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8"/>
  </bookViews>
  <sheets>
    <sheet name="consum" sheetId="1" r:id="rId1"/>
    <sheet name="investment" sheetId="2" r:id="rId2"/>
    <sheet name="house price" sheetId="4" r:id="rId3"/>
    <sheet name="credite hh" sheetId="7" r:id="rId4"/>
    <sheet name="credite nfc" sheetId="8" r:id="rId5"/>
    <sheet name="depozite hh" sheetId="9" r:id="rId6"/>
    <sheet name="int rate credite hh" sheetId="12" r:id="rId7"/>
    <sheet name="int rate credite nfc" sheetId="13" r:id="rId8"/>
    <sheet name="int rate dep hh" sheetId="11" r:id="rId9"/>
    <sheet name="ROBOR" sheetId="6" r:id="rId10"/>
    <sheet name="inflation" sheetId="5" r:id="rId11"/>
    <sheet name="wage" sheetId="3" r:id="rId12"/>
    <sheet name="spread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 l="1"/>
  <c r="M15" i="4"/>
  <c r="D138" i="5"/>
  <c r="M27" i="3"/>
  <c r="D141" i="5"/>
  <c r="K46" i="5"/>
  <c r="M51" i="1"/>
  <c r="J50" i="1"/>
  <c r="M46" i="5"/>
  <c r="J3" i="14" l="1"/>
  <c r="J63" i="14" s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2" i="14"/>
  <c r="I63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2" i="14"/>
  <c r="H6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2" i="14"/>
  <c r="N48" i="6"/>
  <c r="M28" i="3" l="1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48" i="6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2" i="11"/>
  <c r="K182" i="11"/>
  <c r="K179" i="11"/>
  <c r="K176" i="11"/>
  <c r="K173" i="11"/>
  <c r="K170" i="11"/>
  <c r="K167" i="11"/>
  <c r="K164" i="11"/>
  <c r="K161" i="11"/>
  <c r="K158" i="11"/>
  <c r="K155" i="11"/>
  <c r="K152" i="11"/>
  <c r="K149" i="11"/>
  <c r="K146" i="11"/>
  <c r="K143" i="11"/>
  <c r="K140" i="11"/>
  <c r="K137" i="11"/>
  <c r="K134" i="11"/>
  <c r="K131" i="11"/>
  <c r="K128" i="11"/>
  <c r="K125" i="11"/>
  <c r="K122" i="11"/>
  <c r="K119" i="11"/>
  <c r="K116" i="11"/>
  <c r="K113" i="11"/>
  <c r="K110" i="11"/>
  <c r="K107" i="11"/>
  <c r="K104" i="11"/>
  <c r="K101" i="11"/>
  <c r="K98" i="11"/>
  <c r="K95" i="11"/>
  <c r="K92" i="11"/>
  <c r="K89" i="11"/>
  <c r="K86" i="11"/>
  <c r="K83" i="11"/>
  <c r="K80" i="11"/>
  <c r="K77" i="11"/>
  <c r="K74" i="11"/>
  <c r="K71" i="11"/>
  <c r="K68" i="11"/>
  <c r="K65" i="11"/>
  <c r="K62" i="11"/>
  <c r="K59" i="11"/>
  <c r="K56" i="11"/>
  <c r="K53" i="11"/>
  <c r="K50" i="11"/>
  <c r="K47" i="11"/>
  <c r="K44" i="11"/>
  <c r="K41" i="11"/>
  <c r="K38" i="11"/>
  <c r="K35" i="11"/>
  <c r="K32" i="11"/>
  <c r="K29" i="11"/>
  <c r="K26" i="11"/>
  <c r="K23" i="11"/>
  <c r="K20" i="11"/>
  <c r="K17" i="11"/>
  <c r="K14" i="11"/>
  <c r="K11" i="11"/>
  <c r="K8" i="11"/>
  <c r="K5" i="11"/>
  <c r="K2" i="11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3" i="13"/>
  <c r="K183" i="13"/>
  <c r="K180" i="13"/>
  <c r="K177" i="13"/>
  <c r="K174" i="13"/>
  <c r="K171" i="13"/>
  <c r="K168" i="13"/>
  <c r="K165" i="13"/>
  <c r="K162" i="13"/>
  <c r="K159" i="13"/>
  <c r="K156" i="13"/>
  <c r="K153" i="13"/>
  <c r="K150" i="13"/>
  <c r="K147" i="13"/>
  <c r="K144" i="13"/>
  <c r="K141" i="13"/>
  <c r="K138" i="13"/>
  <c r="K135" i="13"/>
  <c r="K132" i="13"/>
  <c r="K129" i="13"/>
  <c r="K126" i="13"/>
  <c r="K123" i="13"/>
  <c r="K120" i="13"/>
  <c r="K117" i="13"/>
  <c r="K114" i="13"/>
  <c r="K111" i="13"/>
  <c r="K108" i="13"/>
  <c r="K105" i="13"/>
  <c r="K102" i="13"/>
  <c r="K99" i="13"/>
  <c r="K96" i="13"/>
  <c r="K93" i="13"/>
  <c r="K90" i="13"/>
  <c r="K87" i="13"/>
  <c r="K84" i="13"/>
  <c r="K81" i="13"/>
  <c r="K78" i="13"/>
  <c r="K75" i="13"/>
  <c r="K72" i="13"/>
  <c r="K69" i="13"/>
  <c r="K66" i="13"/>
  <c r="K63" i="13"/>
  <c r="K60" i="13"/>
  <c r="K57" i="13"/>
  <c r="K54" i="13"/>
  <c r="K51" i="13"/>
  <c r="K48" i="13"/>
  <c r="K45" i="13"/>
  <c r="K42" i="13"/>
  <c r="K39" i="13"/>
  <c r="K36" i="13"/>
  <c r="K33" i="13"/>
  <c r="K30" i="13"/>
  <c r="K27" i="13"/>
  <c r="K24" i="13"/>
  <c r="K21" i="13"/>
  <c r="K18" i="13"/>
  <c r="K15" i="13"/>
  <c r="K12" i="13"/>
  <c r="K9" i="13"/>
  <c r="K6" i="13"/>
  <c r="K3" i="13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3" i="12"/>
  <c r="AC3" i="12"/>
  <c r="AC183" i="12"/>
  <c r="AC180" i="12"/>
  <c r="AC177" i="12"/>
  <c r="AC174" i="12"/>
  <c r="AC171" i="12"/>
  <c r="AC168" i="12"/>
  <c r="AC165" i="12"/>
  <c r="AC162" i="12"/>
  <c r="AC159" i="12"/>
  <c r="AC156" i="12"/>
  <c r="AC153" i="12"/>
  <c r="AC150" i="12"/>
  <c r="AC147" i="12"/>
  <c r="AC144" i="12"/>
  <c r="AC141" i="12"/>
  <c r="AC138" i="12"/>
  <c r="AC135" i="12"/>
  <c r="AC132" i="12"/>
  <c r="AC129" i="12"/>
  <c r="AC126" i="12"/>
  <c r="AC123" i="12"/>
  <c r="AC120" i="12"/>
  <c r="AC117" i="12"/>
  <c r="AC114" i="12"/>
  <c r="AC111" i="12"/>
  <c r="AC108" i="12"/>
  <c r="AC105" i="12"/>
  <c r="AC102" i="12"/>
  <c r="AC99" i="12"/>
  <c r="AC96" i="12"/>
  <c r="AC93" i="12"/>
  <c r="AC90" i="12"/>
  <c r="AC87" i="12"/>
  <c r="AC84" i="12"/>
  <c r="AC81" i="12"/>
  <c r="AC78" i="12"/>
  <c r="AC75" i="12"/>
  <c r="AC72" i="12"/>
  <c r="AC69" i="12"/>
  <c r="AC66" i="12"/>
  <c r="AC63" i="12"/>
  <c r="AC60" i="12"/>
  <c r="AC57" i="12"/>
  <c r="AC54" i="12"/>
  <c r="AC51" i="12"/>
  <c r="AC48" i="12"/>
  <c r="AC45" i="12"/>
  <c r="AC42" i="12"/>
  <c r="AC39" i="12"/>
  <c r="AC36" i="12"/>
  <c r="AC33" i="12"/>
  <c r="AC30" i="12"/>
  <c r="AC27" i="12"/>
  <c r="AC24" i="12"/>
  <c r="AC21" i="12"/>
  <c r="AC18" i="12"/>
  <c r="AC15" i="12"/>
  <c r="AC12" i="12"/>
  <c r="AC9" i="12"/>
  <c r="AC6" i="12"/>
  <c r="M17" i="4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AG3" i="12"/>
  <c r="AG6" i="12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5" i="9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5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51" i="2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J2" i="3" l="1"/>
  <c r="J73" i="4" l="1"/>
  <c r="J2" i="5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48" i="6"/>
  <c r="Q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48" i="6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4" i="9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4" i="7"/>
  <c r="K2" i="3"/>
  <c r="N183" i="13"/>
  <c r="N180" i="13"/>
  <c r="N177" i="13"/>
  <c r="N174" i="13"/>
  <c r="N171" i="13"/>
  <c r="N168" i="13"/>
  <c r="N165" i="13"/>
  <c r="N162" i="13"/>
  <c r="N159" i="13"/>
  <c r="N156" i="13"/>
  <c r="N153" i="13"/>
  <c r="N150" i="13"/>
  <c r="N147" i="13"/>
  <c r="N144" i="13"/>
  <c r="N141" i="13"/>
  <c r="N138" i="13"/>
  <c r="N135" i="13"/>
  <c r="N132" i="13"/>
  <c r="N129" i="13"/>
  <c r="N126" i="13"/>
  <c r="N123" i="13"/>
  <c r="N120" i="13"/>
  <c r="N117" i="13"/>
  <c r="N114" i="13"/>
  <c r="N111" i="13"/>
  <c r="N108" i="13"/>
  <c r="N105" i="13"/>
  <c r="N102" i="13"/>
  <c r="N99" i="13"/>
  <c r="N96" i="13"/>
  <c r="N93" i="13"/>
  <c r="N90" i="13"/>
  <c r="N87" i="13"/>
  <c r="N84" i="13"/>
  <c r="N81" i="13"/>
  <c r="N78" i="13"/>
  <c r="N75" i="13"/>
  <c r="N72" i="13"/>
  <c r="N69" i="13"/>
  <c r="N66" i="13"/>
  <c r="N63" i="13"/>
  <c r="N60" i="13"/>
  <c r="N57" i="13"/>
  <c r="N54" i="13"/>
  <c r="N51" i="13"/>
  <c r="N48" i="13"/>
  <c r="N45" i="13"/>
  <c r="N42" i="13"/>
  <c r="N39" i="13"/>
  <c r="N36" i="13"/>
  <c r="N33" i="13"/>
  <c r="N30" i="13"/>
  <c r="N27" i="13"/>
  <c r="N24" i="13"/>
  <c r="N21" i="13"/>
  <c r="N18" i="13"/>
  <c r="N15" i="13"/>
  <c r="N12" i="13"/>
  <c r="N9" i="13"/>
  <c r="N6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3" i="13"/>
  <c r="AF4" i="12"/>
  <c r="AF5" i="12"/>
  <c r="AF6" i="12"/>
  <c r="AF7" i="12"/>
  <c r="AF8" i="12"/>
  <c r="AF9" i="12"/>
  <c r="AF10" i="12"/>
  <c r="AG9" i="12" s="1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G24" i="12" s="1"/>
  <c r="AF27" i="12"/>
  <c r="AF28" i="12"/>
  <c r="AF29" i="12"/>
  <c r="AF30" i="12"/>
  <c r="AF31" i="12"/>
  <c r="AF32" i="12"/>
  <c r="AF33" i="12"/>
  <c r="AF34" i="12"/>
  <c r="AG33" i="12" s="1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G48" i="12" s="1"/>
  <c r="AF51" i="12"/>
  <c r="AF52" i="12"/>
  <c r="AF53" i="12"/>
  <c r="AF54" i="12"/>
  <c r="AF55" i="12"/>
  <c r="AF56" i="12"/>
  <c r="AF57" i="12"/>
  <c r="AF58" i="12"/>
  <c r="AG57" i="12" s="1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G72" i="12" s="1"/>
  <c r="AF75" i="12"/>
  <c r="AF76" i="12"/>
  <c r="AF77" i="12"/>
  <c r="AF78" i="12"/>
  <c r="AF79" i="12"/>
  <c r="AF80" i="12"/>
  <c r="AF81" i="12"/>
  <c r="AF82" i="12"/>
  <c r="AG81" i="12" s="1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G96" i="12" s="1"/>
  <c r="AF99" i="12"/>
  <c r="AF100" i="12"/>
  <c r="AF101" i="12"/>
  <c r="AF102" i="12"/>
  <c r="AF103" i="12"/>
  <c r="AF104" i="12"/>
  <c r="AF105" i="12"/>
  <c r="AF106" i="12"/>
  <c r="AG105" i="12" s="1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G120" i="12" s="1"/>
  <c r="AF123" i="12"/>
  <c r="AF124" i="12"/>
  <c r="AF125" i="12"/>
  <c r="AF126" i="12"/>
  <c r="AF127" i="12"/>
  <c r="AF128" i="12"/>
  <c r="AF129" i="12"/>
  <c r="AF130" i="12"/>
  <c r="AG129" i="12" s="1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G144" i="12" s="1"/>
  <c r="AF147" i="12"/>
  <c r="AF148" i="12"/>
  <c r="AF149" i="12"/>
  <c r="AF150" i="12"/>
  <c r="AF151" i="12"/>
  <c r="AF152" i="12"/>
  <c r="AF153" i="12"/>
  <c r="AF154" i="12"/>
  <c r="AG153" i="12" s="1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G165" i="12" s="1"/>
  <c r="AF167" i="12"/>
  <c r="AF168" i="12"/>
  <c r="AF169" i="12"/>
  <c r="AF170" i="12"/>
  <c r="AG168" i="12" s="1"/>
  <c r="AF171" i="12"/>
  <c r="AF172" i="12"/>
  <c r="AG171" i="12" s="1"/>
  <c r="AF173" i="12"/>
  <c r="AF174" i="12"/>
  <c r="AF175" i="12"/>
  <c r="AF176" i="12"/>
  <c r="AF177" i="12"/>
  <c r="AF178" i="12"/>
  <c r="AG177" i="12" s="1"/>
  <c r="AF179" i="12"/>
  <c r="AF180" i="12"/>
  <c r="AG180" i="12" s="1"/>
  <c r="AF181" i="12"/>
  <c r="AF182" i="12"/>
  <c r="AF183" i="12"/>
  <c r="AG183" i="12" s="1"/>
  <c r="AF184" i="12"/>
  <c r="AF185" i="12"/>
  <c r="AF3" i="12"/>
  <c r="AG174" i="12"/>
  <c r="AG162" i="12"/>
  <c r="AG159" i="12"/>
  <c r="AG156" i="12"/>
  <c r="AG150" i="12"/>
  <c r="AG147" i="12"/>
  <c r="AG141" i="12"/>
  <c r="AG138" i="12"/>
  <c r="AG135" i="12"/>
  <c r="AG132" i="12"/>
  <c r="AG126" i="12"/>
  <c r="AG123" i="12"/>
  <c r="AG117" i="12"/>
  <c r="AG114" i="12"/>
  <c r="AG111" i="12"/>
  <c r="AG108" i="12"/>
  <c r="AG102" i="12"/>
  <c r="AG99" i="12"/>
  <c r="AG93" i="12"/>
  <c r="AG90" i="12"/>
  <c r="AG87" i="12"/>
  <c r="AG84" i="12"/>
  <c r="AG78" i="12"/>
  <c r="AG75" i="12"/>
  <c r="AG69" i="12"/>
  <c r="AG66" i="12"/>
  <c r="AG63" i="12"/>
  <c r="AG60" i="12"/>
  <c r="AG54" i="12"/>
  <c r="AG51" i="12"/>
  <c r="AG45" i="12"/>
  <c r="AG42" i="12"/>
  <c r="AG39" i="12"/>
  <c r="AG36" i="12"/>
  <c r="AG30" i="12"/>
  <c r="AG27" i="12"/>
  <c r="AG21" i="12"/>
  <c r="AG18" i="12"/>
  <c r="AG15" i="12"/>
  <c r="AG12" i="12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3" i="13"/>
  <c r="AB185" i="12" l="1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4" i="12"/>
  <c r="AB3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M59" i="11" s="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M147" i="11" s="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M171" i="11" s="1"/>
  <c r="J172" i="11"/>
  <c r="J173" i="11"/>
  <c r="J174" i="11"/>
  <c r="J175" i="11"/>
  <c r="J176" i="11"/>
  <c r="J177" i="11"/>
  <c r="J178" i="11"/>
  <c r="J179" i="11"/>
  <c r="M179" i="11" s="1"/>
  <c r="J180" i="11"/>
  <c r="J181" i="11"/>
  <c r="J182" i="11"/>
  <c r="J183" i="11"/>
  <c r="J184" i="11"/>
  <c r="J2" i="11"/>
  <c r="E4" i="9"/>
  <c r="D64" i="9"/>
  <c r="E64" i="9" s="1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8"/>
  <c r="D64" i="8"/>
  <c r="E64" i="8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6" i="7"/>
  <c r="E9" i="7"/>
  <c r="E12" i="7"/>
  <c r="E13" i="7"/>
  <c r="E14" i="7"/>
  <c r="E20" i="7"/>
  <c r="E21" i="7"/>
  <c r="E29" i="7"/>
  <c r="E30" i="7"/>
  <c r="E36" i="7"/>
  <c r="E37" i="7"/>
  <c r="E38" i="7"/>
  <c r="E40" i="7"/>
  <c r="E41" i="7"/>
  <c r="E44" i="7"/>
  <c r="E46" i="7"/>
  <c r="E48" i="7"/>
  <c r="E49" i="7"/>
  <c r="E53" i="7"/>
  <c r="E54" i="7"/>
  <c r="E59" i="7"/>
  <c r="E60" i="7"/>
  <c r="E61" i="7"/>
  <c r="E62" i="7"/>
  <c r="E52" i="7"/>
  <c r="E51" i="7"/>
  <c r="E45" i="7"/>
  <c r="E43" i="7"/>
  <c r="E35" i="7"/>
  <c r="E28" i="7"/>
  <c r="E27" i="7"/>
  <c r="E19" i="7"/>
  <c r="E11" i="7"/>
  <c r="E5" i="7"/>
  <c r="E4" i="7"/>
  <c r="E7" i="7"/>
  <c r="E8" i="7"/>
  <c r="E10" i="7"/>
  <c r="E15" i="7"/>
  <c r="E16" i="7"/>
  <c r="E17" i="7"/>
  <c r="E18" i="7"/>
  <c r="E22" i="7"/>
  <c r="E23" i="7"/>
  <c r="E24" i="7"/>
  <c r="E25" i="7"/>
  <c r="E26" i="7"/>
  <c r="E31" i="7"/>
  <c r="E32" i="7"/>
  <c r="E33" i="7"/>
  <c r="E34" i="7"/>
  <c r="E39" i="7"/>
  <c r="E42" i="7"/>
  <c r="E47" i="7"/>
  <c r="E50" i="7"/>
  <c r="E55" i="7"/>
  <c r="E56" i="7"/>
  <c r="E57" i="7"/>
  <c r="E58" i="7"/>
  <c r="E63" i="7"/>
  <c r="D64" i="7"/>
  <c r="E64" i="7" s="1"/>
  <c r="D9" i="5"/>
  <c r="M139" i="11" l="1"/>
  <c r="M107" i="11"/>
  <c r="M67" i="11"/>
  <c r="M27" i="11"/>
  <c r="M170" i="11"/>
  <c r="M122" i="11"/>
  <c r="N122" i="11" s="1"/>
  <c r="M58" i="11"/>
  <c r="M163" i="11"/>
  <c r="M123" i="11"/>
  <c r="M91" i="11"/>
  <c r="M35" i="11"/>
  <c r="M130" i="11"/>
  <c r="M90" i="11"/>
  <c r="M50" i="11"/>
  <c r="M42" i="11"/>
  <c r="M34" i="11"/>
  <c r="M26" i="11"/>
  <c r="M18" i="11"/>
  <c r="M10" i="11"/>
  <c r="M2" i="11"/>
  <c r="M177" i="11"/>
  <c r="M169" i="11"/>
  <c r="M161" i="11"/>
  <c r="N161" i="11" s="1"/>
  <c r="M153" i="11"/>
  <c r="M145" i="11"/>
  <c r="M137" i="11"/>
  <c r="M129" i="11"/>
  <c r="M121" i="11"/>
  <c r="M113" i="11"/>
  <c r="M105" i="11"/>
  <c r="M97" i="11"/>
  <c r="M89" i="11"/>
  <c r="N89" i="11" s="1"/>
  <c r="M81" i="11"/>
  <c r="M73" i="11"/>
  <c r="M65" i="11"/>
  <c r="M57" i="11"/>
  <c r="M49" i="11"/>
  <c r="M41" i="11"/>
  <c r="M33" i="11"/>
  <c r="M25" i="11"/>
  <c r="M17" i="11"/>
  <c r="M9" i="11"/>
  <c r="M131" i="11"/>
  <c r="M83" i="11"/>
  <c r="M51" i="11"/>
  <c r="M3" i="11"/>
  <c r="M146" i="11"/>
  <c r="N146" i="11" s="1"/>
  <c r="M106" i="11"/>
  <c r="M74" i="11"/>
  <c r="M168" i="11"/>
  <c r="M152" i="11"/>
  <c r="M128" i="11"/>
  <c r="N128" i="11" s="1"/>
  <c r="M96" i="11"/>
  <c r="M72" i="11"/>
  <c r="M48" i="11"/>
  <c r="M16" i="11"/>
  <c r="M183" i="11"/>
  <c r="M175" i="11"/>
  <c r="M167" i="11"/>
  <c r="M159" i="11"/>
  <c r="M151" i="11"/>
  <c r="M143" i="11"/>
  <c r="N143" i="11" s="1"/>
  <c r="M135" i="11"/>
  <c r="M127" i="11"/>
  <c r="M119" i="11"/>
  <c r="M111" i="11"/>
  <c r="M103" i="11"/>
  <c r="M95" i="11"/>
  <c r="M87" i="11"/>
  <c r="M79" i="11"/>
  <c r="M71" i="11"/>
  <c r="N71" i="11" s="1"/>
  <c r="M63" i="11"/>
  <c r="M55" i="11"/>
  <c r="M47" i="11"/>
  <c r="M39" i="11"/>
  <c r="M31" i="11"/>
  <c r="M23" i="11"/>
  <c r="M15" i="11"/>
  <c r="M7" i="11"/>
  <c r="M99" i="11"/>
  <c r="M43" i="11"/>
  <c r="M178" i="11"/>
  <c r="M138" i="11"/>
  <c r="M82" i="11"/>
  <c r="M160" i="11"/>
  <c r="M136" i="11"/>
  <c r="M104" i="11"/>
  <c r="N104" i="11" s="1"/>
  <c r="M56" i="11"/>
  <c r="M32" i="11"/>
  <c r="M182" i="11"/>
  <c r="M174" i="11"/>
  <c r="M166" i="11"/>
  <c r="M158" i="11"/>
  <c r="M150" i="11"/>
  <c r="M142" i="11"/>
  <c r="M134" i="11"/>
  <c r="M126" i="11"/>
  <c r="M118" i="11"/>
  <c r="M110" i="11"/>
  <c r="M102" i="11"/>
  <c r="M94" i="11"/>
  <c r="M86" i="11"/>
  <c r="N86" i="11" s="1"/>
  <c r="M78" i="11"/>
  <c r="M70" i="11"/>
  <c r="M62" i="11"/>
  <c r="M54" i="11"/>
  <c r="M46" i="11"/>
  <c r="M38" i="11"/>
  <c r="M30" i="11"/>
  <c r="M22" i="11"/>
  <c r="M14" i="11"/>
  <c r="N14" i="11" s="1"/>
  <c r="M6" i="11"/>
  <c r="M155" i="11"/>
  <c r="M115" i="11"/>
  <c r="M75" i="11"/>
  <c r="M19" i="11"/>
  <c r="M162" i="11"/>
  <c r="M98" i="11"/>
  <c r="N98" i="11" s="1"/>
  <c r="M184" i="11"/>
  <c r="M112" i="11"/>
  <c r="M64" i="11"/>
  <c r="M24" i="11"/>
  <c r="M181" i="11"/>
  <c r="M173" i="11"/>
  <c r="N173" i="11" s="1"/>
  <c r="M165" i="11"/>
  <c r="M157" i="11"/>
  <c r="M149" i="11"/>
  <c r="N149" i="11" s="1"/>
  <c r="M141" i="11"/>
  <c r="M133" i="11"/>
  <c r="M125" i="11"/>
  <c r="M117" i="11"/>
  <c r="M109" i="11"/>
  <c r="M101" i="11"/>
  <c r="M93" i="11"/>
  <c r="M85" i="11"/>
  <c r="M77" i="11"/>
  <c r="M69" i="11"/>
  <c r="M61" i="11"/>
  <c r="M53" i="11"/>
  <c r="N53" i="11" s="1"/>
  <c r="M45" i="11"/>
  <c r="M37" i="11"/>
  <c r="M29" i="11"/>
  <c r="N29" i="11" s="1"/>
  <c r="M21" i="11"/>
  <c r="M13" i="11"/>
  <c r="M5" i="11"/>
  <c r="M11" i="11"/>
  <c r="M154" i="11"/>
  <c r="M114" i="11"/>
  <c r="M66" i="11"/>
  <c r="M176" i="11"/>
  <c r="N176" i="11" s="1"/>
  <c r="M144" i="11"/>
  <c r="M120" i="11"/>
  <c r="M88" i="11"/>
  <c r="M80" i="11"/>
  <c r="N80" i="11" s="1"/>
  <c r="M40" i="11"/>
  <c r="M8" i="11"/>
  <c r="N8" i="11" s="1"/>
  <c r="M180" i="11"/>
  <c r="N179" i="11" s="1"/>
  <c r="M172" i="11"/>
  <c r="M164" i="11"/>
  <c r="N164" i="11" s="1"/>
  <c r="M156" i="11"/>
  <c r="M148" i="11"/>
  <c r="M140" i="11"/>
  <c r="M132" i="11"/>
  <c r="M124" i="11"/>
  <c r="M116" i="11"/>
  <c r="N116" i="11" s="1"/>
  <c r="M108" i="11"/>
  <c r="M100" i="11"/>
  <c r="M92" i="11"/>
  <c r="M84" i="11"/>
  <c r="M76" i="11"/>
  <c r="M68" i="11"/>
  <c r="N68" i="11" s="1"/>
  <c r="M60" i="11"/>
  <c r="N59" i="11" s="1"/>
  <c r="M52" i="11"/>
  <c r="M44" i="11"/>
  <c r="N44" i="11" s="1"/>
  <c r="M36" i="11"/>
  <c r="M28" i="11"/>
  <c r="M20" i="11"/>
  <c r="M12" i="11"/>
  <c r="M4" i="1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2" i="5"/>
  <c r="D318" i="5"/>
  <c r="D315" i="5"/>
  <c r="D312" i="5"/>
  <c r="D309" i="5"/>
  <c r="D306" i="5"/>
  <c r="D303" i="5"/>
  <c r="D300" i="5"/>
  <c r="D297" i="5"/>
  <c r="D294" i="5"/>
  <c r="D291" i="5"/>
  <c r="D288" i="5"/>
  <c r="D285" i="5"/>
  <c r="D282" i="5"/>
  <c r="D279" i="5"/>
  <c r="D276" i="5"/>
  <c r="D273" i="5"/>
  <c r="D270" i="5"/>
  <c r="D267" i="5"/>
  <c r="D264" i="5"/>
  <c r="D261" i="5"/>
  <c r="D258" i="5"/>
  <c r="D255" i="5"/>
  <c r="D252" i="5"/>
  <c r="D249" i="5"/>
  <c r="D246" i="5"/>
  <c r="D243" i="5"/>
  <c r="D240" i="5"/>
  <c r="D237" i="5"/>
  <c r="D234" i="5"/>
  <c r="D231" i="5"/>
  <c r="D228" i="5"/>
  <c r="D225" i="5"/>
  <c r="D222" i="5"/>
  <c r="D219" i="5"/>
  <c r="D216" i="5"/>
  <c r="D213" i="5"/>
  <c r="D210" i="5"/>
  <c r="D207" i="5"/>
  <c r="D204" i="5"/>
  <c r="D201" i="5"/>
  <c r="D198" i="5"/>
  <c r="D195" i="5"/>
  <c r="D192" i="5"/>
  <c r="D189" i="5"/>
  <c r="D186" i="5"/>
  <c r="D183" i="5"/>
  <c r="D180" i="5"/>
  <c r="D177" i="5"/>
  <c r="D174" i="5"/>
  <c r="D171" i="5"/>
  <c r="D168" i="5"/>
  <c r="D165" i="5"/>
  <c r="D162" i="5"/>
  <c r="D159" i="5"/>
  <c r="D156" i="5"/>
  <c r="D153" i="5"/>
  <c r="D150" i="5"/>
  <c r="D147" i="5"/>
  <c r="D144" i="5"/>
  <c r="D135" i="5"/>
  <c r="D132" i="5"/>
  <c r="D129" i="5"/>
  <c r="D126" i="5"/>
  <c r="D123" i="5"/>
  <c r="D120" i="5"/>
  <c r="D117" i="5"/>
  <c r="D114" i="5"/>
  <c r="D111" i="5"/>
  <c r="D108" i="5"/>
  <c r="D105" i="5"/>
  <c r="D102" i="5"/>
  <c r="D99" i="5"/>
  <c r="D96" i="5"/>
  <c r="D93" i="5"/>
  <c r="D90" i="5"/>
  <c r="D87" i="5"/>
  <c r="D84" i="5"/>
  <c r="D81" i="5"/>
  <c r="D78" i="5"/>
  <c r="D75" i="5"/>
  <c r="D72" i="5"/>
  <c r="D69" i="5"/>
  <c r="D66" i="5"/>
  <c r="D63" i="5"/>
  <c r="D60" i="5"/>
  <c r="D57" i="5"/>
  <c r="D54" i="5"/>
  <c r="D51" i="5"/>
  <c r="D48" i="5"/>
  <c r="D45" i="5"/>
  <c r="D42" i="5"/>
  <c r="D39" i="5"/>
  <c r="D36" i="5"/>
  <c r="D33" i="5"/>
  <c r="D30" i="5"/>
  <c r="D27" i="5"/>
  <c r="D24" i="5"/>
  <c r="D21" i="5"/>
  <c r="D18" i="5"/>
  <c r="D15" i="5"/>
  <c r="D1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N41" i="11" l="1"/>
  <c r="N50" i="11"/>
  <c r="N101" i="11"/>
  <c r="N158" i="11"/>
  <c r="N23" i="11"/>
  <c r="N113" i="11"/>
  <c r="N170" i="11"/>
  <c r="N38" i="11"/>
  <c r="N95" i="11"/>
  <c r="N83" i="11"/>
  <c r="N2" i="11"/>
  <c r="N11" i="11"/>
  <c r="N110" i="11"/>
  <c r="N167" i="11"/>
  <c r="N152" i="11"/>
  <c r="N131" i="11"/>
  <c r="N65" i="11"/>
  <c r="N35" i="11"/>
  <c r="N140" i="11"/>
  <c r="N20" i="11"/>
  <c r="N125" i="11"/>
  <c r="N182" i="11"/>
  <c r="N47" i="11"/>
  <c r="N137" i="11"/>
  <c r="N107" i="11"/>
  <c r="N92" i="11"/>
  <c r="N5" i="11"/>
  <c r="N155" i="11"/>
  <c r="N62" i="11"/>
  <c r="N32" i="11"/>
  <c r="N119" i="11"/>
  <c r="N74" i="11"/>
  <c r="N17" i="11"/>
  <c r="N26" i="11"/>
  <c r="N77" i="11"/>
  <c r="N134" i="11"/>
  <c r="N56" i="11"/>
</calcChain>
</file>

<file path=xl/sharedStrings.xml><?xml version="1.0" encoding="utf-8"?>
<sst xmlns="http://schemas.openxmlformats.org/spreadsheetml/2006/main" count="2443" uniqueCount="646">
  <si>
    <t>UNIT</t>
  </si>
  <si>
    <t>Chain linked volumes (2010), million euro</t>
  </si>
  <si>
    <t>S_ADJ</t>
  </si>
  <si>
    <t>Seasonally and calendar adjusted data</t>
  </si>
  <si>
    <t>NA_ITEM</t>
  </si>
  <si>
    <t>Household and NPISH final consumption expenditure</t>
  </si>
  <si>
    <t>GEO/TIME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</si>
  <si>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</si>
  <si>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</si>
  <si>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</si>
  <si>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</si>
  <si>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</si>
  <si>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</si>
  <si>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</si>
  <si>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</si>
  <si>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</si>
  <si>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</si>
  <si>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</si>
  <si>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</si>
  <si>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</si>
  <si>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</si>
  <si>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</si>
  <si>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</si>
  <si>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</si>
  <si>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</si>
  <si>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</si>
  <si>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</si>
  <si>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</si>
  <si>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</si>
  <si>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</si>
  <si>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</si>
  <si>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</si>
  <si>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</si>
  <si>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</si>
  <si>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</si>
  <si>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</si>
  <si>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</si>
  <si>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</si>
  <si>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</si>
  <si>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</si>
  <si>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</si>
  <si>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</si>
  <si>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</si>
  <si>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</si>
  <si>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</si>
  <si>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</si>
  <si>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</si>
  <si>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</si>
  <si>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</si>
  <si>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</si>
  <si>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</si>
  <si>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</si>
  <si>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</si>
  <si>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</si>
  <si>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</si>
  <si>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</si>
  <si>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</si>
  <si>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</si>
  <si>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</si>
  <si>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</si>
  <si>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</si>
  <si>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</si>
  <si>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</si>
  <si>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</si>
  <si>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</si>
  <si>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</si>
  <si>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</si>
  <si>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</si>
  <si>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</si>
  <si>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</si>
  <si>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</si>
  <si>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</si>
  <si>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</si>
  <si>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</si>
  <si>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</si>
  <si>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</si>
  <si>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</si>
  <si>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</si>
  <si>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</si>
  <si>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</si>
  <si>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</si>
  <si>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</si>
  <si>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</si>
  <si>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</si>
  <si>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</si>
  <si>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</si>
  <si>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</si>
  <si>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</si>
  <si>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</si>
  <si>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</si>
  <si>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</si>
  <si>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</si>
  <si>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</si>
  <si>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</si>
  <si>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</si>
  <si>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</si>
  <si>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</si>
  <si>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</si>
  <si>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</si>
  <si>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</si>
  <si>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</si>
  <si>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</si>
  <si>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</si>
  <si>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</si>
  <si>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</si>
  <si>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</si>
  <si>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</si>
  <si>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</si>
  <si>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</si>
  <si>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</si>
  <si>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</si>
  <si>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</si>
  <si>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</si>
  <si>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</si>
  <si>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</si>
  <si>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</si>
  <si>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</si>
  <si>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</si>
  <si>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</si>
  <si>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</si>
  <si>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</si>
  <si>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</si>
  <si>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</si>
  <si>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</si>
  <si>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</si>
  <si>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</si>
  <si>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</si>
  <si>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</si>
  <si>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</si>
  <si>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</si>
  <si>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</si>
  <si>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</si>
  <si>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</si>
  <si>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</si>
  <si>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</si>
  <si>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</si>
  <si>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</si>
  <si>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</si>
  <si>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</si>
  <si>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</si>
  <si>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</si>
  <si>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</si>
  <si>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</si>
  <si>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</si>
  <si>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</si>
  <si>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</si>
  <si>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</si>
  <si>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</si>
  <si>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</si>
  <si>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</si>
  <si>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</si>
  <si>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</si>
  <si>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</si>
  <si>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</si>
  <si>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</si>
  <si>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</si>
  <si>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</si>
  <si>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</si>
  <si>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</si>
  <si>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</si>
  <si>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</si>
  <si>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</si>
  <si>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</si>
  <si>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</si>
  <si>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</si>
  <si>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</si>
  <si>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</si>
  <si>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</si>
  <si>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</si>
  <si>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</si>
  <si>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</si>
  <si>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</si>
  <si>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</si>
  <si>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</si>
  <si>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</si>
  <si>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</si>
  <si>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</si>
  <si>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</si>
  <si>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</si>
  <si>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</si>
  <si>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</si>
  <si>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</si>
  <si>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</si>
  <si>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</si>
  <si>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</si>
  <si>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</si>
  <si>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</si>
  <si>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</si>
  <si>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</si>
  <si>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</si>
  <si>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</si>
  <si>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</si>
  <si>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</si>
  <si>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</si>
  <si>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</si>
  <si>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</si>
  <si>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Romania</t>
  </si>
  <si>
    <t>:</t>
  </si>
  <si>
    <t>Timp</t>
  </si>
  <si>
    <t>consum</t>
  </si>
  <si>
    <t>ln(consum(</t>
  </si>
  <si>
    <t>ln(deviatie de la trend)</t>
  </si>
  <si>
    <t>Gross fixed capital formation</t>
  </si>
  <si>
    <t>investitii</t>
  </si>
  <si>
    <t>ln(investitii)</t>
  </si>
  <si>
    <t>ln(deviatie de la trend investitii</t>
  </si>
  <si>
    <t>NACE_R2</t>
  </si>
  <si>
    <t>Business economy</t>
  </si>
  <si>
    <t>LCSTRUCT</t>
  </si>
  <si>
    <t>Wages and salaries (total)</t>
  </si>
  <si>
    <t>Medie</t>
  </si>
  <si>
    <t>wage inflation</t>
  </si>
  <si>
    <t>Deviatie de la medie</t>
  </si>
  <si>
    <t>2.1. Indicele prețurilor imobilelor rezidențiale (pentru toată țara)</t>
  </si>
  <si>
    <t>indice</t>
  </si>
  <si>
    <t>Sursa: INS</t>
  </si>
  <si>
    <t>house price</t>
  </si>
  <si>
    <t>ln(house price)</t>
  </si>
  <si>
    <t>ln deviatie trend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</si>
  <si>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</si>
  <si>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</si>
  <si>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</si>
  <si>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</si>
  <si>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</si>
  <si>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</si>
  <si>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</si>
  <si>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</si>
  <si>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</si>
  <si>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</si>
  <si>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</si>
  <si>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</si>
  <si>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All-items HICP</t>
  </si>
  <si>
    <t>Index, 2015=100</t>
  </si>
  <si>
    <t>1996M01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</si>
  <si>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</si>
  <si>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</si>
  <si>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</si>
  <si>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</si>
  <si>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</si>
  <si>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</si>
  <si>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</si>
  <si>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</si>
  <si>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</si>
  <si>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</si>
  <si>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</si>
  <si>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</si>
  <si>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</si>
  <si>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</si>
  <si>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</si>
  <si>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</si>
  <si>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</si>
  <si>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</si>
  <si>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</si>
  <si>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</si>
  <si>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</si>
  <si>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</si>
  <si>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</si>
  <si>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</si>
  <si>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</si>
  <si>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</si>
  <si>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</si>
  <si>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</si>
  <si>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</si>
  <si>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</si>
  <si>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</si>
  <si>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</si>
  <si>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</si>
  <si>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</si>
  <si>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</si>
  <si>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</si>
  <si>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</si>
  <si>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</si>
  <si>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</si>
  <si>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</si>
  <si>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</si>
  <si>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</si>
  <si>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</si>
  <si>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</si>
  <si>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</si>
  <si>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</si>
  <si>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</si>
  <si>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</si>
  <si>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</si>
  <si>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</si>
  <si>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</si>
  <si>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</si>
  <si>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</si>
  <si>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</si>
  <si>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</si>
  <si>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</si>
  <si>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</si>
  <si>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</si>
  <si>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</si>
  <si>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</si>
  <si>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</si>
  <si>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</si>
  <si>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</si>
  <si>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</si>
  <si>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</si>
  <si>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</si>
  <si>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</si>
  <si>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</si>
  <si>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</si>
  <si>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</si>
  <si>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</si>
  <si>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</si>
  <si>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</si>
  <si>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</si>
  <si>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</si>
  <si>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</si>
  <si>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</si>
  <si>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</si>
  <si>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</si>
  <si>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</si>
  <si>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</si>
  <si>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</si>
  <si>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</si>
  <si>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</si>
  <si>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</si>
  <si>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</si>
  <si>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</si>
  <si>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</si>
  <si>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</si>
  <si>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</si>
  <si>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</si>
  <si>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</si>
  <si>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</si>
  <si>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</si>
  <si>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</si>
  <si>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</si>
  <si>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</si>
  <si>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</si>
  <si>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</si>
  <si>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</si>
  <si>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</si>
  <si>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</si>
  <si>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</si>
  <si>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</si>
  <si>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</si>
  <si>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</si>
  <si>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</si>
  <si>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</si>
  <si>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</si>
  <si>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</si>
  <si>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</si>
  <si>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</si>
  <si>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</si>
  <si>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</si>
  <si>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</si>
  <si>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</si>
  <si>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</si>
  <si>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</si>
  <si>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</si>
  <si>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</si>
  <si>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</si>
  <si>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</si>
  <si>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</si>
  <si>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</si>
  <si>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</si>
  <si>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</si>
  <si>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</si>
  <si>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</si>
  <si>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</si>
  <si>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</si>
  <si>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</si>
  <si>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</si>
  <si>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</si>
  <si>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</si>
  <si>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</si>
  <si>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</si>
  <si>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</si>
  <si>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</si>
  <si>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</si>
  <si>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</si>
  <si>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</si>
  <si>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</si>
  <si>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</si>
  <si>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</si>
  <si>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</si>
  <si>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</si>
  <si>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</si>
  <si>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</si>
  <si>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</si>
  <si>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</si>
  <si>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</si>
  <si>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</si>
  <si>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</si>
  <si>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</si>
  <si>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</si>
  <si>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</si>
  <si>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</si>
  <si>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</si>
  <si>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</si>
  <si>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</si>
  <si>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</si>
  <si>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</si>
  <si>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</si>
  <si>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</si>
  <si>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</si>
  <si>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</si>
  <si>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</si>
  <si>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</si>
  <si>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</si>
  <si>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</si>
  <si>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</si>
  <si>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</si>
  <si>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</si>
  <si>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</si>
  <si>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</si>
  <si>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</si>
  <si>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</si>
  <si>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</si>
  <si>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</si>
  <si>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</si>
  <si>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</si>
  <si>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</si>
  <si>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</si>
  <si>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</si>
  <si>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</si>
  <si>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</si>
  <si>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</si>
  <si>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</si>
  <si>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</si>
  <si>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</si>
  <si>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</si>
  <si>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</si>
  <si>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</si>
  <si>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</si>
  <si>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</si>
  <si>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</si>
  <si>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</si>
  <si>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</si>
  <si>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</si>
  <si>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</si>
  <si>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</si>
  <si>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</si>
  <si>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</si>
  <si>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</si>
  <si>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</si>
  <si>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</si>
  <si>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</si>
  <si>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</si>
  <si>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</si>
  <si>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</si>
  <si>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</si>
  <si>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</si>
  <si>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</si>
  <si>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</si>
  <si>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</si>
  <si>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</si>
  <si>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</si>
  <si>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</si>
  <si>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</si>
  <si>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</si>
  <si>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</si>
  <si>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</si>
  <si>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</si>
  <si>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</si>
  <si>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</si>
  <si>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</si>
  <si>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</si>
  <si>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</si>
  <si>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</si>
  <si>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</si>
  <si>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</si>
  <si>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</si>
  <si>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</si>
  <si>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</si>
  <si>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</si>
  <si>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</si>
  <si>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</si>
  <si>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</si>
  <si>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</si>
  <si>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</si>
  <si>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</si>
  <si>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</si>
  <si>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</si>
  <si>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</si>
  <si>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</si>
  <si>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</si>
  <si>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</si>
  <si>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</si>
  <si>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</si>
  <si>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</si>
  <si>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</si>
  <si>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</si>
  <si>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</si>
  <si>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</si>
  <si>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</si>
  <si>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</si>
  <si>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</si>
  <si>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</si>
  <si>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</si>
  <si>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</si>
  <si>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</si>
  <si>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</si>
  <si>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</si>
  <si>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</si>
  <si>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</si>
  <si>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</si>
  <si>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</si>
  <si>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</si>
  <si>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</si>
  <si>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</si>
  <si>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</si>
  <si>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</si>
  <si>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</si>
  <si>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</si>
  <si>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</si>
  <si>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</si>
  <si>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</si>
  <si>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</si>
  <si>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</si>
  <si>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</si>
  <si>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</si>
  <si>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</si>
  <si>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</si>
  <si>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</si>
  <si>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</si>
  <si>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</si>
  <si>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</si>
  <si>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</si>
  <si>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</si>
  <si>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</si>
  <si>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</si>
  <si>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</si>
  <si>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</si>
  <si>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</si>
  <si>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</si>
  <si>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</si>
  <si>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</si>
  <si>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</si>
  <si>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</si>
  <si>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</si>
  <si>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</si>
  <si>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</si>
  <si>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</si>
  <si>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quarterly change HICP</t>
  </si>
  <si>
    <t>media</t>
  </si>
  <si>
    <t>deviatie de la medie</t>
  </si>
  <si>
    <t>-</t>
  </si>
  <si>
    <t>ROBOR O/N</t>
  </si>
  <si>
    <t>ROBOR 3M</t>
  </si>
  <si>
    <t>ROBOR 6M</t>
  </si>
  <si>
    <t>ROBOR 12M</t>
  </si>
  <si>
    <t>Credite acordate gospodăriilor populaţiei; pentru locuinţe</t>
  </si>
  <si>
    <t>(mii lei)</t>
  </si>
  <si>
    <t>IFMCL_GL</t>
  </si>
  <si>
    <t>Credite acordate societăţilor nefinanciare</t>
  </si>
  <si>
    <t>IFMCL_S</t>
  </si>
  <si>
    <t>Depozite gospodării populaţie</t>
  </si>
  <si>
    <t>IFMDL_G</t>
  </si>
  <si>
    <t>Credite</t>
  </si>
  <si>
    <t>Credite reale</t>
  </si>
  <si>
    <t>Deflator PIB (PIB curren prices/ PIB chain linked 2015=100</t>
  </si>
  <si>
    <t>credite</t>
  </si>
  <si>
    <t>depozite reale</t>
  </si>
  <si>
    <t>R dob ponderata</t>
  </si>
  <si>
    <t>USD Depozite noi la termen; gospodării populaţie</t>
  </si>
  <si>
    <t>EUR Depozite noi la termen; gospodării populaţie</t>
  </si>
  <si>
    <t>LEI Depozite noi la termen; gospodării populaţie</t>
  </si>
  <si>
    <t>Credite noi acordate gospodăriilor populaţiei; pentru locuinţe; cu rata dobânzii variabilă sau cu perioada iniţială fixă a ratei dobânzii mai mică sau egală cu 1 an</t>
  </si>
  <si>
    <t>Credite noi acordate gospodăriilor populaţiei; pentru locuinţe; cu perioada iniţială fixă a ratei dobânzii mai mare de 1 an şi mai mică de 5 ani inclusiv</t>
  </si>
  <si>
    <t>Credite noi acordate gospodăriilor populaţiei; pentru locuinţe; cu perioada iniţială fixă a ratei dobânzii mai mare de 5 ani şi mai mică de 10 ani inclusiv</t>
  </si>
  <si>
    <t>Credite noi acordate gospodăriilor populaţiei; pentru locuinţe; cu perioada iniţială fixă a ratei dobânzii mai mare de 10 ani</t>
  </si>
  <si>
    <t>RON</t>
  </si>
  <si>
    <t>EUR</t>
  </si>
  <si>
    <t>USD</t>
  </si>
  <si>
    <t>RON Credite noi; societăţi nefinanciare</t>
  </si>
  <si>
    <t>EUR Credite noi; societăţi nefinanciare</t>
  </si>
  <si>
    <t>USD Credite noi; societăţi nefinanciare</t>
  </si>
  <si>
    <t>EUR
 sfârşitul perioadei</t>
  </si>
  <si>
    <t>USD
 sfârşitul perioadei</t>
  </si>
  <si>
    <t>Deviatia de la medie</t>
  </si>
  <si>
    <t>A</t>
  </si>
  <si>
    <t>AA</t>
  </si>
  <si>
    <t>B</t>
  </si>
  <si>
    <t>BB</t>
  </si>
  <si>
    <t>C</t>
  </si>
  <si>
    <t>CC</t>
  </si>
  <si>
    <t>D</t>
  </si>
  <si>
    <t>DD</t>
  </si>
  <si>
    <t>E</t>
  </si>
  <si>
    <t>EE</t>
  </si>
  <si>
    <t>F</t>
  </si>
  <si>
    <t>FF</t>
  </si>
  <si>
    <t>G</t>
  </si>
  <si>
    <t>GG</t>
  </si>
  <si>
    <t>H</t>
  </si>
  <si>
    <t>HH</t>
  </si>
  <si>
    <t>I</t>
  </si>
  <si>
    <t>II</t>
  </si>
  <si>
    <t>J</t>
  </si>
  <si>
    <t>JJ</t>
  </si>
  <si>
    <t>K</t>
  </si>
  <si>
    <t>KK</t>
  </si>
  <si>
    <t>L</t>
  </si>
  <si>
    <t>LL</t>
  </si>
  <si>
    <t>M</t>
  </si>
  <si>
    <t>MM</t>
  </si>
  <si>
    <t>N</t>
  </si>
  <si>
    <t>NN</t>
  </si>
  <si>
    <t>O</t>
  </si>
  <si>
    <t>OO</t>
  </si>
  <si>
    <t>P</t>
  </si>
  <si>
    <t>PP</t>
  </si>
  <si>
    <t>Q</t>
  </si>
  <si>
    <t>QQ</t>
  </si>
  <si>
    <t>R</t>
  </si>
  <si>
    <t>RR</t>
  </si>
  <si>
    <t>S</t>
  </si>
  <si>
    <t>SS</t>
  </si>
  <si>
    <t>T</t>
  </si>
  <si>
    <t>TT</t>
  </si>
  <si>
    <t>U</t>
  </si>
  <si>
    <t>UU</t>
  </si>
  <si>
    <t>V</t>
  </si>
  <si>
    <t>VV</t>
  </si>
  <si>
    <t>W</t>
  </si>
  <si>
    <t>WW</t>
  </si>
  <si>
    <t>X</t>
  </si>
  <si>
    <t>XX</t>
  </si>
  <si>
    <t>Y</t>
  </si>
  <si>
    <t>YY</t>
  </si>
  <si>
    <t>Z</t>
  </si>
  <si>
    <t>ZZ</t>
  </si>
  <si>
    <t>ZZZ</t>
  </si>
  <si>
    <t>ZZZZ</t>
  </si>
  <si>
    <t>ZZZZZ</t>
  </si>
  <si>
    <t>ZZZZZZ</t>
  </si>
  <si>
    <t>ZZZZZZZ</t>
  </si>
  <si>
    <t>ZZZZZZZZ</t>
  </si>
  <si>
    <t>ZZZZZZZZZ</t>
  </si>
  <si>
    <t>ZZZZZZZZZZ</t>
  </si>
  <si>
    <t>ZZZZZZZZZZZ</t>
  </si>
  <si>
    <t>ln credite</t>
  </si>
  <si>
    <t>ln ciclu credite</t>
  </si>
  <si>
    <t>ln depozite</t>
  </si>
  <si>
    <t>ln ciclu depozite</t>
  </si>
  <si>
    <t>r dob credite hh</t>
  </si>
  <si>
    <t>r dob credite nfc</t>
  </si>
  <si>
    <t>r depozite</t>
  </si>
  <si>
    <t>spred cred hh</t>
  </si>
  <si>
    <t>spread cred nfc</t>
  </si>
  <si>
    <t>spread deposits</t>
  </si>
  <si>
    <t>Percentage change on previous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</si>
</sst>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0.0"/>
    <numFmt numFmtId="165" formatCode="[$-409]mmm\-yy;@"/>
    <numFmt numFmtId="166" formatCode="#,##0.00;\-#,##0.00;0.00"/>
    <numFmt numFmtId="167" formatCode="mmm\.\ yyyy"/>
    <numFmt numFmtId="168" formatCode="#,##0;\-#,##0;0"/>
    <numFmt numFmtId="169" formatCode="#,##0.0000"/>
    <numFmt numFmtId="170" formatCode="#,##0.000"/>
    <numFmt numFmtId="171" formatCode="#,##0.0000000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charset val="238"/>
    </font>
    <font>
      <sz val="10"/>
      <name val="Arial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sz val="10"/>
      <name val="Arial Unicode MS"/>
    </font>
    <font>
      <b/>
      <sz val="10"/>
      <color indexed="8"/>
      <name val="Arial Unicode MS"/>
    </font>
    <font>
      <i/>
      <sz val="10"/>
      <color indexed="8"/>
      <name val="Arial Unicode MS"/>
    </font>
    <font>
      <sz val="10"/>
      <color indexed="23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3" fillId="0" borderId="0"/>
  </cellStyleXfs>
  <cellXfs count="166">
    <xf numFmtId="0" fontId="0" fillId="0" borderId="0" xfId="0"/>
    <xf numFmtId="0" fontId="3" fillId="0" borderId="0" xfId="2" applyNumberFormat="1" applyFont="1" applyFill="1" applyBorder="1" applyAlignment="1"/>
    <xf numFmtId="164" fontId="0" fillId="0" borderId="0" xfId="0" applyNumberFormat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164" fontId="3" fillId="0" borderId="1" xfId="2" applyNumberFormat="1" applyFont="1" applyFill="1" applyBorder="1" applyAlignment="1"/>
    <xf numFmtId="0" fontId="3" fillId="0" borderId="0" xfId="2" applyNumberFormat="1" applyFont="1" applyFill="1" applyBorder="1" applyAlignment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164" fontId="3" fillId="0" borderId="1" xfId="2" applyNumberFormat="1" applyFont="1" applyFill="1" applyBorder="1" applyAlignment="1"/>
    <xf numFmtId="0" fontId="3" fillId="0" borderId="0" xfId="2" applyNumberFormat="1" applyFont="1" applyFill="1" applyBorder="1" applyAlignment="1"/>
    <xf numFmtId="0" fontId="3" fillId="2" borderId="1" xfId="2" applyNumberFormat="1" applyFont="1" applyFill="1" applyBorder="1" applyAlignment="1"/>
    <xf numFmtId="43" fontId="4" fillId="3" borderId="0" xfId="1" applyFont="1" applyFill="1" applyBorder="1" applyAlignment="1">
      <alignment horizontal="center" vertical="center" wrapText="1"/>
    </xf>
    <xf numFmtId="165" fontId="4" fillId="3" borderId="0" xfId="3" applyNumberFormat="1" applyFont="1" applyFill="1" applyBorder="1"/>
    <xf numFmtId="43" fontId="4" fillId="3" borderId="0" xfId="1" applyFont="1" applyFill="1" applyBorder="1" applyAlignment="1">
      <alignment horizontal="center"/>
    </xf>
    <xf numFmtId="43" fontId="4" fillId="3" borderId="0" xfId="1" applyFont="1" applyFill="1" applyAlignment="1">
      <alignment horizontal="center"/>
    </xf>
    <xf numFmtId="43" fontId="4" fillId="3" borderId="0" xfId="1" applyFont="1" applyFill="1" applyBorder="1" applyAlignment="1">
      <alignment horizontal="center" vertical="center"/>
    </xf>
    <xf numFmtId="43" fontId="5" fillId="3" borderId="0" xfId="1" applyFont="1" applyFill="1" applyBorder="1" applyAlignment="1">
      <alignment horizontal="center" vertical="center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0" fontId="3" fillId="0" borderId="0" xfId="4" applyAlignment="1">
      <alignment horizontal="right"/>
    </xf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166" fontId="7" fillId="0" borderId="0" xfId="4" applyNumberFormat="1" applyFont="1"/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7" fillId="0" borderId="0" xfId="0" applyNumberFormat="1" applyFont="1"/>
    <xf numFmtId="0" fontId="3" fillId="2" borderId="2" xfId="2" applyNumberFormat="1" applyFont="1" applyFill="1" applyBorder="1" applyAlignment="1"/>
    <xf numFmtId="0" fontId="3" fillId="0" borderId="0" xfId="4"/>
    <xf numFmtId="167" fontId="7" fillId="0" borderId="0" xfId="4" applyNumberFormat="1" applyFont="1"/>
    <xf numFmtId="168" fontId="7" fillId="0" borderId="0" xfId="4" applyNumberFormat="1" applyFont="1"/>
    <xf numFmtId="0" fontId="8" fillId="0" borderId="0" xfId="4" applyFont="1" applyAlignment="1">
      <alignment horizontal="center" vertical="top" wrapText="1"/>
    </xf>
    <xf numFmtId="168" fontId="7" fillId="0" borderId="0" xfId="0" applyNumberFormat="1" applyFont="1"/>
    <xf numFmtId="0" fontId="0" fillId="0" borderId="0" xfId="0" applyAlignment="1">
      <alignment horizontal="right"/>
    </xf>
    <xf numFmtId="0" fontId="8" fillId="0" borderId="0" xfId="0" applyFont="1" applyAlignment="1">
      <alignment horizontal="center" vertical="top"/>
    </xf>
    <xf numFmtId="166" fontId="7" fillId="0" borderId="0" xfId="0" applyNumberFormat="1" applyFont="1"/>
    <xf numFmtId="3" fontId="0" fillId="0" borderId="0" xfId="0" applyNumberFormat="1"/>
    <xf numFmtId="169" fontId="7" fillId="0" borderId="0" xfId="4" applyNumberFormat="1" applyFont="1"/>
    <xf numFmtId="169" fontId="7" fillId="0" borderId="0" xfId="4" applyNumberFormat="1" applyFont="1"/>
    <xf numFmtId="4" fontId="0" fillId="0" borderId="0" xfId="0" applyNumberFormat="1"/>
    <xf numFmtId="170" fontId="0" fillId="0" borderId="0" xfId="0" applyNumberFormat="1"/>
    <xf numFmtId="43" fontId="0" fillId="0" borderId="0" xfId="0" applyNumberFormat="1"/>
    <xf numFmtId="171" fontId="0" fillId="0" borderId="0" xfId="0" applyNumberFormat="1"/>
    <xf numFmtId="0" fontId="3" fillId="0" borderId="3" xfId="4" applyBorder="1" applyAlignment="1">
      <alignment horizontal="center"/>
    </xf>
    <xf numFmtId="0" fontId="3" fillId="0" borderId="4" xfId="4" applyBorder="1" applyAlignment="1">
      <alignment horizontal="center"/>
    </xf>
    <xf numFmtId="0" fontId="3" fillId="0" borderId="5" xfId="4" applyBorder="1" applyAlignment="1">
      <alignment horizontal="center"/>
    </xf>
    <xf numFmtId="0" fontId="6" fillId="2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0" fontId="6" fillId="0" borderId="0" xfId="0" applyNumberFormat="1" applyFont="1" applyFill="1" applyBorder="1" applyAlignment="1"/>
  </cellXfs>
  <cellStyles count="5">
    <cellStyle name="Comma" xfId="1" builtinId="3"/>
    <cellStyle name="Normal" xfId="0" builtinId="0"/>
    <cellStyle name="Normal 2" xfId="2"/>
    <cellStyle name="Normal 2 3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consum!$I$2:$I$109</c:f>
              <c:numCache>
                <c:formatCode>#,##0.0</c:formatCode>
                <c:ptCount val="108"/>
                <c:pt idx="0">
                  <c:v>8854.4</c:v>
                </c:pt>
                <c:pt idx="1">
                  <c:v>9486.7000000000007</c:v>
                </c:pt>
                <c:pt idx="2">
                  <c:v>10105.4</c:v>
                </c:pt>
                <c:pt idx="3">
                  <c:v>9722.6</c:v>
                </c:pt>
                <c:pt idx="4">
                  <c:v>9888.5</c:v>
                </c:pt>
                <c:pt idx="5">
                  <c:v>10187.4</c:v>
                </c:pt>
                <c:pt idx="6">
                  <c:v>10518.6</c:v>
                </c:pt>
                <c:pt idx="7">
                  <c:v>10490.8</c:v>
                </c:pt>
                <c:pt idx="8">
                  <c:v>10060.799999999999</c:v>
                </c:pt>
                <c:pt idx="9">
                  <c:v>10015.5</c:v>
                </c:pt>
                <c:pt idx="10">
                  <c:v>9775.4</c:v>
                </c:pt>
                <c:pt idx="11">
                  <c:v>9639.7000000000007</c:v>
                </c:pt>
                <c:pt idx="12">
                  <c:v>10365.4</c:v>
                </c:pt>
                <c:pt idx="13">
                  <c:v>10513.3</c:v>
                </c:pt>
                <c:pt idx="14">
                  <c:v>10319.9</c:v>
                </c:pt>
                <c:pt idx="15">
                  <c:v>10453.9</c:v>
                </c:pt>
                <c:pt idx="16">
                  <c:v>10146.6</c:v>
                </c:pt>
                <c:pt idx="17">
                  <c:v>9792.1</c:v>
                </c:pt>
                <c:pt idx="18">
                  <c:v>10068.4</c:v>
                </c:pt>
                <c:pt idx="19">
                  <c:v>9902.5</c:v>
                </c:pt>
                <c:pt idx="20">
                  <c:v>9736.1</c:v>
                </c:pt>
                <c:pt idx="21">
                  <c:v>9893.7999999999993</c:v>
                </c:pt>
                <c:pt idx="22">
                  <c:v>10260.5</c:v>
                </c:pt>
                <c:pt idx="23">
                  <c:v>10355.1</c:v>
                </c:pt>
                <c:pt idx="24">
                  <c:v>10495.3</c:v>
                </c:pt>
                <c:pt idx="25">
                  <c:v>10824.8</c:v>
                </c:pt>
                <c:pt idx="26">
                  <c:v>10892</c:v>
                </c:pt>
                <c:pt idx="27">
                  <c:v>11398.7</c:v>
                </c:pt>
                <c:pt idx="28">
                  <c:v>11497</c:v>
                </c:pt>
                <c:pt idx="29">
                  <c:v>11393.9</c:v>
                </c:pt>
                <c:pt idx="30">
                  <c:v>11681.1</c:v>
                </c:pt>
                <c:pt idx="31">
                  <c:v>12240.4</c:v>
                </c:pt>
                <c:pt idx="32">
                  <c:v>12160.9</c:v>
                </c:pt>
                <c:pt idx="33">
                  <c:v>12506.8</c:v>
                </c:pt>
                <c:pt idx="34">
                  <c:v>12847</c:v>
                </c:pt>
                <c:pt idx="35">
                  <c:v>13235.9</c:v>
                </c:pt>
                <c:pt idx="36">
                  <c:v>13908.3</c:v>
                </c:pt>
                <c:pt idx="37">
                  <c:v>14261.2</c:v>
                </c:pt>
                <c:pt idx="38">
                  <c:v>15107.5</c:v>
                </c:pt>
                <c:pt idx="39">
                  <c:v>15475.5</c:v>
                </c:pt>
                <c:pt idx="40">
                  <c:v>15736.9</c:v>
                </c:pt>
                <c:pt idx="41">
                  <c:v>16154.2</c:v>
                </c:pt>
                <c:pt idx="42">
                  <c:v>16287.8</c:v>
                </c:pt>
                <c:pt idx="43">
                  <c:v>17266.7</c:v>
                </c:pt>
                <c:pt idx="44">
                  <c:v>17177.7</c:v>
                </c:pt>
                <c:pt idx="45">
                  <c:v>17925.2</c:v>
                </c:pt>
                <c:pt idx="46">
                  <c:v>18145.2</c:v>
                </c:pt>
                <c:pt idx="47">
                  <c:v>18941.400000000001</c:v>
                </c:pt>
                <c:pt idx="48">
                  <c:v>20035.8</c:v>
                </c:pt>
                <c:pt idx="49">
                  <c:v>20226.3</c:v>
                </c:pt>
                <c:pt idx="50">
                  <c:v>20497.3</c:v>
                </c:pt>
                <c:pt idx="51">
                  <c:v>21529.599999999999</c:v>
                </c:pt>
                <c:pt idx="52">
                  <c:v>22609.1</c:v>
                </c:pt>
                <c:pt idx="53">
                  <c:v>22724.6</c:v>
                </c:pt>
                <c:pt idx="54">
                  <c:v>23027.7</c:v>
                </c:pt>
                <c:pt idx="55">
                  <c:v>21725.3</c:v>
                </c:pt>
                <c:pt idx="56">
                  <c:v>20799.3</c:v>
                </c:pt>
                <c:pt idx="57">
                  <c:v>21030.1</c:v>
                </c:pt>
                <c:pt idx="58">
                  <c:v>20953.3</c:v>
                </c:pt>
                <c:pt idx="59">
                  <c:v>21351</c:v>
                </c:pt>
                <c:pt idx="60">
                  <c:v>20537.2</c:v>
                </c:pt>
                <c:pt idx="61">
                  <c:v>20105.2</c:v>
                </c:pt>
                <c:pt idx="62">
                  <c:v>19663</c:v>
                </c:pt>
                <c:pt idx="63">
                  <c:v>19957.3</c:v>
                </c:pt>
                <c:pt idx="64">
                  <c:v>20429.599999999999</c:v>
                </c:pt>
                <c:pt idx="65">
                  <c:v>20195.900000000001</c:v>
                </c:pt>
                <c:pt idx="66">
                  <c:v>20493.599999999999</c:v>
                </c:pt>
                <c:pt idx="67">
                  <c:v>20049.2</c:v>
                </c:pt>
                <c:pt idx="68">
                  <c:v>20653</c:v>
                </c:pt>
                <c:pt idx="69">
                  <c:v>20627.599999999999</c:v>
                </c:pt>
                <c:pt idx="70">
                  <c:v>20538.8</c:v>
                </c:pt>
                <c:pt idx="71">
                  <c:v>21016</c:v>
                </c:pt>
                <c:pt idx="72">
                  <c:v>20720.8</c:v>
                </c:pt>
                <c:pt idx="73">
                  <c:v>20739.3</c:v>
                </c:pt>
                <c:pt idx="74">
                  <c:v>21008.5</c:v>
                </c:pt>
                <c:pt idx="75">
                  <c:v>20838.599999999999</c:v>
                </c:pt>
                <c:pt idx="76">
                  <c:v>21520.6</c:v>
                </c:pt>
                <c:pt idx="77">
                  <c:v>21498.6</c:v>
                </c:pt>
                <c:pt idx="78">
                  <c:v>21753.599999999999</c:v>
                </c:pt>
                <c:pt idx="79">
                  <c:v>22084.7</c:v>
                </c:pt>
                <c:pt idx="80">
                  <c:v>22262.799999999999</c:v>
                </c:pt>
                <c:pt idx="81">
                  <c:v>22631.8</c:v>
                </c:pt>
                <c:pt idx="82">
                  <c:v>22813</c:v>
                </c:pt>
                <c:pt idx="83">
                  <c:v>23680.5</c:v>
                </c:pt>
                <c:pt idx="84">
                  <c:v>24145.5</c:v>
                </c:pt>
                <c:pt idx="85">
                  <c:v>24907.8</c:v>
                </c:pt>
                <c:pt idx="86">
                  <c:v>24911</c:v>
                </c:pt>
                <c:pt idx="87">
                  <c:v>25027.200000000001</c:v>
                </c:pt>
                <c:pt idx="88">
                  <c:v>26009.599999999999</c:v>
                </c:pt>
                <c:pt idx="89">
                  <c:v>27365.9</c:v>
                </c:pt>
                <c:pt idx="90">
                  <c:v>28711.8</c:v>
                </c:pt>
                <c:pt idx="91">
                  <c:v>28500.7</c:v>
                </c:pt>
                <c:pt idx="92">
                  <c:v>28509.4</c:v>
                </c:pt>
                <c:pt idx="93">
                  <c:v>29556.7</c:v>
                </c:pt>
                <c:pt idx="94">
                  <c:v>30372.400000000001</c:v>
                </c:pt>
                <c:pt idx="95">
                  <c:v>30278.9</c:v>
                </c:pt>
                <c:pt idx="96">
                  <c:v>30184.400000000001</c:v>
                </c:pt>
                <c:pt idx="97">
                  <c:v>30447.1</c:v>
                </c:pt>
                <c:pt idx="98">
                  <c:v>30596.3</c:v>
                </c:pt>
                <c:pt idx="99">
                  <c:v>31395.7</c:v>
                </c:pt>
                <c:pt idx="100">
                  <c:v>31156</c:v>
                </c:pt>
                <c:pt idx="101">
                  <c:v>27104.9</c:v>
                </c:pt>
                <c:pt idx="102">
                  <c:v>28990.5</c:v>
                </c:pt>
                <c:pt idx="103">
                  <c:v>29737.3</c:v>
                </c:pt>
                <c:pt idx="104">
                  <c:v>30653.1</c:v>
                </c:pt>
                <c:pt idx="105">
                  <c:v>30035.1</c:v>
                </c:pt>
                <c:pt idx="106">
                  <c:v>31612.400000000001</c:v>
                </c:pt>
                <c:pt idx="107">
                  <c:v>32162.1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2-400C-BDA8-C3A7F194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61631"/>
        <c:axId val="1921364127"/>
      </c:lineChart>
      <c:catAx>
        <c:axId val="192136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64127"/>
        <c:crosses val="autoZero"/>
        <c:auto val="1"/>
        <c:lblAlgn val="ctr"/>
        <c:lblOffset val="100"/>
        <c:noMultiLvlLbl val="0"/>
      </c:catAx>
      <c:valAx>
        <c:axId val="19213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'depozite hh'!$E$4:$E$63</c:f>
              <c:numCache>
                <c:formatCode>General</c:formatCode>
                <c:ptCount val="60"/>
                <c:pt idx="0">
                  <c:v>58568339.964637898</c:v>
                </c:pt>
                <c:pt idx="1">
                  <c:v>57935961.914284073</c:v>
                </c:pt>
                <c:pt idx="2">
                  <c:v>64615380.097591512</c:v>
                </c:pt>
                <c:pt idx="3">
                  <c:v>71619863.539762795</c:v>
                </c:pt>
                <c:pt idx="4">
                  <c:v>79831990.346861944</c:v>
                </c:pt>
                <c:pt idx="5">
                  <c:v>81779312.658194289</c:v>
                </c:pt>
                <c:pt idx="6">
                  <c:v>84762313.059681043</c:v>
                </c:pt>
                <c:pt idx="7">
                  <c:v>84442769.127619937</c:v>
                </c:pt>
                <c:pt idx="8">
                  <c:v>107189725.31318724</c:v>
                </c:pt>
                <c:pt idx="9">
                  <c:v>105095968.76115701</c:v>
                </c:pt>
                <c:pt idx="10">
                  <c:v>114330758.73354338</c:v>
                </c:pt>
                <c:pt idx="11">
                  <c:v>107805837.39362732</c:v>
                </c:pt>
                <c:pt idx="12">
                  <c:v>110655291.66309769</c:v>
                </c:pt>
                <c:pt idx="13">
                  <c:v>111984157.1945018</c:v>
                </c:pt>
                <c:pt idx="14">
                  <c:v>115271508.64965959</c:v>
                </c:pt>
                <c:pt idx="15">
                  <c:v>114299812.66426516</c:v>
                </c:pt>
                <c:pt idx="16">
                  <c:v>110603780.37442046</c:v>
                </c:pt>
                <c:pt idx="17">
                  <c:v>111166983.39159721</c:v>
                </c:pt>
                <c:pt idx="18">
                  <c:v>122909026.38277675</c:v>
                </c:pt>
                <c:pt idx="19">
                  <c:v>121283207.18085575</c:v>
                </c:pt>
                <c:pt idx="20">
                  <c:v>126299581.40179722</c:v>
                </c:pt>
                <c:pt idx="21">
                  <c:v>128621928.46765183</c:v>
                </c:pt>
                <c:pt idx="22">
                  <c:v>136640014.50704306</c:v>
                </c:pt>
                <c:pt idx="23">
                  <c:v>131051950.61677569</c:v>
                </c:pt>
                <c:pt idx="24">
                  <c:v>132117045.54287663</c:v>
                </c:pt>
                <c:pt idx="25">
                  <c:v>130013228.51850161</c:v>
                </c:pt>
                <c:pt idx="26">
                  <c:v>136522815.74891138</c:v>
                </c:pt>
                <c:pt idx="27">
                  <c:v>132653044.18756825</c:v>
                </c:pt>
                <c:pt idx="28">
                  <c:v>137633188.51950476</c:v>
                </c:pt>
                <c:pt idx="29">
                  <c:v>131158510.827861</c:v>
                </c:pt>
                <c:pt idx="30">
                  <c:v>139147053.89795926</c:v>
                </c:pt>
                <c:pt idx="31">
                  <c:v>139587040.37304935</c:v>
                </c:pt>
                <c:pt idx="32">
                  <c:v>139449742.54066151</c:v>
                </c:pt>
                <c:pt idx="33">
                  <c:v>140650303.16235036</c:v>
                </c:pt>
                <c:pt idx="34">
                  <c:v>144408877.71701172</c:v>
                </c:pt>
                <c:pt idx="35">
                  <c:v>144142709.6902588</c:v>
                </c:pt>
                <c:pt idx="36">
                  <c:v>148358371.7661874</c:v>
                </c:pt>
                <c:pt idx="37">
                  <c:v>149680233.99790221</c:v>
                </c:pt>
                <c:pt idx="38">
                  <c:v>157449572.67960003</c:v>
                </c:pt>
                <c:pt idx="39">
                  <c:v>156656816.64857137</c:v>
                </c:pt>
                <c:pt idx="40">
                  <c:v>158570661.21435499</c:v>
                </c:pt>
                <c:pt idx="41">
                  <c:v>160402665.56187251</c:v>
                </c:pt>
                <c:pt idx="42">
                  <c:v>171302322.37324488</c:v>
                </c:pt>
                <c:pt idx="43">
                  <c:v>167028693.49624509</c:v>
                </c:pt>
                <c:pt idx="44">
                  <c:v>170185948.07346639</c:v>
                </c:pt>
                <c:pt idx="45">
                  <c:v>171809503.28050703</c:v>
                </c:pt>
                <c:pt idx="46">
                  <c:v>181611352.43143868</c:v>
                </c:pt>
                <c:pt idx="47">
                  <c:v>176152698.74300295</c:v>
                </c:pt>
                <c:pt idx="48">
                  <c:v>181609317.93108767</c:v>
                </c:pt>
                <c:pt idx="49">
                  <c:v>182129682.13733178</c:v>
                </c:pt>
                <c:pt idx="50">
                  <c:v>193092859.11105585</c:v>
                </c:pt>
                <c:pt idx="51">
                  <c:v>188661456.09846172</c:v>
                </c:pt>
                <c:pt idx="52">
                  <c:v>197800341.36672163</c:v>
                </c:pt>
                <c:pt idx="53">
                  <c:v>209058014.25160244</c:v>
                </c:pt>
                <c:pt idx="54">
                  <c:v>217890273.82499439</c:v>
                </c:pt>
                <c:pt idx="55">
                  <c:v>213257322.86525983</c:v>
                </c:pt>
                <c:pt idx="56">
                  <c:v>220757683.66386998</c:v>
                </c:pt>
                <c:pt idx="57">
                  <c:v>226878323.36823022</c:v>
                </c:pt>
                <c:pt idx="58">
                  <c:v>235665017.62717599</c:v>
                </c:pt>
                <c:pt idx="59">
                  <c:v>225319059.59913984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C-418D-BDF6-D8BE90DE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30192"/>
        <c:axId val="167228112"/>
      </c:lineChart>
      <c:catAx>
        <c:axId val="1672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8112"/>
        <c:crosses val="autoZero"/>
        <c:auto val="1"/>
        <c:lblAlgn val="ctr"/>
        <c:lblOffset val="100"/>
        <c:noMultiLvlLbl val="0"/>
      </c:catAx>
      <c:valAx>
        <c:axId val="1672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'depozite hh'!$G$4:$G$63</c:f>
              <c:numCache>
                <c:formatCode>General</c:formatCode>
                <c:ptCount val="60"/>
                <c:pt idx="0">
                  <c:v>-0.114028950850791</c:v>
                </c:pt>
                <c:pt idx="1">
                  <c:v>-0.16791258914117399</c:v>
                </c:pt>
                <c:pt idx="2">
                  <c:v>-0.10175480933725101</c:v>
                </c:pt>
                <c:pt idx="3">
                  <c:v>-4.1543717976526999E-2</c:v>
                </c:pt>
                <c:pt idx="4">
                  <c:v>2.4786505159344299E-2</c:v>
                </c:pt>
                <c:pt idx="5">
                  <c:v>7.4179651124524001E-3</c:v>
                </c:pt>
                <c:pt idx="6">
                  <c:v>2.7794753591478998E-3</c:v>
                </c:pt>
                <c:pt idx="7">
                  <c:v>-4.02137368523902E-2</c:v>
                </c:pt>
                <c:pt idx="8">
                  <c:v>0.16058935855392401</c:v>
                </c:pt>
                <c:pt idx="9">
                  <c:v>0.104901535239704</c:v>
                </c:pt>
                <c:pt idx="10">
                  <c:v>0.15509253851746799</c:v>
                </c:pt>
                <c:pt idx="11">
                  <c:v>6.4331730240191107E-2</c:v>
                </c:pt>
                <c:pt idx="12">
                  <c:v>6.0462749424271302E-2</c:v>
                </c:pt>
                <c:pt idx="13">
                  <c:v>4.4449097754696902E-2</c:v>
                </c:pt>
                <c:pt idx="14">
                  <c:v>4.73648776980653E-2</c:v>
                </c:pt>
                <c:pt idx="15">
                  <c:v>1.47168910348867E-2</c:v>
                </c:pt>
                <c:pt idx="16">
                  <c:v>-4.0631123502908602E-2</c:v>
                </c:pt>
                <c:pt idx="17">
                  <c:v>-5.6462455240279E-2</c:v>
                </c:pt>
                <c:pt idx="18">
                  <c:v>2.4491970950013101E-2</c:v>
                </c:pt>
                <c:pt idx="19">
                  <c:v>-6.9045907702616196E-3</c:v>
                </c:pt>
                <c:pt idx="20">
                  <c:v>1.6826426278829101E-2</c:v>
                </c:pt>
                <c:pt idx="21">
                  <c:v>1.9444114146448699E-2</c:v>
                </c:pt>
                <c:pt idx="22">
                  <c:v>6.5408918365346097E-2</c:v>
                </c:pt>
                <c:pt idx="23">
                  <c:v>1.0129001896952801E-2</c:v>
                </c:pt>
                <c:pt idx="24">
                  <c:v>5.5310971287063602E-3</c:v>
                </c:pt>
                <c:pt idx="25">
                  <c:v>-2.2540304178136201E-2</c:v>
                </c:pt>
                <c:pt idx="26">
                  <c:v>1.48068128019609E-2</c:v>
                </c:pt>
                <c:pt idx="27">
                  <c:v>-2.5093369415351601E-2</c:v>
                </c:pt>
                <c:pt idx="28">
                  <c:v>8.2198742756034405E-4</c:v>
                </c:pt>
                <c:pt idx="29">
                  <c:v>-5.8238975055765203E-2</c:v>
                </c:pt>
                <c:pt idx="30">
                  <c:v>-1.0067548993930499E-2</c:v>
                </c:pt>
                <c:pt idx="31">
                  <c:v>-1.80472471561508E-2</c:v>
                </c:pt>
                <c:pt idx="32">
                  <c:v>-3.0450870093510201E-2</c:v>
                </c:pt>
                <c:pt idx="33">
                  <c:v>-3.3668868827628901E-2</c:v>
                </c:pt>
                <c:pt idx="34">
                  <c:v>-1.9527192586305999E-2</c:v>
                </c:pt>
                <c:pt idx="35">
                  <c:v>-3.4090287554302899E-2</c:v>
                </c:pt>
                <c:pt idx="36">
                  <c:v>-1.85053054210229E-2</c:v>
                </c:pt>
                <c:pt idx="37">
                  <c:v>-2.34149814461375E-2</c:v>
                </c:pt>
                <c:pt idx="38">
                  <c:v>1.28677649265647E-2</c:v>
                </c:pt>
                <c:pt idx="39">
                  <c:v>-7.0305713832929896E-3</c:v>
                </c:pt>
                <c:pt idx="40">
                  <c:v>-1.0264157809171301E-2</c:v>
                </c:pt>
                <c:pt idx="41">
                  <c:v>-1.46711576774052E-2</c:v>
                </c:pt>
                <c:pt idx="42">
                  <c:v>3.4674310784289702E-2</c:v>
                </c:pt>
                <c:pt idx="43">
                  <c:v>-7.4667411782378601E-3</c:v>
                </c:pt>
                <c:pt idx="44">
                  <c:v>-6.0949437634043504E-3</c:v>
                </c:pt>
                <c:pt idx="45">
                  <c:v>-1.44254104563827E-2</c:v>
                </c:pt>
                <c:pt idx="46">
                  <c:v>2.27716745974966E-2</c:v>
                </c:pt>
                <c:pt idx="47">
                  <c:v>-2.6472626865544399E-2</c:v>
                </c:pt>
                <c:pt idx="48">
                  <c:v>-1.5128345405905399E-2</c:v>
                </c:pt>
                <c:pt idx="49">
                  <c:v>-3.1843356192183599E-2</c:v>
                </c:pt>
                <c:pt idx="50">
                  <c:v>6.6499708228917598E-3</c:v>
                </c:pt>
                <c:pt idx="51">
                  <c:v>-3.68575422157668E-2</c:v>
                </c:pt>
                <c:pt idx="52">
                  <c:v>-1.01286193950365E-2</c:v>
                </c:pt>
                <c:pt idx="53">
                  <c:v>2.4435431162117899E-2</c:v>
                </c:pt>
                <c:pt idx="54">
                  <c:v>4.4887441719850998E-2</c:v>
                </c:pt>
                <c:pt idx="55">
                  <c:v>2.39044239782515E-3</c:v>
                </c:pt>
                <c:pt idx="56">
                  <c:v>1.59075486646287E-2</c:v>
                </c:pt>
                <c:pt idx="57">
                  <c:v>2.2194181962348101E-2</c:v>
                </c:pt>
                <c:pt idx="58">
                  <c:v>3.9139161515137702E-2</c:v>
                </c:pt>
                <c:pt idx="59">
                  <c:v>-2.67905848165561E-2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508-80EF-C0329C50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9952"/>
        <c:axId val="165056208"/>
      </c:lineChart>
      <c:catAx>
        <c:axId val="1650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208"/>
        <c:crosses val="autoZero"/>
        <c:auto val="1"/>
        <c:lblAlgn val="ctr"/>
        <c:lblOffset val="100"/>
        <c:noMultiLvlLbl val="0"/>
      </c:catAx>
      <c:valAx>
        <c:axId val="165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 rate credite hh'!$AF$3:$AF$185</c:f>
              <c:numCache>
                <c:formatCode>General</c:formatCode>
                <c:ptCount val="183"/>
                <c:pt idx="0">
                  <c:v>-1.2486572861408409</c:v>
                </c:pt>
                <c:pt idx="1">
                  <c:v>-1.3318579979531746</c:v>
                </c:pt>
                <c:pt idx="2">
                  <c:v>-1.3854888427047025</c:v>
                </c:pt>
                <c:pt idx="3">
                  <c:v>-1.4531786580684263</c:v>
                </c:pt>
                <c:pt idx="4">
                  <c:v>-1.43020718176885</c:v>
                </c:pt>
                <c:pt idx="5">
                  <c:v>-1.452619982433474</c:v>
                </c:pt>
                <c:pt idx="6">
                  <c:v>-1.3365277844841708</c:v>
                </c:pt>
                <c:pt idx="7">
                  <c:v>-1.331937014138032</c:v>
                </c:pt>
                <c:pt idx="8">
                  <c:v>-1.2735625745094801</c:v>
                </c:pt>
                <c:pt idx="9">
                  <c:v>-0.92113944644552426</c:v>
                </c:pt>
                <c:pt idx="10">
                  <c:v>-0.86269218434594119</c:v>
                </c:pt>
                <c:pt idx="11">
                  <c:v>-0.70943733790502694</c:v>
                </c:pt>
                <c:pt idx="12">
                  <c:v>-0.48052958840216142</c:v>
                </c:pt>
                <c:pt idx="13">
                  <c:v>-0.45361094417221626</c:v>
                </c:pt>
                <c:pt idx="14">
                  <c:v>-0.59923744315316885</c:v>
                </c:pt>
                <c:pt idx="15">
                  <c:v>-0.33056196514686409</c:v>
                </c:pt>
                <c:pt idx="16">
                  <c:v>-0.31127899576346518</c:v>
                </c:pt>
                <c:pt idx="17">
                  <c:v>-0.18395885372674314</c:v>
                </c:pt>
                <c:pt idx="18">
                  <c:v>0.1187960951785918</c:v>
                </c:pt>
                <c:pt idx="19">
                  <c:v>0.12992898284290977</c:v>
                </c:pt>
                <c:pt idx="20">
                  <c:v>0.10633135815727091</c:v>
                </c:pt>
                <c:pt idx="21">
                  <c:v>8.7209149265936148E-2</c:v>
                </c:pt>
                <c:pt idx="22">
                  <c:v>-0.14559640424970599</c:v>
                </c:pt>
                <c:pt idx="23">
                  <c:v>-4.2260175968732661E-2</c:v>
                </c:pt>
                <c:pt idx="24">
                  <c:v>0.17504287535819163</c:v>
                </c:pt>
                <c:pt idx="25">
                  <c:v>0.20672922148523742</c:v>
                </c:pt>
                <c:pt idx="26">
                  <c:v>2.1395301439574688E-2</c:v>
                </c:pt>
                <c:pt idx="27">
                  <c:v>0.27009892859211959</c:v>
                </c:pt>
                <c:pt idx="28">
                  <c:v>0.27859555106549116</c:v>
                </c:pt>
                <c:pt idx="29">
                  <c:v>0.2630189003436989</c:v>
                </c:pt>
                <c:pt idx="30">
                  <c:v>0.25093427529314472</c:v>
                </c:pt>
                <c:pt idx="31">
                  <c:v>0.23487472186939851</c:v>
                </c:pt>
                <c:pt idx="32">
                  <c:v>0.21325124730865674</c:v>
                </c:pt>
                <c:pt idx="33">
                  <c:v>3.8897311294290304E-2</c:v>
                </c:pt>
                <c:pt idx="34">
                  <c:v>0.30560598501428515</c:v>
                </c:pt>
                <c:pt idx="35">
                  <c:v>0.74696737088620857</c:v>
                </c:pt>
                <c:pt idx="36">
                  <c:v>0.7187205496712723</c:v>
                </c:pt>
                <c:pt idx="37">
                  <c:v>0.56553710705199478</c:v>
                </c:pt>
                <c:pt idx="38">
                  <c:v>0.45868263307148105</c:v>
                </c:pt>
                <c:pt idx="39">
                  <c:v>0.5831267236750568</c:v>
                </c:pt>
                <c:pt idx="40">
                  <c:v>0.48416860048973298</c:v>
                </c:pt>
                <c:pt idx="41">
                  <c:v>0.42138934149957485</c:v>
                </c:pt>
                <c:pt idx="42">
                  <c:v>0.34440393308130268</c:v>
                </c:pt>
                <c:pt idx="43">
                  <c:v>0.37432156663547644</c:v>
                </c:pt>
                <c:pt idx="44">
                  <c:v>0.36519550222688757</c:v>
                </c:pt>
                <c:pt idx="45">
                  <c:v>-0.13948913588047418</c:v>
                </c:pt>
                <c:pt idx="46">
                  <c:v>-0.31817784686536754</c:v>
                </c:pt>
                <c:pt idx="47">
                  <c:v>-0.45832121135814408</c:v>
                </c:pt>
                <c:pt idx="48">
                  <c:v>-0.35958367712035511</c:v>
                </c:pt>
                <c:pt idx="49">
                  <c:v>-0.51421725436006493</c:v>
                </c:pt>
                <c:pt idx="50">
                  <c:v>-0.61242005380260967</c:v>
                </c:pt>
                <c:pt idx="51">
                  <c:v>-0.71665762879141592</c:v>
                </c:pt>
                <c:pt idx="52">
                  <c:v>-0.91064271963186805</c:v>
                </c:pt>
                <c:pt idx="53">
                  <c:v>-1.1044953050519304</c:v>
                </c:pt>
                <c:pt idx="54">
                  <c:v>-1.5300831032776059</c:v>
                </c:pt>
                <c:pt idx="55">
                  <c:v>-1.6870559207003399</c:v>
                </c:pt>
                <c:pt idx="56">
                  <c:v>-1.7616406299851639</c:v>
                </c:pt>
                <c:pt idx="57">
                  <c:v>-1.7919025956693737</c:v>
                </c:pt>
                <c:pt idx="58">
                  <c:v>-1.5846104126611813</c:v>
                </c:pt>
                <c:pt idx="59">
                  <c:v>-1.5719897239713463</c:v>
                </c:pt>
                <c:pt idx="60">
                  <c:v>-1.4199523665953677</c:v>
                </c:pt>
                <c:pt idx="61">
                  <c:v>-1.516616210408666</c:v>
                </c:pt>
                <c:pt idx="62">
                  <c:v>-1.6461768679759086</c:v>
                </c:pt>
                <c:pt idx="63">
                  <c:v>-1.6179138954752141</c:v>
                </c:pt>
                <c:pt idx="64">
                  <c:v>-1.7163386101410292</c:v>
                </c:pt>
                <c:pt idx="65">
                  <c:v>-1.5492815408729412</c:v>
                </c:pt>
                <c:pt idx="66">
                  <c:v>-1.5505983728001209</c:v>
                </c:pt>
                <c:pt idx="67">
                  <c:v>-1.6704840627218185</c:v>
                </c:pt>
                <c:pt idx="68">
                  <c:v>-1.766956762823606</c:v>
                </c:pt>
                <c:pt idx="69">
                  <c:v>-1.795673992219911</c:v>
                </c:pt>
                <c:pt idx="70">
                  <c:v>-1.8375240144885243</c:v>
                </c:pt>
                <c:pt idx="71">
                  <c:v>-1.8584315328657763</c:v>
                </c:pt>
                <c:pt idx="72">
                  <c:v>-1.6196528077075292</c:v>
                </c:pt>
                <c:pt idx="73">
                  <c:v>-1.4584928050149721</c:v>
                </c:pt>
                <c:pt idx="74">
                  <c:v>-1.3985045228805202</c:v>
                </c:pt>
                <c:pt idx="75">
                  <c:v>-1.2891893414062836</c:v>
                </c:pt>
                <c:pt idx="76">
                  <c:v>-1.309384949742499</c:v>
                </c:pt>
                <c:pt idx="77">
                  <c:v>-1.0796688823340217</c:v>
                </c:pt>
                <c:pt idx="78">
                  <c:v>-1.2016604692575155</c:v>
                </c:pt>
                <c:pt idx="79">
                  <c:v>-1.2636377179445688</c:v>
                </c:pt>
                <c:pt idx="80">
                  <c:v>-1.1794095354104512</c:v>
                </c:pt>
                <c:pt idx="81">
                  <c:v>-1.1479346198498539</c:v>
                </c:pt>
                <c:pt idx="82">
                  <c:v>-1.0934799900530168</c:v>
                </c:pt>
                <c:pt idx="83">
                  <c:v>-1.1163742841076445</c:v>
                </c:pt>
                <c:pt idx="84">
                  <c:v>-1.1129568059542603</c:v>
                </c:pt>
                <c:pt idx="85">
                  <c:v>-0.79185229471087926</c:v>
                </c:pt>
                <c:pt idx="86">
                  <c:v>-0.88425231225272505</c:v>
                </c:pt>
                <c:pt idx="87">
                  <c:v>-0.46611918073987457</c:v>
                </c:pt>
                <c:pt idx="88">
                  <c:v>-0.1771483272469494</c:v>
                </c:pt>
                <c:pt idx="89">
                  <c:v>0.11525142371764652</c:v>
                </c:pt>
                <c:pt idx="90">
                  <c:v>-7.6486828508224747E-2</c:v>
                </c:pt>
                <c:pt idx="91">
                  <c:v>-0.29856168166379771</c:v>
                </c:pt>
                <c:pt idx="92">
                  <c:v>-0.23942129152404323</c:v>
                </c:pt>
                <c:pt idx="93">
                  <c:v>7.4144639973254378E-2</c:v>
                </c:pt>
                <c:pt idx="94">
                  <c:v>0.22682025363407821</c:v>
                </c:pt>
                <c:pt idx="95">
                  <c:v>0.17430231280673247</c:v>
                </c:pt>
                <c:pt idx="96">
                  <c:v>9.9190817604996262E-2</c:v>
                </c:pt>
                <c:pt idx="97">
                  <c:v>9.9189176852745753E-2</c:v>
                </c:pt>
                <c:pt idx="98">
                  <c:v>-0.18158103371400891</c:v>
                </c:pt>
                <c:pt idx="99">
                  <c:v>0.23867242817201539</c:v>
                </c:pt>
                <c:pt idx="100">
                  <c:v>0.29595349689226413</c:v>
                </c:pt>
                <c:pt idx="101">
                  <c:v>0.36281652094470473</c:v>
                </c:pt>
                <c:pt idx="102">
                  <c:v>0.26861169081556113</c:v>
                </c:pt>
                <c:pt idx="103">
                  <c:v>-9.7660513569326035E-2</c:v>
                </c:pt>
                <c:pt idx="104">
                  <c:v>-0.24314487545733598</c:v>
                </c:pt>
                <c:pt idx="105">
                  <c:v>-0.37223834865408101</c:v>
                </c:pt>
                <c:pt idx="106">
                  <c:v>-0.17027419484708162</c:v>
                </c:pt>
                <c:pt idx="107">
                  <c:v>-0.36420535285747935</c:v>
                </c:pt>
                <c:pt idx="108">
                  <c:v>-0.23960182090966242</c:v>
                </c:pt>
                <c:pt idx="109">
                  <c:v>-0.33369022847388585</c:v>
                </c:pt>
                <c:pt idx="110">
                  <c:v>-0.44903237890398362</c:v>
                </c:pt>
                <c:pt idx="111">
                  <c:v>-0.4271586654662638</c:v>
                </c:pt>
                <c:pt idx="112">
                  <c:v>-0.44280645900394955</c:v>
                </c:pt>
                <c:pt idx="113">
                  <c:v>-0.49167303203608004</c:v>
                </c:pt>
                <c:pt idx="114">
                  <c:v>-0.25231861123741073</c:v>
                </c:pt>
                <c:pt idx="115">
                  <c:v>-0.2341351913174412</c:v>
                </c:pt>
                <c:pt idx="116">
                  <c:v>-0.12974500226714003</c:v>
                </c:pt>
                <c:pt idx="117">
                  <c:v>-6.8924024397287731E-2</c:v>
                </c:pt>
                <c:pt idx="118">
                  <c:v>-8.06106838342453E-2</c:v>
                </c:pt>
                <c:pt idx="119">
                  <c:v>-4.497135731834323E-2</c:v>
                </c:pt>
                <c:pt idx="120">
                  <c:v>0.14974933139007351</c:v>
                </c:pt>
                <c:pt idx="121">
                  <c:v>0.31327732533942321</c:v>
                </c:pt>
                <c:pt idx="122">
                  <c:v>0.38326160032693135</c:v>
                </c:pt>
                <c:pt idx="123">
                  <c:v>0.58340380425892047</c:v>
                </c:pt>
                <c:pt idx="124">
                  <c:v>0.62402356599510256</c:v>
                </c:pt>
                <c:pt idx="125">
                  <c:v>0.61640934319326668</c:v>
                </c:pt>
                <c:pt idx="126">
                  <c:v>0.60787285069186847</c:v>
                </c:pt>
                <c:pt idx="127">
                  <c:v>0.73813647179646402</c:v>
                </c:pt>
                <c:pt idx="128">
                  <c:v>0.76413952489541703</c:v>
                </c:pt>
                <c:pt idx="129">
                  <c:v>0.95003856515268925</c:v>
                </c:pt>
                <c:pt idx="130">
                  <c:v>0.71131837308761803</c:v>
                </c:pt>
                <c:pt idx="131">
                  <c:v>0.2786311624163984</c:v>
                </c:pt>
                <c:pt idx="132">
                  <c:v>0.30510008513674514</c:v>
                </c:pt>
                <c:pt idx="133">
                  <c:v>0.49628148437523389</c:v>
                </c:pt>
                <c:pt idx="134">
                  <c:v>0.13554565877075309</c:v>
                </c:pt>
                <c:pt idx="135">
                  <c:v>0.1347147488541145</c:v>
                </c:pt>
                <c:pt idx="136">
                  <c:v>0.43462356938016988</c:v>
                </c:pt>
                <c:pt idx="137">
                  <c:v>5.4451088579764217E-2</c:v>
                </c:pt>
                <c:pt idx="138">
                  <c:v>0.60482069477726075</c:v>
                </c:pt>
                <c:pt idx="139">
                  <c:v>-9.185974103806771E-2</c:v>
                </c:pt>
                <c:pt idx="140">
                  <c:v>-0.16150526452222813</c:v>
                </c:pt>
                <c:pt idx="141">
                  <c:v>-0.17028316960326784</c:v>
                </c:pt>
                <c:pt idx="142">
                  <c:v>-1.6058350924873288E-2</c:v>
                </c:pt>
                <c:pt idx="143">
                  <c:v>-0.16795213724820357</c:v>
                </c:pt>
                <c:pt idx="144">
                  <c:v>-0.30970663212774152</c:v>
                </c:pt>
                <c:pt idx="145">
                  <c:v>-0.25654331013099263</c:v>
                </c:pt>
                <c:pt idx="146">
                  <c:v>-0.24753876936382113</c:v>
                </c:pt>
                <c:pt idx="147">
                  <c:v>1.0353507406068552E-2</c:v>
                </c:pt>
                <c:pt idx="148">
                  <c:v>2.3255177195548704E-2</c:v>
                </c:pt>
                <c:pt idx="149">
                  <c:v>-0.13323778357334337</c:v>
                </c:pt>
                <c:pt idx="150">
                  <c:v>0.2059012100403379</c:v>
                </c:pt>
                <c:pt idx="151">
                  <c:v>2.0320783997571024</c:v>
                </c:pt>
                <c:pt idx="152">
                  <c:v>2.6750960513882767</c:v>
                </c:pt>
                <c:pt idx="153">
                  <c:v>2.8807718720867683</c:v>
                </c:pt>
                <c:pt idx="154">
                  <c:v>2.748659227530343</c:v>
                </c:pt>
                <c:pt idx="155">
                  <c:v>3.4734322282214034</c:v>
                </c:pt>
                <c:pt idx="156">
                  <c:v>3.0338480850411145</c:v>
                </c:pt>
                <c:pt idx="157">
                  <c:v>2.582877875581767</c:v>
                </c:pt>
                <c:pt idx="158">
                  <c:v>2.2503088273709633</c:v>
                </c:pt>
                <c:pt idx="159">
                  <c:v>2.1002352140684142</c:v>
                </c:pt>
                <c:pt idx="160">
                  <c:v>1.6377914537644065</c:v>
                </c:pt>
                <c:pt idx="161">
                  <c:v>1.4673055060044735</c:v>
                </c:pt>
                <c:pt idx="162">
                  <c:v>1.1235718126118215</c:v>
                </c:pt>
                <c:pt idx="163">
                  <c:v>1.1772781372814674</c:v>
                </c:pt>
                <c:pt idx="164">
                  <c:v>1.0902956506165857</c:v>
                </c:pt>
                <c:pt idx="165">
                  <c:v>1.0400800139196091</c:v>
                </c:pt>
                <c:pt idx="166">
                  <c:v>1.4600095104784634</c:v>
                </c:pt>
                <c:pt idx="167">
                  <c:v>1.7688121241926105</c:v>
                </c:pt>
                <c:pt idx="168">
                  <c:v>1.9898637525663192</c:v>
                </c:pt>
                <c:pt idx="169">
                  <c:v>2.0153983788256031</c:v>
                </c:pt>
                <c:pt idx="170">
                  <c:v>1.680668177976453</c:v>
                </c:pt>
                <c:pt idx="171">
                  <c:v>1.7625015685742715</c:v>
                </c:pt>
                <c:pt idx="172">
                  <c:v>1.5009984400297611</c:v>
                </c:pt>
                <c:pt idx="173">
                  <c:v>1.6374862393277896</c:v>
                </c:pt>
                <c:pt idx="174">
                  <c:v>1.4378910149630437</c:v>
                </c:pt>
                <c:pt idx="175">
                  <c:v>1.3939077360384058</c:v>
                </c:pt>
                <c:pt idx="176">
                  <c:v>1.3468969038487764</c:v>
                </c:pt>
                <c:pt idx="177">
                  <c:v>1.2615725075447877</c:v>
                </c:pt>
                <c:pt idx="178">
                  <c:v>1.4603447550505457</c:v>
                </c:pt>
                <c:pt idx="179">
                  <c:v>1.5611364207967551</c:v>
                </c:pt>
                <c:pt idx="180">
                  <c:v>1.5440034388626627</c:v>
                </c:pt>
                <c:pt idx="181">
                  <c:v>1.6929478798953115</c:v>
                </c:pt>
                <c:pt idx="182">
                  <c:v>2.0026673496161322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E-4561-A4C9-0996EFCC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621200"/>
        <c:axId val="2002613296"/>
      </c:lineChart>
      <c:catAx>
        <c:axId val="20026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13296"/>
        <c:crosses val="autoZero"/>
        <c:auto val="1"/>
        <c:lblAlgn val="ctr"/>
        <c:lblOffset val="100"/>
        <c:noMultiLvlLbl val="0"/>
      </c:catAx>
      <c:valAx>
        <c:axId val="20026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 rate credite hh'!$AI$3:$AI$62</c:f>
              <c:strCache>
                <c:ptCount val="60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</c:strCache>
            </c:strRef>
          </c:cat>
          <c:val>
            <c:numRef>
              <c:f>'int rate credite hh'!$AJ$3:$AJ$62</c:f>
              <c:numCache>
                <c:formatCode>General</c:formatCode>
                <c:ptCount val="60"/>
                <c:pt idx="0">
                  <c:v>1.7465395561247021</c:v>
                </c:pt>
                <c:pt idx="1">
                  <c:v>1.4276845611306961</c:v>
                </c:pt>
                <c:pt idx="2">
                  <c:v>1.392898551616742</c:v>
                </c:pt>
                <c:pt idx="3">
                  <c:v>1.6336620826439407</c:v>
                </c:pt>
                <c:pt idx="4">
                  <c:v>1.8953101031227917</c:v>
                </c:pt>
                <c:pt idx="5">
                  <c:v>1.4229672161968943</c:v>
                </c:pt>
                <c:pt idx="6">
                  <c:v>1.1303818668366248</c:v>
                </c:pt>
                <c:pt idx="7">
                  <c:v>1.7351107246124313</c:v>
                </c:pt>
                <c:pt idx="8">
                  <c:v>2.6223449293312817</c:v>
                </c:pt>
                <c:pt idx="9">
                  <c:v>3.0342877759461717</c:v>
                </c:pt>
                <c:pt idx="10">
                  <c:v>1.6376918870619057</c:v>
                </c:pt>
                <c:pt idx="11">
                  <c:v>-3.3209699657242041E-2</c:v>
                </c:pt>
                <c:pt idx="12">
                  <c:v>-0.27126290387418511</c:v>
                </c:pt>
                <c:pt idx="13">
                  <c:v>-0.11809788592544823</c:v>
                </c:pt>
                <c:pt idx="14">
                  <c:v>0.11715189640565497</c:v>
                </c:pt>
                <c:pt idx="15">
                  <c:v>0.20792980227134952</c:v>
                </c:pt>
                <c:pt idx="16">
                  <c:v>0.31230907609424402</c:v>
                </c:pt>
                <c:pt idx="17">
                  <c:v>0.64666270021890193</c:v>
                </c:pt>
                <c:pt idx="18">
                  <c:v>0.70338294912791655</c:v>
                </c:pt>
                <c:pt idx="19">
                  <c:v>0.60794557114909653</c:v>
                </c:pt>
                <c:pt idx="20">
                  <c:v>0.28209608568547601</c:v>
                </c:pt>
                <c:pt idx="21">
                  <c:v>-6.4835355183292087E-2</c:v>
                </c:pt>
                <c:pt idx="22">
                  <c:v>-0.20539960160733065</c:v>
                </c:pt>
                <c:pt idx="23">
                  <c:v>-0.45387938550209778</c:v>
                </c:pt>
                <c:pt idx="24">
                  <c:v>-0.34077480942917732</c:v>
                </c:pt>
                <c:pt idx="25">
                  <c:v>-0.30223929878621397</c:v>
                </c:pt>
                <c:pt idx="26">
                  <c:v>-2.4064566070366961E-2</c:v>
                </c:pt>
                <c:pt idx="27">
                  <c:v>0.29914748200299474</c:v>
                </c:pt>
                <c:pt idx="28">
                  <c:v>5.5996535812443682E-3</c:v>
                </c:pt>
                <c:pt idx="29">
                  <c:v>0.1584224021380217</c:v>
                </c:pt>
                <c:pt idx="30">
                  <c:v>-0.2048232672320219</c:v>
                </c:pt>
                <c:pt idx="31">
                  <c:v>-0.17600536142305914</c:v>
                </c:pt>
                <c:pt idx="32">
                  <c:v>-0.92968713763928823</c:v>
                </c:pt>
                <c:pt idx="33">
                  <c:v>-1.1192629646701717</c:v>
                </c:pt>
                <c:pt idx="34">
                  <c:v>-1.2149025742041786</c:v>
                </c:pt>
                <c:pt idx="35">
                  <c:v>-1.2260810578276014</c:v>
                </c:pt>
                <c:pt idx="36">
                  <c:v>-1.4922167118676739</c:v>
                </c:pt>
                <c:pt idx="37">
                  <c:v>-1.8305431798580705</c:v>
                </c:pt>
                <c:pt idx="38">
                  <c:v>-1.6626797327818483</c:v>
                </c:pt>
                <c:pt idx="39">
                  <c:v>-1.6278446821630617</c:v>
                </c:pt>
                <c:pt idx="40">
                  <c:v>-1.527581814993314</c:v>
                </c:pt>
                <c:pt idx="41">
                  <c:v>-1.6495009107673004</c:v>
                </c:pt>
                <c:pt idx="42">
                  <c:v>-1.6595932179877033</c:v>
                </c:pt>
                <c:pt idx="43">
                  <c:v>-0.91059855115840482</c:v>
                </c:pt>
                <c:pt idx="44">
                  <c:v>-0.49540699509434322</c:v>
                </c:pt>
                <c:pt idx="45">
                  <c:v>-0.30532939803466191</c:v>
                </c:pt>
                <c:pt idx="46">
                  <c:v>0.3613070006478889</c:v>
                </c:pt>
                <c:pt idx="47">
                  <c:v>0.49622822188812155</c:v>
                </c:pt>
                <c:pt idx="48">
                  <c:v>0.58098009659824934</c:v>
                </c:pt>
                <c:pt idx="49">
                  <c:v>0.36382355573159469</c:v>
                </c:pt>
                <c:pt idx="50">
                  <c:v>0.23302008149039999</c:v>
                </c:pt>
                <c:pt idx="51">
                  <c:v>0.2705711266671032</c:v>
                </c:pt>
                <c:pt idx="52">
                  <c:v>0.13438913276100126</c:v>
                </c:pt>
                <c:pt idx="53">
                  <c:v>-3.3549143650834168E-2</c:v>
                </c:pt>
                <c:pt idx="54">
                  <c:v>0.11835214539292416</c:v>
                </c:pt>
                <c:pt idx="55">
                  <c:v>-0.27526660487902416</c:v>
                </c:pt>
                <c:pt idx="56">
                  <c:v>-0.51112599190918218</c:v>
                </c:pt>
                <c:pt idx="57">
                  <c:v>-0.83108965623216413</c:v>
                </c:pt>
                <c:pt idx="58">
                  <c:v>-1.3140091243772276</c:v>
                </c:pt>
                <c:pt idx="59">
                  <c:v>-1.4453352740902501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CC3-B8F9-EABFAB98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80400"/>
        <c:axId val="2002612464"/>
      </c:lineChart>
      <c:catAx>
        <c:axId val="2440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12464"/>
        <c:crosses val="autoZero"/>
        <c:auto val="1"/>
        <c:lblAlgn val="ctr"/>
        <c:lblOffset val="100"/>
        <c:noMultiLvlLbl val="0"/>
      </c:catAx>
      <c:valAx>
        <c:axId val="2002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 rate credite nfc'!$M$3:$M$185</c:f>
              <c:numCache>
                <c:formatCode>General</c:formatCode>
                <c:ptCount val="183"/>
                <c:pt idx="0">
                  <c:v>-1.8268452470379337</c:v>
                </c:pt>
                <c:pt idx="1">
                  <c:v>-2.1908852867844359</c:v>
                </c:pt>
                <c:pt idx="2">
                  <c:v>-2.134887080479869</c:v>
                </c:pt>
                <c:pt idx="3">
                  <c:v>-2.6469627815425198</c:v>
                </c:pt>
                <c:pt idx="4">
                  <c:v>-2.5046883059485321</c:v>
                </c:pt>
                <c:pt idx="5">
                  <c:v>-2.9905779404573209</c:v>
                </c:pt>
                <c:pt idx="6">
                  <c:v>-3.0644320115216734</c:v>
                </c:pt>
                <c:pt idx="7">
                  <c:v>-3.0707626024576862</c:v>
                </c:pt>
                <c:pt idx="8">
                  <c:v>-3.0806378373480636</c:v>
                </c:pt>
                <c:pt idx="9">
                  <c:v>-2.9327221560652847</c:v>
                </c:pt>
                <c:pt idx="10">
                  <c:v>-2.9699677923404408</c:v>
                </c:pt>
                <c:pt idx="11">
                  <c:v>-2.7151673855084697</c:v>
                </c:pt>
                <c:pt idx="12">
                  <c:v>-2.9210428478843848</c:v>
                </c:pt>
                <c:pt idx="13">
                  <c:v>-2.9671203460724511</c:v>
                </c:pt>
                <c:pt idx="14">
                  <c:v>-2.6832917094355233</c:v>
                </c:pt>
                <c:pt idx="15">
                  <c:v>-2.390586193646655</c:v>
                </c:pt>
                <c:pt idx="16">
                  <c:v>-2.4816425416180943</c:v>
                </c:pt>
                <c:pt idx="17">
                  <c:v>-2.508084559035745</c:v>
                </c:pt>
                <c:pt idx="18">
                  <c:v>-2.3987567803301095</c:v>
                </c:pt>
                <c:pt idx="19">
                  <c:v>-2.5455633506130497</c:v>
                </c:pt>
                <c:pt idx="20">
                  <c:v>-2.4519842400553609</c:v>
                </c:pt>
                <c:pt idx="21">
                  <c:v>-2.2046014113135222</c:v>
                </c:pt>
                <c:pt idx="22">
                  <c:v>-2.0313871096025542</c:v>
                </c:pt>
                <c:pt idx="23">
                  <c:v>-2.0917880993686273</c:v>
                </c:pt>
                <c:pt idx="24">
                  <c:v>-2.0890683288987466</c:v>
                </c:pt>
                <c:pt idx="25">
                  <c:v>-1.3197879614303147</c:v>
                </c:pt>
                <c:pt idx="26">
                  <c:v>-1.8076593516370778</c:v>
                </c:pt>
                <c:pt idx="27">
                  <c:v>-1.6856129757007769</c:v>
                </c:pt>
                <c:pt idx="28">
                  <c:v>-1.4400676369988945</c:v>
                </c:pt>
                <c:pt idx="29">
                  <c:v>-1.6768999658219395</c:v>
                </c:pt>
                <c:pt idx="30">
                  <c:v>-1.8748078509150368</c:v>
                </c:pt>
                <c:pt idx="31">
                  <c:v>-2.0455402995307947</c:v>
                </c:pt>
                <c:pt idx="32">
                  <c:v>-1.7083093950701222</c:v>
                </c:pt>
                <c:pt idx="33">
                  <c:v>-1.9864469432853387</c:v>
                </c:pt>
                <c:pt idx="34">
                  <c:v>-1.8054989486073438</c:v>
                </c:pt>
                <c:pt idx="35">
                  <c:v>-1.2065609911812132</c:v>
                </c:pt>
                <c:pt idx="36">
                  <c:v>-1.5309318175453246</c:v>
                </c:pt>
                <c:pt idx="37">
                  <c:v>-1.3001956844980374</c:v>
                </c:pt>
                <c:pt idx="38">
                  <c:v>-1.5310077119134728</c:v>
                </c:pt>
                <c:pt idx="39">
                  <c:v>-1.9136191008804797</c:v>
                </c:pt>
                <c:pt idx="40">
                  <c:v>-1.8262581941490907</c:v>
                </c:pt>
                <c:pt idx="41">
                  <c:v>-1.80469601414989</c:v>
                </c:pt>
                <c:pt idx="42">
                  <c:v>-1.8147582137814462</c:v>
                </c:pt>
                <c:pt idx="43">
                  <c:v>-2.0820060282644173</c:v>
                </c:pt>
                <c:pt idx="44">
                  <c:v>-1.6894470553855614</c:v>
                </c:pt>
                <c:pt idx="45">
                  <c:v>-1.9377741360003569</c:v>
                </c:pt>
                <c:pt idx="46">
                  <c:v>-1.9847984892711228</c:v>
                </c:pt>
                <c:pt idx="47">
                  <c:v>-2.3647555321880347</c:v>
                </c:pt>
                <c:pt idx="48">
                  <c:v>-2.1033519430545589</c:v>
                </c:pt>
                <c:pt idx="49">
                  <c:v>-2.0610377184837301</c:v>
                </c:pt>
                <c:pt idx="50">
                  <c:v>-2.4104450024057407</c:v>
                </c:pt>
                <c:pt idx="51">
                  <c:v>-2.5982934217315274</c:v>
                </c:pt>
                <c:pt idx="52">
                  <c:v>-2.3843764166507828</c:v>
                </c:pt>
                <c:pt idx="53">
                  <c:v>-2.6415224025220412</c:v>
                </c:pt>
                <c:pt idx="54">
                  <c:v>-3.0783764780090053</c:v>
                </c:pt>
                <c:pt idx="55">
                  <c:v>-2.8098754444010101</c:v>
                </c:pt>
                <c:pt idx="56">
                  <c:v>-2.8485559431000649</c:v>
                </c:pt>
                <c:pt idx="57">
                  <c:v>-2.8729857020877461</c:v>
                </c:pt>
                <c:pt idx="58">
                  <c:v>-2.8044257979786504</c:v>
                </c:pt>
                <c:pt idx="59">
                  <c:v>-2.9112982124274667</c:v>
                </c:pt>
                <c:pt idx="60">
                  <c:v>-2.6441135995628691</c:v>
                </c:pt>
                <c:pt idx="61">
                  <c:v>-2.8629704629514485</c:v>
                </c:pt>
                <c:pt idx="62">
                  <c:v>-3.053228145394113</c:v>
                </c:pt>
                <c:pt idx="63">
                  <c:v>-2.9786418515233279</c:v>
                </c:pt>
                <c:pt idx="64">
                  <c:v>-2.9367951552988014</c:v>
                </c:pt>
                <c:pt idx="65">
                  <c:v>-2.9341533921572522</c:v>
                </c:pt>
                <c:pt idx="66">
                  <c:v>-3.3021908847735664</c:v>
                </c:pt>
                <c:pt idx="67">
                  <c:v>-2.9057917379935292</c:v>
                </c:pt>
                <c:pt idx="68">
                  <c:v>-2.7916972095232695</c:v>
                </c:pt>
                <c:pt idx="69">
                  <c:v>-2.8389463187160771</c:v>
                </c:pt>
                <c:pt idx="70">
                  <c:v>-2.8269954269825837</c:v>
                </c:pt>
                <c:pt idx="71">
                  <c:v>-2.6938687043847094</c:v>
                </c:pt>
                <c:pt idx="72">
                  <c:v>-2.4977147344505317</c:v>
                </c:pt>
                <c:pt idx="73">
                  <c:v>-2.5407833988950848</c:v>
                </c:pt>
                <c:pt idx="74">
                  <c:v>-2.4512625225386397</c:v>
                </c:pt>
                <c:pt idx="75">
                  <c:v>-2.6004522583141552</c:v>
                </c:pt>
                <c:pt idx="76">
                  <c:v>-2.5256104747416002</c:v>
                </c:pt>
                <c:pt idx="77">
                  <c:v>-2.3007357649404137</c:v>
                </c:pt>
                <c:pt idx="78">
                  <c:v>-2.1045216101219797</c:v>
                </c:pt>
                <c:pt idx="79">
                  <c:v>-2.3488186740305892</c:v>
                </c:pt>
                <c:pt idx="80">
                  <c:v>-2.3019272626917946</c:v>
                </c:pt>
                <c:pt idx="81">
                  <c:v>-2.122634588416199</c:v>
                </c:pt>
                <c:pt idx="82">
                  <c:v>-2.3615683532477458</c:v>
                </c:pt>
                <c:pt idx="83">
                  <c:v>-1.8108625374558081</c:v>
                </c:pt>
                <c:pt idx="84">
                  <c:v>-1.7173956407716711</c:v>
                </c:pt>
                <c:pt idx="85">
                  <c:v>-1.7097005163759764</c:v>
                </c:pt>
                <c:pt idx="86">
                  <c:v>-1.8484226008908671</c:v>
                </c:pt>
                <c:pt idx="87">
                  <c:v>-1.3769448696513775</c:v>
                </c:pt>
                <c:pt idx="88">
                  <c:v>-1.5487468075271984</c:v>
                </c:pt>
                <c:pt idx="89">
                  <c:v>-1.1591677074320481</c:v>
                </c:pt>
                <c:pt idx="90">
                  <c:v>-0.80105209753295803</c:v>
                </c:pt>
                <c:pt idx="91">
                  <c:v>-1.2847164381707135</c:v>
                </c:pt>
                <c:pt idx="92">
                  <c:v>-0.79829384532926628</c:v>
                </c:pt>
                <c:pt idx="93">
                  <c:v>-1.2659033397777479</c:v>
                </c:pt>
                <c:pt idx="94">
                  <c:v>-0.59550139833087101</c:v>
                </c:pt>
                <c:pt idx="95">
                  <c:v>-0.4668339080092867</c:v>
                </c:pt>
                <c:pt idx="96">
                  <c:v>-0.33093279562211286</c:v>
                </c:pt>
                <c:pt idx="97">
                  <c:v>-0.22060439632444862</c:v>
                </c:pt>
                <c:pt idx="98">
                  <c:v>-0.56779200265878149</c:v>
                </c:pt>
                <c:pt idx="99">
                  <c:v>-0.48072678779391165</c:v>
                </c:pt>
                <c:pt idx="100">
                  <c:v>-0.61604673138669774</c:v>
                </c:pt>
                <c:pt idx="101">
                  <c:v>0.24554667789243645</c:v>
                </c:pt>
                <c:pt idx="102">
                  <c:v>0.32224170162327681</c:v>
                </c:pt>
                <c:pt idx="103">
                  <c:v>0.85416469938436013</c:v>
                </c:pt>
                <c:pt idx="104">
                  <c:v>1.072061578621355</c:v>
                </c:pt>
                <c:pt idx="105">
                  <c:v>0.86416565107047294</c:v>
                </c:pt>
                <c:pt idx="106">
                  <c:v>1.1303269822104642</c:v>
                </c:pt>
                <c:pt idx="107">
                  <c:v>1.2091641476563479</c:v>
                </c:pt>
                <c:pt idx="108">
                  <c:v>1.2266203139845553</c:v>
                </c:pt>
                <c:pt idx="109">
                  <c:v>1.2911900820360902</c:v>
                </c:pt>
                <c:pt idx="110">
                  <c:v>1.3427885325670275</c:v>
                </c:pt>
                <c:pt idx="111">
                  <c:v>0.91292909193901028</c:v>
                </c:pt>
                <c:pt idx="112">
                  <c:v>1.459599704521291</c:v>
                </c:pt>
                <c:pt idx="113">
                  <c:v>0.65533804888455638</c:v>
                </c:pt>
                <c:pt idx="114">
                  <c:v>1.1907948602360126</c:v>
                </c:pt>
                <c:pt idx="115">
                  <c:v>0.81218724862907532</c:v>
                </c:pt>
                <c:pt idx="116">
                  <c:v>1.4543157324727858</c:v>
                </c:pt>
                <c:pt idx="117">
                  <c:v>1.2028208517322794</c:v>
                </c:pt>
                <c:pt idx="118">
                  <c:v>1.034810496863706</c:v>
                </c:pt>
                <c:pt idx="119">
                  <c:v>0.61313430269624369</c:v>
                </c:pt>
                <c:pt idx="120">
                  <c:v>0.95466137335082468</c:v>
                </c:pt>
                <c:pt idx="121">
                  <c:v>1.3638047042080297</c:v>
                </c:pt>
                <c:pt idx="122">
                  <c:v>1.3323749669971772</c:v>
                </c:pt>
                <c:pt idx="123">
                  <c:v>1.2980047176586007</c:v>
                </c:pt>
                <c:pt idx="124">
                  <c:v>1.3510625816005941</c:v>
                </c:pt>
                <c:pt idx="125">
                  <c:v>1.3365313515767436</c:v>
                </c:pt>
                <c:pt idx="126">
                  <c:v>1.2081190424945811</c:v>
                </c:pt>
                <c:pt idx="127">
                  <c:v>0.96795030377712621</c:v>
                </c:pt>
                <c:pt idx="128">
                  <c:v>0.77772420064064018</c:v>
                </c:pt>
                <c:pt idx="129">
                  <c:v>1.0183832694596955</c:v>
                </c:pt>
                <c:pt idx="130">
                  <c:v>0.89457359117592272</c:v>
                </c:pt>
                <c:pt idx="131">
                  <c:v>0.96876338899202619</c:v>
                </c:pt>
                <c:pt idx="132">
                  <c:v>0.8433382144298216</c:v>
                </c:pt>
                <c:pt idx="133">
                  <c:v>1.4907739179689186</c:v>
                </c:pt>
                <c:pt idx="134">
                  <c:v>7.4260154881942597E-2</c:v>
                </c:pt>
                <c:pt idx="135">
                  <c:v>0.50934359127984585</c:v>
                </c:pt>
                <c:pt idx="136">
                  <c:v>1.3307227957440322</c:v>
                </c:pt>
                <c:pt idx="137">
                  <c:v>1.3049863480331503</c:v>
                </c:pt>
                <c:pt idx="138">
                  <c:v>1.3693257374209837</c:v>
                </c:pt>
                <c:pt idx="139">
                  <c:v>1.4130793120200575</c:v>
                </c:pt>
                <c:pt idx="140">
                  <c:v>2.4756584839832181</c:v>
                </c:pt>
                <c:pt idx="141">
                  <c:v>1.3453732072808364</c:v>
                </c:pt>
                <c:pt idx="142">
                  <c:v>1.8120844275505759</c:v>
                </c:pt>
                <c:pt idx="143">
                  <c:v>1.5900301763272173</c:v>
                </c:pt>
                <c:pt idx="144">
                  <c:v>2.3302221804374375</c:v>
                </c:pt>
                <c:pt idx="145">
                  <c:v>2.8531247354129947</c:v>
                </c:pt>
                <c:pt idx="146">
                  <c:v>3.0444295376451693</c:v>
                </c:pt>
                <c:pt idx="147">
                  <c:v>3.2152231874541917</c:v>
                </c:pt>
                <c:pt idx="148">
                  <c:v>4.654641554475675</c:v>
                </c:pt>
                <c:pt idx="149">
                  <c:v>4.5322528861650921</c:v>
                </c:pt>
                <c:pt idx="150">
                  <c:v>4.0592099644622222</c:v>
                </c:pt>
                <c:pt idx="151">
                  <c:v>3.7086378925863004</c:v>
                </c:pt>
                <c:pt idx="152">
                  <c:v>3.468690340280328</c:v>
                </c:pt>
                <c:pt idx="153">
                  <c:v>4.7719343440675361</c:v>
                </c:pt>
                <c:pt idx="154">
                  <c:v>5.5129801965601777</c:v>
                </c:pt>
                <c:pt idx="155">
                  <c:v>6.2612571319251709</c:v>
                </c:pt>
                <c:pt idx="156">
                  <c:v>6.684444239875277</c:v>
                </c:pt>
                <c:pt idx="157">
                  <c:v>7.9808076892697271</c:v>
                </c:pt>
                <c:pt idx="158">
                  <c:v>8.103730727547422</c:v>
                </c:pt>
                <c:pt idx="159">
                  <c:v>7.3435652126993061</c:v>
                </c:pt>
                <c:pt idx="160">
                  <c:v>8.1154495203492125</c:v>
                </c:pt>
                <c:pt idx="161">
                  <c:v>7.2415158502238119</c:v>
                </c:pt>
                <c:pt idx="162">
                  <c:v>5.4465311517377293</c:v>
                </c:pt>
                <c:pt idx="163">
                  <c:v>4.9706545682067711</c:v>
                </c:pt>
                <c:pt idx="164">
                  <c:v>4.6636283675937369</c:v>
                </c:pt>
                <c:pt idx="165">
                  <c:v>4.4856021884326696</c:v>
                </c:pt>
                <c:pt idx="166">
                  <c:v>4.4056241860845313</c:v>
                </c:pt>
                <c:pt idx="167">
                  <c:v>4.7625212588096764</c:v>
                </c:pt>
                <c:pt idx="168">
                  <c:v>4.2274488902144194</c:v>
                </c:pt>
                <c:pt idx="169">
                  <c:v>3.5419822024105505</c:v>
                </c:pt>
                <c:pt idx="170">
                  <c:v>2.9472143225129228</c:v>
                </c:pt>
                <c:pt idx="171">
                  <c:v>2.8696485330371084</c:v>
                </c:pt>
                <c:pt idx="172">
                  <c:v>2.9188920282927198</c:v>
                </c:pt>
                <c:pt idx="173">
                  <c:v>2.9264465349860957</c:v>
                </c:pt>
                <c:pt idx="174">
                  <c:v>2.3565913778499086</c:v>
                </c:pt>
                <c:pt idx="175">
                  <c:v>2.5104536121466259</c:v>
                </c:pt>
                <c:pt idx="176">
                  <c:v>2.6356559074685864</c:v>
                </c:pt>
                <c:pt idx="177">
                  <c:v>2.8693840616315081</c:v>
                </c:pt>
                <c:pt idx="178">
                  <c:v>3.2124144975509621</c:v>
                </c:pt>
                <c:pt idx="179">
                  <c:v>3.2834965265522671</c:v>
                </c:pt>
                <c:pt idx="180">
                  <c:v>3.0609118481720321</c:v>
                </c:pt>
                <c:pt idx="181">
                  <c:v>2.9917960651932498</c:v>
                </c:pt>
                <c:pt idx="182">
                  <c:v>2.3863597949229929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5-4824-8AA2-383327AB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385184"/>
        <c:axId val="1876387264"/>
      </c:lineChart>
      <c:catAx>
        <c:axId val="187638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87264"/>
        <c:crosses val="autoZero"/>
        <c:auto val="1"/>
        <c:lblAlgn val="ctr"/>
        <c:lblOffset val="100"/>
        <c:noMultiLvlLbl val="0"/>
      </c:catAx>
      <c:valAx>
        <c:axId val="1876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 rate credite nfc'!$Q$3:$Q$62</c:f>
              <c:strCache>
                <c:ptCount val="60"/>
                <c:pt idx="0">
                  <c:v>2007Q1</c:v>
                </c:pt>
                <c:pt idx="1">
                  <c:v>2007Q2</c:v>
                </c:pt>
                <c:pt idx="2">
                  <c:v>2007Q3</c:v>
                </c:pt>
                <c:pt idx="3">
                  <c:v>2007Q4</c:v>
                </c:pt>
                <c:pt idx="4">
                  <c:v>2008Q1</c:v>
                </c:pt>
                <c:pt idx="5">
                  <c:v>2008Q2</c:v>
                </c:pt>
                <c:pt idx="6">
                  <c:v>2008Q3</c:v>
                </c:pt>
                <c:pt idx="7">
                  <c:v>2008Q4</c:v>
                </c:pt>
                <c:pt idx="8">
                  <c:v>2009Q1</c:v>
                </c:pt>
                <c:pt idx="9">
                  <c:v>2009Q2</c:v>
                </c:pt>
                <c:pt idx="10">
                  <c:v>2009Q3</c:v>
                </c:pt>
                <c:pt idx="11">
                  <c:v>2009Q4</c:v>
                </c:pt>
                <c:pt idx="12">
                  <c:v>2010Q1</c:v>
                </c:pt>
                <c:pt idx="13">
                  <c:v>2010Q2</c:v>
                </c:pt>
                <c:pt idx="14">
                  <c:v>2010Q3</c:v>
                </c:pt>
                <c:pt idx="15">
                  <c:v>2010Q4</c:v>
                </c:pt>
                <c:pt idx="16">
                  <c:v>2011Q1</c:v>
                </c:pt>
                <c:pt idx="17">
                  <c:v>2011Q2</c:v>
                </c:pt>
                <c:pt idx="18">
                  <c:v>2011Q3</c:v>
                </c:pt>
                <c:pt idx="19">
                  <c:v>2011Q4</c:v>
                </c:pt>
                <c:pt idx="20">
                  <c:v>2012Q1</c:v>
                </c:pt>
                <c:pt idx="21">
                  <c:v>2012Q2</c:v>
                </c:pt>
                <c:pt idx="22">
                  <c:v>2012Q3</c:v>
                </c:pt>
                <c:pt idx="23">
                  <c:v>2012Q4</c:v>
                </c:pt>
                <c:pt idx="24">
                  <c:v>2013Q1</c:v>
                </c:pt>
                <c:pt idx="25">
                  <c:v>2013Q2</c:v>
                </c:pt>
                <c:pt idx="26">
                  <c:v>2013Q3</c:v>
                </c:pt>
                <c:pt idx="27">
                  <c:v>2013Q4</c:v>
                </c:pt>
                <c:pt idx="28">
                  <c:v>2014Q1</c:v>
                </c:pt>
                <c:pt idx="29">
                  <c:v>2014Q2</c:v>
                </c:pt>
                <c:pt idx="30">
                  <c:v>2014Q3</c:v>
                </c:pt>
                <c:pt idx="31">
                  <c:v>2014Q4</c:v>
                </c:pt>
                <c:pt idx="32">
                  <c:v>2015Q1</c:v>
                </c:pt>
                <c:pt idx="33">
                  <c:v>2015Q2</c:v>
                </c:pt>
                <c:pt idx="34">
                  <c:v>2015Q3</c:v>
                </c:pt>
                <c:pt idx="35">
                  <c:v>2015Q4</c:v>
                </c:pt>
                <c:pt idx="36">
                  <c:v>2016Q1</c:v>
                </c:pt>
                <c:pt idx="37">
                  <c:v>2016Q2</c:v>
                </c:pt>
                <c:pt idx="38">
                  <c:v>2016Q3</c:v>
                </c:pt>
                <c:pt idx="39">
                  <c:v>2016Q4</c:v>
                </c:pt>
                <c:pt idx="40">
                  <c:v>2017Q1</c:v>
                </c:pt>
                <c:pt idx="41">
                  <c:v>2017Q2</c:v>
                </c:pt>
                <c:pt idx="42">
                  <c:v>2017Q3</c:v>
                </c:pt>
                <c:pt idx="43">
                  <c:v>2017Q4</c:v>
                </c:pt>
                <c:pt idx="44">
                  <c:v>2018Q1</c:v>
                </c:pt>
                <c:pt idx="45">
                  <c:v>2018Q2</c:v>
                </c:pt>
                <c:pt idx="46">
                  <c:v>2018Q3</c:v>
                </c:pt>
                <c:pt idx="47">
                  <c:v>2018Q4</c:v>
                </c:pt>
                <c:pt idx="48">
                  <c:v>2019Q1</c:v>
                </c:pt>
                <c:pt idx="49">
                  <c:v>2019Q2</c:v>
                </c:pt>
                <c:pt idx="50">
                  <c:v>2019Q3</c:v>
                </c:pt>
                <c:pt idx="51">
                  <c:v>2019Q4</c:v>
                </c:pt>
                <c:pt idx="52">
                  <c:v>2020Q1</c:v>
                </c:pt>
                <c:pt idx="53">
                  <c:v>2020Q2</c:v>
                </c:pt>
                <c:pt idx="54">
                  <c:v>2020Q3</c:v>
                </c:pt>
                <c:pt idx="55">
                  <c:v>2020Q4</c:v>
                </c:pt>
                <c:pt idx="56">
                  <c:v>2021Q1</c:v>
                </c:pt>
                <c:pt idx="57">
                  <c:v>2021Q2</c:v>
                </c:pt>
                <c:pt idx="58">
                  <c:v>2021Q3</c:v>
                </c:pt>
                <c:pt idx="59">
                  <c:v>2021Q4</c:v>
                </c:pt>
              </c:strCache>
            </c:strRef>
          </c:cat>
          <c:val>
            <c:numRef>
              <c:f>'int rate credite nfc'!$R$3:$R$62</c:f>
              <c:numCache>
                <c:formatCode>General</c:formatCode>
                <c:ptCount val="60"/>
                <c:pt idx="0">
                  <c:v>2.8130225694294246</c:v>
                </c:pt>
                <c:pt idx="1">
                  <c:v>3.1217650285782454</c:v>
                </c:pt>
                <c:pt idx="2">
                  <c:v>2.5009002991550404</c:v>
                </c:pt>
                <c:pt idx="3">
                  <c:v>2.9049956987719745</c:v>
                </c:pt>
                <c:pt idx="4">
                  <c:v>3.5722151383792977</c:v>
                </c:pt>
                <c:pt idx="5">
                  <c:v>4.5512492111089591</c:v>
                </c:pt>
                <c:pt idx="6">
                  <c:v>5.0269380291794121</c:v>
                </c:pt>
                <c:pt idx="7">
                  <c:v>7.5668435277574444</c:v>
                </c:pt>
                <c:pt idx="8">
                  <c:v>7.5896608855641423</c:v>
                </c:pt>
                <c:pt idx="9">
                  <c:v>5.5153905575176276</c:v>
                </c:pt>
                <c:pt idx="10">
                  <c:v>3.7455127324429505</c:v>
                </c:pt>
                <c:pt idx="11">
                  <c:v>4.1340392093649863</c:v>
                </c:pt>
                <c:pt idx="12">
                  <c:v>2.7425921511652001</c:v>
                </c:pt>
                <c:pt idx="13">
                  <c:v>1.5824959370528766</c:v>
                </c:pt>
                <c:pt idx="14">
                  <c:v>1.7526878444747531</c:v>
                </c:pt>
                <c:pt idx="15">
                  <c:v>1.0483509116856762</c:v>
                </c:pt>
                <c:pt idx="16">
                  <c:v>0.80279076242689429</c:v>
                </c:pt>
                <c:pt idx="17">
                  <c:v>0.96057341654254813</c:v>
                </c:pt>
                <c:pt idx="18">
                  <c:v>0.98459784897078251</c:v>
                </c:pt>
                <c:pt idx="19">
                  <c:v>1.3285328836119794</c:v>
                </c:pt>
                <c:pt idx="20">
                  <c:v>1.2169470148520105</c:v>
                </c:pt>
                <c:pt idx="21">
                  <c:v>0.95025521709740968</c:v>
                </c:pt>
                <c:pt idx="22">
                  <c:v>1.1524326137792913</c:v>
                </c:pt>
                <c:pt idx="23">
                  <c:v>1.0092889484482859</c:v>
                </c:pt>
                <c:pt idx="24">
                  <c:v>1.2868663095292243</c:v>
                </c:pt>
                <c:pt idx="25">
                  <c:v>1.0678855936457616</c:v>
                </c:pt>
                <c:pt idx="26">
                  <c:v>0.74948932654299727</c:v>
                </c:pt>
                <c:pt idx="27">
                  <c:v>-0.28374228042939098</c:v>
                </c:pt>
                <c:pt idx="28">
                  <c:v>-0.37310973153511434</c:v>
                </c:pt>
                <c:pt idx="29">
                  <c:v>-0.77607954870596851</c:v>
                </c:pt>
                <c:pt idx="30">
                  <c:v>-0.96135412701097922</c:v>
                </c:pt>
                <c:pt idx="31">
                  <c:v>-1.361619794870208</c:v>
                </c:pt>
                <c:pt idx="32">
                  <c:v>-1.7585062526795048</c:v>
                </c:pt>
                <c:pt idx="33">
                  <c:v>-2.0983551597065841</c:v>
                </c:pt>
                <c:pt idx="34">
                  <c:v>-2.2517558489481213</c:v>
                </c:pt>
                <c:pt idx="35">
                  <c:v>-2.4755994993320565</c:v>
                </c:pt>
                <c:pt idx="36">
                  <c:v>-2.4965868852947519</c:v>
                </c:pt>
                <c:pt idx="37">
                  <c:v>-2.7866034833611231</c:v>
                </c:pt>
                <c:pt idx="38">
                  <c:v>-2.9998932774301217</c:v>
                </c:pt>
                <c:pt idx="39">
                  <c:v>-2.9498634663264607</c:v>
                </c:pt>
                <c:pt idx="40">
                  <c:v>-2.853437402636144</c:v>
                </c:pt>
                <c:pt idx="41">
                  <c:v>-2.8629032374979544</c:v>
                </c:pt>
                <c:pt idx="42">
                  <c:v>-2.9122692885033601</c:v>
                </c:pt>
                <c:pt idx="43">
                  <c:v>-2.5413974136347837</c:v>
                </c:pt>
                <c:pt idx="44">
                  <c:v>-2.1916115546480097</c:v>
                </c:pt>
                <c:pt idx="45">
                  <c:v>-2.0957760524865048</c:v>
                </c:pt>
                <c:pt idx="46">
                  <c:v>-1.8620704324771415</c:v>
                </c:pt>
                <c:pt idx="47">
                  <c:v>-1.8481911030598202</c:v>
                </c:pt>
                <c:pt idx="48">
                  <c:v>-1.454045071318945</c:v>
                </c:pt>
                <c:pt idx="49">
                  <c:v>-1.666168961024632</c:v>
                </c:pt>
                <c:pt idx="50">
                  <c:v>-1.8762191818386513</c:v>
                </c:pt>
                <c:pt idx="51">
                  <c:v>-1.600860192840537</c:v>
                </c:pt>
                <c:pt idx="52">
                  <c:v>-1.7388385473220465</c:v>
                </c:pt>
                <c:pt idx="53">
                  <c:v>-2.1092588734282347</c:v>
                </c:pt>
                <c:pt idx="54">
                  <c:v>-2.4654347903328402</c:v>
                </c:pt>
                <c:pt idx="55">
                  <c:v>-2.4601044314334981</c:v>
                </c:pt>
                <c:pt idx="56">
                  <c:v>-2.8571516344641199</c:v>
                </c:pt>
                <c:pt idx="57">
                  <c:v>-2.8726191113047315</c:v>
                </c:pt>
                <c:pt idx="58">
                  <c:v>-3.0719441504424747</c:v>
                </c:pt>
                <c:pt idx="59">
                  <c:v>-2.7140763426494576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E-4025-82B2-81F75111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0304"/>
        <c:axId val="137312816"/>
      </c:lineChart>
      <c:catAx>
        <c:axId val="1373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2816"/>
        <c:crosses val="autoZero"/>
        <c:auto val="1"/>
        <c:lblAlgn val="ctr"/>
        <c:lblOffset val="100"/>
        <c:noMultiLvlLbl val="0"/>
      </c:catAx>
      <c:valAx>
        <c:axId val="137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 rate dep hh'!$M$1</c:f>
              <c:strCache>
                <c:ptCount val="1"/>
                <c:pt idx="0">
                  <c:v>Deviatie de la medie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 rate dep hh'!$M$2:$M$183</c:f>
              <c:numCache>
                <c:formatCode>General</c:formatCode>
                <c:ptCount val="182"/>
                <c:pt idx="0">
                  <c:v>-2.3542917429904495</c:v>
                </c:pt>
                <c:pt idx="1">
                  <c:v>-2.5481954782333007</c:v>
                </c:pt>
                <c:pt idx="2">
                  <c:v>-2.5986500367235901</c:v>
                </c:pt>
                <c:pt idx="3">
                  <c:v>-2.6419139352410608</c:v>
                </c:pt>
                <c:pt idx="4">
                  <c:v>-2.6990458299907498</c:v>
                </c:pt>
                <c:pt idx="5">
                  <c:v>-2.7738648038083653</c:v>
                </c:pt>
                <c:pt idx="6">
                  <c:v>-2.7973007127250629</c:v>
                </c:pt>
                <c:pt idx="7">
                  <c:v>-2.7664983688103075</c:v>
                </c:pt>
                <c:pt idx="8">
                  <c:v>-2.7658182822147772</c:v>
                </c:pt>
                <c:pt idx="9">
                  <c:v>-2.801916449073623</c:v>
                </c:pt>
                <c:pt idx="10">
                  <c:v>-2.7963734462113417</c:v>
                </c:pt>
                <c:pt idx="11">
                  <c:v>-2.8048820545172455</c:v>
                </c:pt>
                <c:pt idx="12">
                  <c:v>-2.7296998442366909</c:v>
                </c:pt>
                <c:pt idx="13">
                  <c:v>-2.6885330047857603</c:v>
                </c:pt>
                <c:pt idx="14">
                  <c:v>-2.5817797487953347</c:v>
                </c:pt>
                <c:pt idx="15">
                  <c:v>-2.5287709035478367</c:v>
                </c:pt>
                <c:pt idx="16">
                  <c:v>-2.5630701931421505</c:v>
                </c:pt>
                <c:pt idx="17">
                  <c:v>-2.5345015311553905</c:v>
                </c:pt>
                <c:pt idx="18">
                  <c:v>-2.528803388791883</c:v>
                </c:pt>
                <c:pt idx="19">
                  <c:v>-2.4805208024798686</c:v>
                </c:pt>
                <c:pt idx="20">
                  <c:v>-2.4173021617977106</c:v>
                </c:pt>
                <c:pt idx="21">
                  <c:v>-2.393841045952577</c:v>
                </c:pt>
                <c:pt idx="22">
                  <c:v>-2.4058907394234992</c:v>
                </c:pt>
                <c:pt idx="23">
                  <c:v>-2.3775110687577148</c:v>
                </c:pt>
                <c:pt idx="24">
                  <c:v>-2.399955544223193</c:v>
                </c:pt>
                <c:pt idx="25">
                  <c:v>-2.2893169661918042</c:v>
                </c:pt>
                <c:pt idx="26">
                  <c:v>-2.213776898974837</c:v>
                </c:pt>
                <c:pt idx="27">
                  <c:v>-2.2191706693192197</c:v>
                </c:pt>
                <c:pt idx="28">
                  <c:v>-2.1192292233849037</c:v>
                </c:pt>
                <c:pt idx="29">
                  <c:v>-2.118383782173197</c:v>
                </c:pt>
                <c:pt idx="30">
                  <c:v>-2.2043525387851894</c:v>
                </c:pt>
                <c:pt idx="31">
                  <c:v>-2.2458667629957612</c:v>
                </c:pt>
                <c:pt idx="32">
                  <c:v>-2.2230734272590071</c:v>
                </c:pt>
                <c:pt idx="33">
                  <c:v>-2.3224271235316776</c:v>
                </c:pt>
                <c:pt idx="34">
                  <c:v>-2.3136551810099641</c:v>
                </c:pt>
                <c:pt idx="35">
                  <c:v>-2.3666807054109675</c:v>
                </c:pt>
                <c:pt idx="36">
                  <c:v>-2.3483623138841763</c:v>
                </c:pt>
                <c:pt idx="37">
                  <c:v>-2.3905215471901555</c:v>
                </c:pt>
                <c:pt idx="38">
                  <c:v>-2.3398085855006894</c:v>
                </c:pt>
                <c:pt idx="39">
                  <c:v>-2.2678367425873427</c:v>
                </c:pt>
                <c:pt idx="40">
                  <c:v>-2.2714844803322087</c:v>
                </c:pt>
                <c:pt idx="41">
                  <c:v>-2.2842765738350304</c:v>
                </c:pt>
                <c:pt idx="42">
                  <c:v>-2.3600133103512988</c:v>
                </c:pt>
                <c:pt idx="43">
                  <c:v>-2.4745588172237278</c:v>
                </c:pt>
                <c:pt idx="44">
                  <c:v>-2.4909002446720439</c:v>
                </c:pt>
                <c:pt idx="45">
                  <c:v>-2.5936259467263216</c:v>
                </c:pt>
                <c:pt idx="46">
                  <c:v>-2.6472553392710445</c:v>
                </c:pt>
                <c:pt idx="47">
                  <c:v>-2.6979220279683753</c:v>
                </c:pt>
                <c:pt idx="48">
                  <c:v>-2.7119820744937986</c:v>
                </c:pt>
                <c:pt idx="49">
                  <c:v>-2.7283157302464058</c:v>
                </c:pt>
                <c:pt idx="50">
                  <c:v>-2.7339114690139459</c:v>
                </c:pt>
                <c:pt idx="51">
                  <c:v>-2.8050682936230538</c:v>
                </c:pt>
                <c:pt idx="52">
                  <c:v>-2.8244302727583417</c:v>
                </c:pt>
                <c:pt idx="53">
                  <c:v>-2.8422054310504481</c:v>
                </c:pt>
                <c:pt idx="54">
                  <c:v>-2.8564544215634027</c:v>
                </c:pt>
                <c:pt idx="55">
                  <c:v>-2.8591312261951378</c:v>
                </c:pt>
                <c:pt idx="56">
                  <c:v>-2.8071703070508138</c:v>
                </c:pt>
                <c:pt idx="57">
                  <c:v>-2.8082899267577868</c:v>
                </c:pt>
                <c:pt idx="58">
                  <c:v>-2.7946346061928264</c:v>
                </c:pt>
                <c:pt idx="59">
                  <c:v>-2.7883551008606302</c:v>
                </c:pt>
                <c:pt idx="60">
                  <c:v>-2.7609409044019415</c:v>
                </c:pt>
                <c:pt idx="61">
                  <c:v>-2.7274575862097268</c:v>
                </c:pt>
                <c:pt idx="62">
                  <c:v>-2.718346178466081</c:v>
                </c:pt>
                <c:pt idx="63">
                  <c:v>-2.7079870093201857</c:v>
                </c:pt>
                <c:pt idx="64">
                  <c:v>-2.696615630530947</c:v>
                </c:pt>
                <c:pt idx="65">
                  <c:v>-2.6907586714325014</c:v>
                </c:pt>
                <c:pt idx="66">
                  <c:v>-2.6765819661624954</c:v>
                </c:pt>
                <c:pt idx="67">
                  <c:v>-2.6927748111350436</c:v>
                </c:pt>
                <c:pt idx="68">
                  <c:v>-2.6349069741146511</c:v>
                </c:pt>
                <c:pt idx="69">
                  <c:v>-2.5844893821590911</c:v>
                </c:pt>
                <c:pt idx="70">
                  <c:v>-2.5733011155539485</c:v>
                </c:pt>
                <c:pt idx="71">
                  <c:v>-2.5535597310243192</c:v>
                </c:pt>
                <c:pt idx="72">
                  <c:v>-2.4996868398032182</c:v>
                </c:pt>
                <c:pt idx="73">
                  <c:v>-2.4734662260029259</c:v>
                </c:pt>
                <c:pt idx="74">
                  <c:v>-2.4092832422077501</c:v>
                </c:pt>
                <c:pt idx="75">
                  <c:v>-2.2692367322463722</c:v>
                </c:pt>
                <c:pt idx="76">
                  <c:v>-2.1863092264421784</c:v>
                </c:pt>
                <c:pt idx="77">
                  <c:v>-2.1452090165758193</c:v>
                </c:pt>
                <c:pt idx="78">
                  <c:v>-2.1216447289530151</c:v>
                </c:pt>
                <c:pt idx="79">
                  <c:v>-2.1220296464123325</c:v>
                </c:pt>
                <c:pt idx="80">
                  <c:v>-2.0628959692206155</c:v>
                </c:pt>
                <c:pt idx="81">
                  <c:v>-1.9572219176555532</c:v>
                </c:pt>
                <c:pt idx="82">
                  <c:v>-1.7514964881867296</c:v>
                </c:pt>
                <c:pt idx="83">
                  <c:v>-1.5953033637515972</c:v>
                </c:pt>
                <c:pt idx="84">
                  <c:v>-1.4792587884157395</c:v>
                </c:pt>
                <c:pt idx="85">
                  <c:v>-1.4356208648626863</c:v>
                </c:pt>
                <c:pt idx="86">
                  <c:v>-1.2359569591951209</c:v>
                </c:pt>
                <c:pt idx="87">
                  <c:v>-1.1177329662886146</c:v>
                </c:pt>
                <c:pt idx="88">
                  <c:v>-1.0260426864330268</c:v>
                </c:pt>
                <c:pt idx="89">
                  <c:v>-0.90195904537911975</c:v>
                </c:pt>
                <c:pt idx="90">
                  <c:v>-0.94090639746531091</c:v>
                </c:pt>
                <c:pt idx="91">
                  <c:v>-0.99600862418468017</c:v>
                </c:pt>
                <c:pt idx="92">
                  <c:v>-0.87838905832932701</c:v>
                </c:pt>
                <c:pt idx="93">
                  <c:v>-0.80310838951485808</c:v>
                </c:pt>
                <c:pt idx="94">
                  <c:v>-0.75376714372055664</c:v>
                </c:pt>
                <c:pt idx="95">
                  <c:v>-0.66471546418356864</c:v>
                </c:pt>
                <c:pt idx="96">
                  <c:v>-0.57847205892826414</c:v>
                </c:pt>
                <c:pt idx="97">
                  <c:v>-0.50000098768933565</c:v>
                </c:pt>
                <c:pt idx="98">
                  <c:v>-0.34941609740251156</c:v>
                </c:pt>
                <c:pt idx="99">
                  <c:v>-0.2453794484559606</c:v>
                </c:pt>
                <c:pt idx="100">
                  <c:v>-0.13866683070716679</c:v>
                </c:pt>
                <c:pt idx="101">
                  <c:v>-7.2407187013099339E-3</c:v>
                </c:pt>
                <c:pt idx="102">
                  <c:v>0.13086991545575621</c:v>
                </c:pt>
                <c:pt idx="103">
                  <c:v>0.22892142630065715</c:v>
                </c:pt>
                <c:pt idx="104">
                  <c:v>0.46534842325615511</c:v>
                </c:pt>
                <c:pt idx="105">
                  <c:v>0.53583079596757166</c:v>
                </c:pt>
                <c:pt idx="106">
                  <c:v>0.69749329743056787</c:v>
                </c:pt>
                <c:pt idx="107">
                  <c:v>0.90672321241990428</c:v>
                </c:pt>
                <c:pt idx="108">
                  <c:v>1.0341624558793816</c:v>
                </c:pt>
                <c:pt idx="109">
                  <c:v>1.0698486785358128</c:v>
                </c:pt>
                <c:pt idx="110">
                  <c:v>1.0669248733996284</c:v>
                </c:pt>
                <c:pt idx="111">
                  <c:v>1.1493600115613543</c:v>
                </c:pt>
                <c:pt idx="112">
                  <c:v>1.2254095732371431</c:v>
                </c:pt>
                <c:pt idx="113">
                  <c:v>1.2446692235113908</c:v>
                </c:pt>
                <c:pt idx="114">
                  <c:v>1.2060370882625344</c:v>
                </c:pt>
                <c:pt idx="115">
                  <c:v>1.1948088350523269</c:v>
                </c:pt>
                <c:pt idx="116">
                  <c:v>1.2863613937153398</c:v>
                </c:pt>
                <c:pt idx="117">
                  <c:v>1.2838194811611343</c:v>
                </c:pt>
                <c:pt idx="118">
                  <c:v>1.4121339898636052</c:v>
                </c:pt>
                <c:pt idx="119">
                  <c:v>1.6454444604458338</c:v>
                </c:pt>
                <c:pt idx="120">
                  <c:v>1.8621423511122721</c:v>
                </c:pt>
                <c:pt idx="121">
                  <c:v>2.0006649143020985</c:v>
                </c:pt>
                <c:pt idx="122">
                  <c:v>2.2205460497235601</c:v>
                </c:pt>
                <c:pt idx="123">
                  <c:v>2.038487041805551</c:v>
                </c:pt>
                <c:pt idx="124">
                  <c:v>1.9257171642017914</c:v>
                </c:pt>
                <c:pt idx="125">
                  <c:v>1.883551828916679</c:v>
                </c:pt>
                <c:pt idx="126">
                  <c:v>1.8098005621899134</c:v>
                </c:pt>
                <c:pt idx="127">
                  <c:v>1.8103933272970831</c:v>
                </c:pt>
                <c:pt idx="128">
                  <c:v>1.8412435669956499</c:v>
                </c:pt>
                <c:pt idx="129">
                  <c:v>1.912228304398444</c:v>
                </c:pt>
                <c:pt idx="130">
                  <c:v>1.9570187844043039</c:v>
                </c:pt>
                <c:pt idx="131">
                  <c:v>1.9327183078926211</c:v>
                </c:pt>
                <c:pt idx="132">
                  <c:v>2.2117292814502223</c:v>
                </c:pt>
                <c:pt idx="133">
                  <c:v>2.1970996680150563</c:v>
                </c:pt>
                <c:pt idx="134">
                  <c:v>2.1756942447490193</c:v>
                </c:pt>
                <c:pt idx="135">
                  <c:v>2.5817587857048059</c:v>
                </c:pt>
                <c:pt idx="136">
                  <c:v>2.3987572317758517</c:v>
                </c:pt>
                <c:pt idx="137">
                  <c:v>2.1801629695838809</c:v>
                </c:pt>
                <c:pt idx="138">
                  <c:v>2.2877937566925111</c:v>
                </c:pt>
                <c:pt idx="139">
                  <c:v>2.2377364588284001</c:v>
                </c:pt>
                <c:pt idx="140">
                  <c:v>2.2097518565391807</c:v>
                </c:pt>
                <c:pt idx="141">
                  <c:v>1.9681217934831841</c:v>
                </c:pt>
                <c:pt idx="142">
                  <c:v>2.0795759005271535</c:v>
                </c:pt>
                <c:pt idx="143">
                  <c:v>2.5559573380981631</c:v>
                </c:pt>
                <c:pt idx="144">
                  <c:v>2.9062108937385176</c:v>
                </c:pt>
                <c:pt idx="145">
                  <c:v>3.1469782777760082</c:v>
                </c:pt>
                <c:pt idx="146">
                  <c:v>3.5313298237844108</c:v>
                </c:pt>
                <c:pt idx="147">
                  <c:v>3.6696663827096208</c:v>
                </c:pt>
                <c:pt idx="148">
                  <c:v>3.5861685672028933</c:v>
                </c:pt>
                <c:pt idx="149">
                  <c:v>3.6190757575113617</c:v>
                </c:pt>
                <c:pt idx="150">
                  <c:v>4.1072372933635206</c:v>
                </c:pt>
                <c:pt idx="151">
                  <c:v>4.4609906782350288</c:v>
                </c:pt>
                <c:pt idx="152">
                  <c:v>5.439157877365659</c:v>
                </c:pt>
                <c:pt idx="153">
                  <c:v>6.8983714084391607</c:v>
                </c:pt>
                <c:pt idx="154">
                  <c:v>7.9088842476743419</c:v>
                </c:pt>
                <c:pt idx="155">
                  <c:v>8.4204203586303752</c:v>
                </c:pt>
                <c:pt idx="156">
                  <c:v>8.8935772739734187</c:v>
                </c:pt>
                <c:pt idx="157">
                  <c:v>8.9702120649300578</c:v>
                </c:pt>
                <c:pt idx="158">
                  <c:v>8.4806225392584835</c:v>
                </c:pt>
                <c:pt idx="159">
                  <c:v>7.7832878459740353</c:v>
                </c:pt>
                <c:pt idx="160">
                  <c:v>6.9860928093381034</c:v>
                </c:pt>
                <c:pt idx="161">
                  <c:v>5.2674594319983257</c:v>
                </c:pt>
                <c:pt idx="162">
                  <c:v>4.5223442744693942</c:v>
                </c:pt>
                <c:pt idx="163">
                  <c:v>4.1722220123677785</c:v>
                </c:pt>
                <c:pt idx="164">
                  <c:v>4.1007219482182133</c:v>
                </c:pt>
                <c:pt idx="165">
                  <c:v>3.7890747717315145</c:v>
                </c:pt>
                <c:pt idx="166">
                  <c:v>3.4258024961777824</c:v>
                </c:pt>
                <c:pt idx="167">
                  <c:v>3.1826341621827581</c:v>
                </c:pt>
                <c:pt idx="168">
                  <c:v>2.5204809339499938</c:v>
                </c:pt>
                <c:pt idx="169">
                  <c:v>2.1527311067707187</c:v>
                </c:pt>
                <c:pt idx="170">
                  <c:v>1.958512491736597</c:v>
                </c:pt>
                <c:pt idx="171">
                  <c:v>2.0127467098236398</c:v>
                </c:pt>
                <c:pt idx="172">
                  <c:v>1.9581651611425723</c:v>
                </c:pt>
                <c:pt idx="173">
                  <c:v>1.8796310269478109</c:v>
                </c:pt>
                <c:pt idx="174">
                  <c:v>1.647684458589926</c:v>
                </c:pt>
                <c:pt idx="175">
                  <c:v>1.6330804709033933</c:v>
                </c:pt>
                <c:pt idx="176">
                  <c:v>1.7487829848161622</c:v>
                </c:pt>
                <c:pt idx="177">
                  <c:v>1.7890479950824654</c:v>
                </c:pt>
                <c:pt idx="178">
                  <c:v>1.755282497252832</c:v>
                </c:pt>
                <c:pt idx="179">
                  <c:v>1.8780086485161478</c:v>
                </c:pt>
                <c:pt idx="180">
                  <c:v>1.9278940741665771</c:v>
                </c:pt>
                <c:pt idx="181">
                  <c:v>1.8588368100557444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4-40AF-A7CA-3C07CE61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377920"/>
        <c:axId val="1863381248"/>
      </c:lineChart>
      <c:catAx>
        <c:axId val="18633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81248"/>
        <c:crosses val="autoZero"/>
        <c:auto val="1"/>
        <c:lblAlgn val="ctr"/>
        <c:lblOffset val="100"/>
        <c:noMultiLvlLbl val="0"/>
      </c:catAx>
      <c:valAx>
        <c:axId val="1863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ROBOR!$N$48:$N$108</c:f>
              <c:numCache>
                <c:formatCode>#,##0.000</c:formatCode>
                <c:ptCount val="61"/>
                <c:pt idx="0">
                  <c:v>3.7131147540983598</c:v>
                </c:pt>
                <c:pt idx="1">
                  <c:v>4.1131147540983601</c:v>
                </c:pt>
                <c:pt idx="2">
                  <c:v>3.833114754098359</c:v>
                </c:pt>
                <c:pt idx="3">
                  <c:v>3.8631147540983601</c:v>
                </c:pt>
                <c:pt idx="4">
                  <c:v>6.2431147540983591</c:v>
                </c:pt>
                <c:pt idx="5">
                  <c:v>6.9631147540983598</c:v>
                </c:pt>
                <c:pt idx="6">
                  <c:v>9.8431147540983588</c:v>
                </c:pt>
                <c:pt idx="7">
                  <c:v>10.333114754098359</c:v>
                </c:pt>
                <c:pt idx="8">
                  <c:v>5.8631147540983601</c:v>
                </c:pt>
                <c:pt idx="9">
                  <c:v>5.4931147540983591</c:v>
                </c:pt>
                <c:pt idx="10">
                  <c:v>7.2631147540983605</c:v>
                </c:pt>
                <c:pt idx="11">
                  <c:v>4.70311475409836</c:v>
                </c:pt>
                <c:pt idx="12">
                  <c:v>-0.12688524590164008</c:v>
                </c:pt>
                <c:pt idx="13">
                  <c:v>2.2331147540983594</c:v>
                </c:pt>
                <c:pt idx="14">
                  <c:v>0.44311475409835932</c:v>
                </c:pt>
                <c:pt idx="15">
                  <c:v>-1.2068852459016401</c:v>
                </c:pt>
                <c:pt idx="16">
                  <c:v>-0.4868852459016404</c:v>
                </c:pt>
                <c:pt idx="17">
                  <c:v>0.10311475409835946</c:v>
                </c:pt>
                <c:pt idx="18">
                  <c:v>1.4331147540983595</c:v>
                </c:pt>
                <c:pt idx="19">
                  <c:v>0.33311475409835989</c:v>
                </c:pt>
                <c:pt idx="20">
                  <c:v>8.3114754098359889E-2</c:v>
                </c:pt>
                <c:pt idx="21">
                  <c:v>0.5131147540983596</c:v>
                </c:pt>
                <c:pt idx="22">
                  <c:v>0.73311475409835936</c:v>
                </c:pt>
                <c:pt idx="23">
                  <c:v>2.1031147540983595</c:v>
                </c:pt>
                <c:pt idx="24">
                  <c:v>0.87311475409835992</c:v>
                </c:pt>
                <c:pt idx="25">
                  <c:v>1.3531147540983595</c:v>
                </c:pt>
                <c:pt idx="26">
                  <c:v>-0.65688524590164032</c:v>
                </c:pt>
                <c:pt idx="27">
                  <c:v>-2.4568852459016401</c:v>
                </c:pt>
                <c:pt idx="28">
                  <c:v>-1.9568852459016401</c:v>
                </c:pt>
                <c:pt idx="29">
                  <c:v>-1.7968852459016404</c:v>
                </c:pt>
                <c:pt idx="30">
                  <c:v>-0.70688524590164015</c:v>
                </c:pt>
                <c:pt idx="31">
                  <c:v>-3.6268852459016405</c:v>
                </c:pt>
                <c:pt idx="32">
                  <c:v>-1.8168852459016405</c:v>
                </c:pt>
                <c:pt idx="33">
                  <c:v>-3.3268852459016403</c:v>
                </c:pt>
                <c:pt idx="34">
                  <c:v>-2.5368852459016402</c:v>
                </c:pt>
                <c:pt idx="35">
                  <c:v>-3.6668852459016401</c:v>
                </c:pt>
                <c:pt idx="36">
                  <c:v>-3.7568852459016404</c:v>
                </c:pt>
                <c:pt idx="37">
                  <c:v>-3.6768852459016403</c:v>
                </c:pt>
                <c:pt idx="38">
                  <c:v>-3.7068852459016401</c:v>
                </c:pt>
                <c:pt idx="39">
                  <c:v>-3.6368852459016403</c:v>
                </c:pt>
                <c:pt idx="40">
                  <c:v>-3.6268852459016405</c:v>
                </c:pt>
                <c:pt idx="41">
                  <c:v>-3.5168852459016402</c:v>
                </c:pt>
                <c:pt idx="42">
                  <c:v>-2.4668852459016404</c:v>
                </c:pt>
                <c:pt idx="43">
                  <c:v>-3.1068852459016405</c:v>
                </c:pt>
                <c:pt idx="44">
                  <c:v>-2.6368852459016403</c:v>
                </c:pt>
                <c:pt idx="45">
                  <c:v>-0.7368852459016404</c:v>
                </c:pt>
                <c:pt idx="46">
                  <c:v>-1.4968852459016402</c:v>
                </c:pt>
                <c:pt idx="47">
                  <c:v>-1.5068852459016404</c:v>
                </c:pt>
                <c:pt idx="48">
                  <c:v>-0.74688524590164018</c:v>
                </c:pt>
                <c:pt idx="49">
                  <c:v>-1.6168852459016403</c:v>
                </c:pt>
                <c:pt idx="50">
                  <c:v>-1.5168852459016402</c:v>
                </c:pt>
                <c:pt idx="51">
                  <c:v>-1.7668852459016402</c:v>
                </c:pt>
                <c:pt idx="52">
                  <c:v>-1.5968852459016403</c:v>
                </c:pt>
                <c:pt idx="53">
                  <c:v>-1.9068852459016403</c:v>
                </c:pt>
                <c:pt idx="54">
                  <c:v>-2.0568852459016402</c:v>
                </c:pt>
                <c:pt idx="55">
                  <c:v>-2.5668852459016405</c:v>
                </c:pt>
                <c:pt idx="56">
                  <c:v>-2.4668852459016404</c:v>
                </c:pt>
                <c:pt idx="57">
                  <c:v>-3.0668852459016405</c:v>
                </c:pt>
                <c:pt idx="58">
                  <c:v>-2.4168852459016401</c:v>
                </c:pt>
                <c:pt idx="59">
                  <c:v>-2.0668852459016405</c:v>
                </c:pt>
                <c:pt idx="60">
                  <c:v>-0.39688524590164054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B-40E3-BAE0-795E520420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ROBOR!$O$48:$O$108</c:f>
              <c:numCache>
                <c:formatCode>#,##0.00</c:formatCode>
                <c:ptCount val="61"/>
                <c:pt idx="0">
                  <c:v>3.2154098360655734</c:v>
                </c:pt>
                <c:pt idx="1">
                  <c:v>3.0054098360655734</c:v>
                </c:pt>
                <c:pt idx="2">
                  <c:v>2.8954098360655731</c:v>
                </c:pt>
                <c:pt idx="3">
                  <c:v>3.7154098360655743</c:v>
                </c:pt>
                <c:pt idx="4">
                  <c:v>6.2954098360655744</c:v>
                </c:pt>
                <c:pt idx="5">
                  <c:v>7.3654098360655729</c:v>
                </c:pt>
                <c:pt idx="6">
                  <c:v>9.0254098360655739</c:v>
                </c:pt>
                <c:pt idx="7">
                  <c:v>10.795409836065573</c:v>
                </c:pt>
                <c:pt idx="8">
                  <c:v>9.9954098360655728</c:v>
                </c:pt>
                <c:pt idx="9">
                  <c:v>5.5654098360655739</c:v>
                </c:pt>
                <c:pt idx="10">
                  <c:v>4.7654098360655732</c:v>
                </c:pt>
                <c:pt idx="11">
                  <c:v>5.9854098360655739</c:v>
                </c:pt>
                <c:pt idx="12">
                  <c:v>1.0154098360655732</c:v>
                </c:pt>
                <c:pt idx="13">
                  <c:v>2.4954098360655736</c:v>
                </c:pt>
                <c:pt idx="14">
                  <c:v>2.0954098360655733</c:v>
                </c:pt>
                <c:pt idx="15">
                  <c:v>1.5054098360655734</c:v>
                </c:pt>
                <c:pt idx="16">
                  <c:v>1.0154098360655732</c:v>
                </c:pt>
                <c:pt idx="17">
                  <c:v>0.82540983606557372</c:v>
                </c:pt>
                <c:pt idx="18">
                  <c:v>1.5454098360655735</c:v>
                </c:pt>
                <c:pt idx="19">
                  <c:v>1.3854098360655733</c:v>
                </c:pt>
                <c:pt idx="20">
                  <c:v>-9.4590163934426208E-2</c:v>
                </c:pt>
                <c:pt idx="21">
                  <c:v>0.61540983606557376</c:v>
                </c:pt>
                <c:pt idx="22">
                  <c:v>0.9654098360655734</c:v>
                </c:pt>
                <c:pt idx="23">
                  <c:v>1.3854098360655733</c:v>
                </c:pt>
                <c:pt idx="24">
                  <c:v>0.53540983606557369</c:v>
                </c:pt>
                <c:pt idx="25">
                  <c:v>-5.4590163934426172E-2</c:v>
                </c:pt>
                <c:pt idx="26">
                  <c:v>-1.3745901639344265</c:v>
                </c:pt>
                <c:pt idx="27">
                  <c:v>-2.2245901639344265</c:v>
                </c:pt>
                <c:pt idx="28">
                  <c:v>-1.6945901639344263</c:v>
                </c:pt>
                <c:pt idx="29">
                  <c:v>-2.2445901639344266</c:v>
                </c:pt>
                <c:pt idx="30">
                  <c:v>-1.5645901639344264</c:v>
                </c:pt>
                <c:pt idx="31">
                  <c:v>-2.9645901639344263</c:v>
                </c:pt>
                <c:pt idx="32">
                  <c:v>-3.1845901639344265</c:v>
                </c:pt>
                <c:pt idx="33">
                  <c:v>-3.3145901639344264</c:v>
                </c:pt>
                <c:pt idx="34">
                  <c:v>-3.1645901639344265</c:v>
                </c:pt>
                <c:pt idx="35">
                  <c:v>-3.6445901639344265</c:v>
                </c:pt>
                <c:pt idx="36">
                  <c:v>-3.8845901639344262</c:v>
                </c:pt>
                <c:pt idx="37">
                  <c:v>-3.8545901639344264</c:v>
                </c:pt>
                <c:pt idx="38">
                  <c:v>-3.9745901639344265</c:v>
                </c:pt>
                <c:pt idx="39">
                  <c:v>-3.7645901639344266</c:v>
                </c:pt>
                <c:pt idx="40">
                  <c:v>-3.8045901639344266</c:v>
                </c:pt>
                <c:pt idx="41">
                  <c:v>-3.8045901639344266</c:v>
                </c:pt>
                <c:pt idx="42">
                  <c:v>-3.0845901639344264</c:v>
                </c:pt>
                <c:pt idx="43">
                  <c:v>-2.6145901639344267</c:v>
                </c:pt>
                <c:pt idx="44">
                  <c:v>-2.5845901639344264</c:v>
                </c:pt>
                <c:pt idx="45">
                  <c:v>-1.5145901639344266</c:v>
                </c:pt>
                <c:pt idx="46">
                  <c:v>-1.4945901639344266</c:v>
                </c:pt>
                <c:pt idx="47">
                  <c:v>-1.6445901639344265</c:v>
                </c:pt>
                <c:pt idx="48">
                  <c:v>-1.4345901639344265</c:v>
                </c:pt>
                <c:pt idx="49">
                  <c:v>-1.4345901639344265</c:v>
                </c:pt>
                <c:pt idx="50">
                  <c:v>-1.5745901639344266</c:v>
                </c:pt>
                <c:pt idx="51">
                  <c:v>-1.4845901639344263</c:v>
                </c:pt>
                <c:pt idx="52">
                  <c:v>-2.1145901639344267</c:v>
                </c:pt>
                <c:pt idx="53">
                  <c:v>-2.4645901639344263</c:v>
                </c:pt>
                <c:pt idx="54">
                  <c:v>-2.5545901639344266</c:v>
                </c:pt>
                <c:pt idx="55">
                  <c:v>-2.6345901639344267</c:v>
                </c:pt>
                <c:pt idx="56">
                  <c:v>-2.9845901639344268</c:v>
                </c:pt>
                <c:pt idx="57">
                  <c:v>-3.1645901639344265</c:v>
                </c:pt>
                <c:pt idx="58">
                  <c:v>-2.8945901639344265</c:v>
                </c:pt>
                <c:pt idx="59">
                  <c:v>-1.6545901639344267</c:v>
                </c:pt>
                <c:pt idx="60">
                  <c:v>-6.4590163934426847E-2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B-40E3-BAE0-795E520420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ROBOR!$P$48:$P$108</c:f>
              <c:numCache>
                <c:formatCode>#,##0.00</c:formatCode>
                <c:ptCount val="61"/>
                <c:pt idx="0">
                  <c:v>3.0175409836065574</c:v>
                </c:pt>
                <c:pt idx="1">
                  <c:v>2.6675409836065569</c:v>
                </c:pt>
                <c:pt idx="2">
                  <c:v>2.5875409836065577</c:v>
                </c:pt>
                <c:pt idx="3">
                  <c:v>3.5475409836065568</c:v>
                </c:pt>
                <c:pt idx="4">
                  <c:v>6.2375409836065581</c:v>
                </c:pt>
                <c:pt idx="5">
                  <c:v>7.1175409836065571</c:v>
                </c:pt>
                <c:pt idx="6">
                  <c:v>8.8575409836065582</c:v>
                </c:pt>
                <c:pt idx="7">
                  <c:v>10.567540983606559</c:v>
                </c:pt>
                <c:pt idx="8">
                  <c:v>9.8975409836065573</c:v>
                </c:pt>
                <c:pt idx="9">
                  <c:v>5.6975409836065571</c:v>
                </c:pt>
                <c:pt idx="10">
                  <c:v>4.537540983606557</c:v>
                </c:pt>
                <c:pt idx="11">
                  <c:v>5.5875409836065577</c:v>
                </c:pt>
                <c:pt idx="12">
                  <c:v>1.6175409836065571</c:v>
                </c:pt>
                <c:pt idx="13">
                  <c:v>2.4475409836065571</c:v>
                </c:pt>
                <c:pt idx="14">
                  <c:v>2.2975409836065577</c:v>
                </c:pt>
                <c:pt idx="15">
                  <c:v>2.0575409836065575</c:v>
                </c:pt>
                <c:pt idx="16">
                  <c:v>1.6275409836065569</c:v>
                </c:pt>
                <c:pt idx="17">
                  <c:v>1.5075409836065576</c:v>
                </c:pt>
                <c:pt idx="18">
                  <c:v>1.8775409836065569</c:v>
                </c:pt>
                <c:pt idx="19">
                  <c:v>1.6375409836065575</c:v>
                </c:pt>
                <c:pt idx="20">
                  <c:v>0.31754098360655725</c:v>
                </c:pt>
                <c:pt idx="21">
                  <c:v>0.58754098360655771</c:v>
                </c:pt>
                <c:pt idx="22">
                  <c:v>1.1475409836065573</c:v>
                </c:pt>
                <c:pt idx="23">
                  <c:v>1.3775409836065569</c:v>
                </c:pt>
                <c:pt idx="24">
                  <c:v>0.5975409836065575</c:v>
                </c:pt>
                <c:pt idx="25">
                  <c:v>-5.2459016393442859E-2</c:v>
                </c:pt>
                <c:pt idx="26">
                  <c:v>-1.0924590163934429</c:v>
                </c:pt>
                <c:pt idx="27">
                  <c:v>-1.9024590163934425</c:v>
                </c:pt>
                <c:pt idx="28">
                  <c:v>-1.5624590163934426</c:v>
                </c:pt>
                <c:pt idx="29">
                  <c:v>-2.1624590163934427</c:v>
                </c:pt>
                <c:pt idx="30">
                  <c:v>-1.8624590163934429</c:v>
                </c:pt>
                <c:pt idx="31">
                  <c:v>-2.8824590163934429</c:v>
                </c:pt>
                <c:pt idx="32">
                  <c:v>-3.2024590163934428</c:v>
                </c:pt>
                <c:pt idx="33">
                  <c:v>-3.3224590163934424</c:v>
                </c:pt>
                <c:pt idx="34">
                  <c:v>-3.2224590163934428</c:v>
                </c:pt>
                <c:pt idx="35">
                  <c:v>-3.5524590163934429</c:v>
                </c:pt>
                <c:pt idx="36">
                  <c:v>-3.8524590163934427</c:v>
                </c:pt>
                <c:pt idx="37">
                  <c:v>-3.8324590163934427</c:v>
                </c:pt>
                <c:pt idx="38">
                  <c:v>-3.9724590163934428</c:v>
                </c:pt>
                <c:pt idx="39">
                  <c:v>-3.7824590163934424</c:v>
                </c:pt>
                <c:pt idx="40">
                  <c:v>-3.8224590163934424</c:v>
                </c:pt>
                <c:pt idx="41">
                  <c:v>-3.8524590163934427</c:v>
                </c:pt>
                <c:pt idx="42">
                  <c:v>-3.2024590163934428</c:v>
                </c:pt>
                <c:pt idx="43">
                  <c:v>-2.6224590163934427</c:v>
                </c:pt>
                <c:pt idx="44">
                  <c:v>-2.5024590163934426</c:v>
                </c:pt>
                <c:pt idx="45">
                  <c:v>-1.6524590163934425</c:v>
                </c:pt>
                <c:pt idx="46">
                  <c:v>-1.5024590163934426</c:v>
                </c:pt>
                <c:pt idx="47">
                  <c:v>-1.5924590163934429</c:v>
                </c:pt>
                <c:pt idx="48">
                  <c:v>-1.5724590163934429</c:v>
                </c:pt>
                <c:pt idx="49">
                  <c:v>-1.5224590163934426</c:v>
                </c:pt>
                <c:pt idx="50">
                  <c:v>-1.7424590163934428</c:v>
                </c:pt>
                <c:pt idx="51">
                  <c:v>-1.6524590163934425</c:v>
                </c:pt>
                <c:pt idx="52">
                  <c:v>-2.2624590163934428</c:v>
                </c:pt>
                <c:pt idx="53">
                  <c:v>-2.6424590163934427</c:v>
                </c:pt>
                <c:pt idx="54">
                  <c:v>-2.7824590163934428</c:v>
                </c:pt>
                <c:pt idx="55">
                  <c:v>-2.7924590163934426</c:v>
                </c:pt>
                <c:pt idx="56">
                  <c:v>-3.1624590163934427</c:v>
                </c:pt>
                <c:pt idx="57">
                  <c:v>-3.252459016393443</c:v>
                </c:pt>
                <c:pt idx="58">
                  <c:v>-3.0524590163934429</c:v>
                </c:pt>
                <c:pt idx="59">
                  <c:v>-1.7624590163934428</c:v>
                </c:pt>
                <c:pt idx="60">
                  <c:v>-0.212459016393443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B-40E3-BAE0-795E520420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ROBOR!$Q$48:$Q$108</c:f>
              <c:numCache>
                <c:formatCode>#,##0.00</c:formatCode>
                <c:ptCount val="61"/>
                <c:pt idx="0">
                  <c:v>2.8093442622950828</c:v>
                </c:pt>
                <c:pt idx="1">
                  <c:v>2.6093442622950827</c:v>
                </c:pt>
                <c:pt idx="2">
                  <c:v>2.5393442622950824</c:v>
                </c:pt>
                <c:pt idx="3">
                  <c:v>3.5893442622950831</c:v>
                </c:pt>
                <c:pt idx="4">
                  <c:v>6.1493442622950818</c:v>
                </c:pt>
                <c:pt idx="5">
                  <c:v>7.0393442622950824</c:v>
                </c:pt>
                <c:pt idx="6">
                  <c:v>8.7793442622950835</c:v>
                </c:pt>
                <c:pt idx="7">
                  <c:v>10.489344262295084</c:v>
                </c:pt>
                <c:pt idx="8">
                  <c:v>9.799344262295083</c:v>
                </c:pt>
                <c:pt idx="9">
                  <c:v>5.6193442622950824</c:v>
                </c:pt>
                <c:pt idx="10">
                  <c:v>4.4593442622950823</c:v>
                </c:pt>
                <c:pt idx="11">
                  <c:v>5.509344262295083</c:v>
                </c:pt>
                <c:pt idx="12">
                  <c:v>1.5393442622950824</c:v>
                </c:pt>
                <c:pt idx="13">
                  <c:v>2.4293442622950829</c:v>
                </c:pt>
                <c:pt idx="14">
                  <c:v>2.2393442622950825</c:v>
                </c:pt>
                <c:pt idx="15">
                  <c:v>2.0393442622950824</c:v>
                </c:pt>
                <c:pt idx="16">
                  <c:v>1.7493442622950823</c:v>
                </c:pt>
                <c:pt idx="17">
                  <c:v>1.7293442622950828</c:v>
                </c:pt>
                <c:pt idx="18">
                  <c:v>1.9393442622950827</c:v>
                </c:pt>
                <c:pt idx="19">
                  <c:v>1.6893442622950827</c:v>
                </c:pt>
                <c:pt idx="20">
                  <c:v>0.49934426229508233</c:v>
                </c:pt>
                <c:pt idx="21">
                  <c:v>0.50934426229508301</c:v>
                </c:pt>
                <c:pt idx="22">
                  <c:v>1.1393442622950829</c:v>
                </c:pt>
                <c:pt idx="23">
                  <c:v>1.3293442622950824</c:v>
                </c:pt>
                <c:pt idx="24">
                  <c:v>0.53934426229508237</c:v>
                </c:pt>
                <c:pt idx="25">
                  <c:v>-0.15065573770491714</c:v>
                </c:pt>
                <c:pt idx="26">
                  <c:v>-1.0906557377049175</c:v>
                </c:pt>
                <c:pt idx="27">
                  <c:v>-1.8206557377049175</c:v>
                </c:pt>
                <c:pt idx="28">
                  <c:v>-1.5906557377049175</c:v>
                </c:pt>
                <c:pt idx="29">
                  <c:v>-2.1506557377049176</c:v>
                </c:pt>
                <c:pt idx="30">
                  <c:v>-1.9606557377049176</c:v>
                </c:pt>
                <c:pt idx="31">
                  <c:v>-2.9506557377049174</c:v>
                </c:pt>
                <c:pt idx="32">
                  <c:v>-3.2606557377049175</c:v>
                </c:pt>
                <c:pt idx="33">
                  <c:v>-3.2906557377049177</c:v>
                </c:pt>
                <c:pt idx="34">
                  <c:v>-3.2206557377049174</c:v>
                </c:pt>
                <c:pt idx="35">
                  <c:v>-3.4506557377049174</c:v>
                </c:pt>
                <c:pt idx="36">
                  <c:v>-3.7806557377049175</c:v>
                </c:pt>
                <c:pt idx="37">
                  <c:v>-3.7606557377049175</c:v>
                </c:pt>
                <c:pt idx="38">
                  <c:v>-3.8806557377049176</c:v>
                </c:pt>
                <c:pt idx="39">
                  <c:v>-3.7206557377049174</c:v>
                </c:pt>
                <c:pt idx="40">
                  <c:v>-3.7206557377049174</c:v>
                </c:pt>
                <c:pt idx="41">
                  <c:v>-3.7606557377049175</c:v>
                </c:pt>
                <c:pt idx="42">
                  <c:v>-3.2406557377049174</c:v>
                </c:pt>
                <c:pt idx="43">
                  <c:v>-2.6506557377049176</c:v>
                </c:pt>
                <c:pt idx="44">
                  <c:v>-2.4506557377049174</c:v>
                </c:pt>
                <c:pt idx="45">
                  <c:v>-1.6606557377049174</c:v>
                </c:pt>
                <c:pt idx="46">
                  <c:v>-1.4406557377049176</c:v>
                </c:pt>
                <c:pt idx="47">
                  <c:v>-1.4606557377049176</c:v>
                </c:pt>
                <c:pt idx="48">
                  <c:v>-1.4406557377049176</c:v>
                </c:pt>
                <c:pt idx="49">
                  <c:v>-1.4306557377049174</c:v>
                </c:pt>
                <c:pt idx="50">
                  <c:v>-1.7206557377049174</c:v>
                </c:pt>
                <c:pt idx="51">
                  <c:v>-1.6606557377049174</c:v>
                </c:pt>
                <c:pt idx="52">
                  <c:v>-2.2906557377049173</c:v>
                </c:pt>
                <c:pt idx="53">
                  <c:v>-2.6206557377049173</c:v>
                </c:pt>
                <c:pt idx="54">
                  <c:v>-2.8406557377049175</c:v>
                </c:pt>
                <c:pt idx="55">
                  <c:v>-2.8406557377049175</c:v>
                </c:pt>
                <c:pt idx="56">
                  <c:v>-3.2206557377049174</c:v>
                </c:pt>
                <c:pt idx="57">
                  <c:v>-3.2206557377049174</c:v>
                </c:pt>
                <c:pt idx="58">
                  <c:v>-3.0306557377049175</c:v>
                </c:pt>
                <c:pt idx="59">
                  <c:v>-1.7406557377049174</c:v>
                </c:pt>
                <c:pt idx="60">
                  <c:v>-0.24065573770491699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B-40E3-BAE0-795E5204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19888"/>
        <c:axId val="137321136"/>
      </c:lineChart>
      <c:catAx>
        <c:axId val="13731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1136"/>
        <c:crosses val="autoZero"/>
        <c:auto val="1"/>
        <c:lblAlgn val="ctr"/>
        <c:lblOffset val="100"/>
        <c:noMultiLvlLbl val="0"/>
      </c:catAx>
      <c:valAx>
        <c:axId val="1373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wage!$I$2:$I$87</c:f>
              <c:numCache>
                <c:formatCode>#,##0.0</c:formatCode>
                <c:ptCount val="86"/>
                <c:pt idx="0">
                  <c:v>7.8</c:v>
                </c:pt>
                <c:pt idx="1">
                  <c:v>14.8</c:v>
                </c:pt>
                <c:pt idx="2">
                  <c:v>8.9</c:v>
                </c:pt>
                <c:pt idx="3">
                  <c:v>5.9</c:v>
                </c:pt>
                <c:pt idx="4">
                  <c:v>5.0999999999999996</c:v>
                </c:pt>
                <c:pt idx="5">
                  <c:v>7.2</c:v>
                </c:pt>
                <c:pt idx="6">
                  <c:v>3.6</c:v>
                </c:pt>
                <c:pt idx="7">
                  <c:v>4.7</c:v>
                </c:pt>
                <c:pt idx="8">
                  <c:v>7.7</c:v>
                </c:pt>
                <c:pt idx="9">
                  <c:v>4.3</c:v>
                </c:pt>
                <c:pt idx="10">
                  <c:v>4.8</c:v>
                </c:pt>
                <c:pt idx="11">
                  <c:v>3.8</c:v>
                </c:pt>
                <c:pt idx="12">
                  <c:v>6.2</c:v>
                </c:pt>
                <c:pt idx="13">
                  <c:v>5.2</c:v>
                </c:pt>
                <c:pt idx="14">
                  <c:v>1.9</c:v>
                </c:pt>
                <c:pt idx="15">
                  <c:v>4.8</c:v>
                </c:pt>
                <c:pt idx="16">
                  <c:v>1.8</c:v>
                </c:pt>
                <c:pt idx="17">
                  <c:v>3.4</c:v>
                </c:pt>
                <c:pt idx="18">
                  <c:v>4.7</c:v>
                </c:pt>
                <c:pt idx="19">
                  <c:v>3.4</c:v>
                </c:pt>
                <c:pt idx="20">
                  <c:v>3.2</c:v>
                </c:pt>
                <c:pt idx="21">
                  <c:v>3.8</c:v>
                </c:pt>
                <c:pt idx="22">
                  <c:v>5.2</c:v>
                </c:pt>
                <c:pt idx="23">
                  <c:v>4.5</c:v>
                </c:pt>
                <c:pt idx="24">
                  <c:v>8.1</c:v>
                </c:pt>
                <c:pt idx="25">
                  <c:v>4</c:v>
                </c:pt>
                <c:pt idx="26">
                  <c:v>4.7</c:v>
                </c:pt>
                <c:pt idx="27">
                  <c:v>5.9</c:v>
                </c:pt>
                <c:pt idx="28">
                  <c:v>3.4</c:v>
                </c:pt>
                <c:pt idx="29">
                  <c:v>7.4</c:v>
                </c:pt>
                <c:pt idx="30">
                  <c:v>4.0999999999999996</c:v>
                </c:pt>
                <c:pt idx="31">
                  <c:v>3.8</c:v>
                </c:pt>
                <c:pt idx="32">
                  <c:v>1.5</c:v>
                </c:pt>
                <c:pt idx="33">
                  <c:v>2.1</c:v>
                </c:pt>
                <c:pt idx="34">
                  <c:v>2.5</c:v>
                </c:pt>
                <c:pt idx="35">
                  <c:v>0.7</c:v>
                </c:pt>
                <c:pt idx="36">
                  <c:v>2.8</c:v>
                </c:pt>
                <c:pt idx="37">
                  <c:v>0.5</c:v>
                </c:pt>
                <c:pt idx="38">
                  <c:v>2.1</c:v>
                </c:pt>
                <c:pt idx="39">
                  <c:v>1.3</c:v>
                </c:pt>
                <c:pt idx="40">
                  <c:v>2.2000000000000002</c:v>
                </c:pt>
                <c:pt idx="41">
                  <c:v>1.3</c:v>
                </c:pt>
                <c:pt idx="42">
                  <c:v>1.4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1.9</c:v>
                </c:pt>
                <c:pt idx="46">
                  <c:v>1.3</c:v>
                </c:pt>
                <c:pt idx="47">
                  <c:v>1.1000000000000001</c:v>
                </c:pt>
                <c:pt idx="48">
                  <c:v>-0.5</c:v>
                </c:pt>
                <c:pt idx="49">
                  <c:v>1.6</c:v>
                </c:pt>
                <c:pt idx="50">
                  <c:v>1.6</c:v>
                </c:pt>
                <c:pt idx="51">
                  <c:v>1.3</c:v>
                </c:pt>
                <c:pt idx="52">
                  <c:v>1.3</c:v>
                </c:pt>
                <c:pt idx="53">
                  <c:v>1.8</c:v>
                </c:pt>
                <c:pt idx="54">
                  <c:v>2</c:v>
                </c:pt>
                <c:pt idx="55">
                  <c:v>2</c:v>
                </c:pt>
                <c:pt idx="56">
                  <c:v>1.9</c:v>
                </c:pt>
                <c:pt idx="57">
                  <c:v>1.4</c:v>
                </c:pt>
                <c:pt idx="58">
                  <c:v>2.8</c:v>
                </c:pt>
                <c:pt idx="59">
                  <c:v>2.8</c:v>
                </c:pt>
                <c:pt idx="60">
                  <c:v>1.4</c:v>
                </c:pt>
                <c:pt idx="61">
                  <c:v>3.6</c:v>
                </c:pt>
                <c:pt idx="62">
                  <c:v>3.4</c:v>
                </c:pt>
                <c:pt idx="63">
                  <c:v>2.5</c:v>
                </c:pt>
                <c:pt idx="64">
                  <c:v>3.7</c:v>
                </c:pt>
                <c:pt idx="65">
                  <c:v>2.6</c:v>
                </c:pt>
                <c:pt idx="66">
                  <c:v>2.9</c:v>
                </c:pt>
                <c:pt idx="67">
                  <c:v>2.8</c:v>
                </c:pt>
                <c:pt idx="68">
                  <c:v>23</c:v>
                </c:pt>
                <c:pt idx="69">
                  <c:v>3.5</c:v>
                </c:pt>
                <c:pt idx="70">
                  <c:v>2</c:v>
                </c:pt>
                <c:pt idx="71">
                  <c:v>2.7</c:v>
                </c:pt>
                <c:pt idx="72">
                  <c:v>4.8</c:v>
                </c:pt>
                <c:pt idx="73">
                  <c:v>3.1</c:v>
                </c:pt>
                <c:pt idx="74">
                  <c:v>1.9</c:v>
                </c:pt>
                <c:pt idx="75">
                  <c:v>1.5</c:v>
                </c:pt>
                <c:pt idx="76">
                  <c:v>2.2000000000000002</c:v>
                </c:pt>
                <c:pt idx="77">
                  <c:v>2.1</c:v>
                </c:pt>
                <c:pt idx="78">
                  <c:v>-0.3</c:v>
                </c:pt>
                <c:pt idx="79">
                  <c:v>3.3</c:v>
                </c:pt>
                <c:pt idx="80">
                  <c:v>0.2</c:v>
                </c:pt>
                <c:pt idx="81">
                  <c:v>3.1</c:v>
                </c:pt>
                <c:pt idx="82">
                  <c:v>2</c:v>
                </c:pt>
                <c:pt idx="8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409-AFC4-5C37B4FD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2751"/>
        <c:axId val="2047103167"/>
      </c:lineChart>
      <c:catAx>
        <c:axId val="204710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03167"/>
        <c:crosses val="autoZero"/>
        <c:auto val="1"/>
        <c:lblAlgn val="ctr"/>
        <c:lblOffset val="100"/>
        <c:noMultiLvlLbl val="0"/>
      </c:catAx>
      <c:valAx>
        <c:axId val="20471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wage!$K$2:$K$85</c:f>
              <c:numCache>
                <c:formatCode>#,##0.0</c:formatCode>
                <c:ptCount val="84"/>
                <c:pt idx="0">
                  <c:v>5.0150000000000006</c:v>
                </c:pt>
                <c:pt idx="1">
                  <c:v>12.015000000000002</c:v>
                </c:pt>
                <c:pt idx="2">
                  <c:v>6.115000000000002</c:v>
                </c:pt>
                <c:pt idx="3">
                  <c:v>3.1150000000000015</c:v>
                </c:pt>
                <c:pt idx="4">
                  <c:v>2.3150000000000008</c:v>
                </c:pt>
                <c:pt idx="5">
                  <c:v>4.4150000000000009</c:v>
                </c:pt>
                <c:pt idx="6">
                  <c:v>0.81500000000000128</c:v>
                </c:pt>
                <c:pt idx="7">
                  <c:v>1.9150000000000014</c:v>
                </c:pt>
                <c:pt idx="8">
                  <c:v>4.9150000000000009</c:v>
                </c:pt>
                <c:pt idx="9">
                  <c:v>1.515000000000001</c:v>
                </c:pt>
                <c:pt idx="10">
                  <c:v>2.015000000000001</c:v>
                </c:pt>
                <c:pt idx="11">
                  <c:v>1.015000000000001</c:v>
                </c:pt>
                <c:pt idx="12">
                  <c:v>3.4150000000000014</c:v>
                </c:pt>
                <c:pt idx="13">
                  <c:v>2.4150000000000014</c:v>
                </c:pt>
                <c:pt idx="14">
                  <c:v>-0.8849999999999989</c:v>
                </c:pt>
                <c:pt idx="15">
                  <c:v>2.015000000000001</c:v>
                </c:pt>
                <c:pt idx="16">
                  <c:v>-0.98499999999999877</c:v>
                </c:pt>
                <c:pt idx="17">
                  <c:v>0.6150000000000011</c:v>
                </c:pt>
                <c:pt idx="18">
                  <c:v>1.9150000000000014</c:v>
                </c:pt>
                <c:pt idx="19">
                  <c:v>0.6150000000000011</c:v>
                </c:pt>
                <c:pt idx="20">
                  <c:v>0.41500000000000137</c:v>
                </c:pt>
                <c:pt idx="21">
                  <c:v>1.015000000000001</c:v>
                </c:pt>
                <c:pt idx="22">
                  <c:v>2.4150000000000014</c:v>
                </c:pt>
                <c:pt idx="23">
                  <c:v>1.7150000000000012</c:v>
                </c:pt>
                <c:pt idx="24">
                  <c:v>5.3150000000000013</c:v>
                </c:pt>
                <c:pt idx="25">
                  <c:v>1.2150000000000012</c:v>
                </c:pt>
                <c:pt idx="26">
                  <c:v>1.9150000000000014</c:v>
                </c:pt>
                <c:pt idx="27">
                  <c:v>3.1150000000000015</c:v>
                </c:pt>
                <c:pt idx="28">
                  <c:v>0.6150000000000011</c:v>
                </c:pt>
                <c:pt idx="29">
                  <c:v>4.615000000000002</c:v>
                </c:pt>
                <c:pt idx="30">
                  <c:v>1.3150000000000008</c:v>
                </c:pt>
                <c:pt idx="31">
                  <c:v>1.015000000000001</c:v>
                </c:pt>
                <c:pt idx="32">
                  <c:v>-1.2849999999999988</c:v>
                </c:pt>
                <c:pt idx="33">
                  <c:v>-0.68499999999999872</c:v>
                </c:pt>
                <c:pt idx="34">
                  <c:v>-0.28499999999999881</c:v>
                </c:pt>
                <c:pt idx="35">
                  <c:v>-2.0849999999999991</c:v>
                </c:pt>
                <c:pt idx="36">
                  <c:v>1.5000000000001013E-2</c:v>
                </c:pt>
                <c:pt idx="37">
                  <c:v>-2.2849999999999988</c:v>
                </c:pt>
                <c:pt idx="38">
                  <c:v>-0.68499999999999872</c:v>
                </c:pt>
                <c:pt idx="39">
                  <c:v>-1.4849999999999988</c:v>
                </c:pt>
                <c:pt idx="40">
                  <c:v>-0.58499999999999863</c:v>
                </c:pt>
                <c:pt idx="41">
                  <c:v>-1.4849999999999988</c:v>
                </c:pt>
                <c:pt idx="42">
                  <c:v>-1.3849999999999989</c:v>
                </c:pt>
                <c:pt idx="43">
                  <c:v>-1.6849999999999987</c:v>
                </c:pt>
                <c:pt idx="44">
                  <c:v>-1.4849999999999988</c:v>
                </c:pt>
                <c:pt idx="45">
                  <c:v>-0.8849999999999989</c:v>
                </c:pt>
                <c:pt idx="46">
                  <c:v>-1.4849999999999988</c:v>
                </c:pt>
                <c:pt idx="47">
                  <c:v>-1.6849999999999987</c:v>
                </c:pt>
                <c:pt idx="48">
                  <c:v>-3.2849999999999988</c:v>
                </c:pt>
                <c:pt idx="49">
                  <c:v>-1.1849999999999987</c:v>
                </c:pt>
                <c:pt idx="50">
                  <c:v>-1.1849999999999987</c:v>
                </c:pt>
                <c:pt idx="51">
                  <c:v>-1.4849999999999988</c:v>
                </c:pt>
                <c:pt idx="52">
                  <c:v>-1.4849999999999988</c:v>
                </c:pt>
                <c:pt idx="53">
                  <c:v>-0.98499999999999877</c:v>
                </c:pt>
                <c:pt idx="54">
                  <c:v>-0.78499999999999881</c:v>
                </c:pt>
                <c:pt idx="55">
                  <c:v>-0.78499999999999881</c:v>
                </c:pt>
                <c:pt idx="56">
                  <c:v>-0.8849999999999989</c:v>
                </c:pt>
                <c:pt idx="57">
                  <c:v>-1.3849999999999989</c:v>
                </c:pt>
                <c:pt idx="58">
                  <c:v>1.5000000000001013E-2</c:v>
                </c:pt>
                <c:pt idx="59">
                  <c:v>1.5000000000001013E-2</c:v>
                </c:pt>
                <c:pt idx="60">
                  <c:v>-1.3849999999999989</c:v>
                </c:pt>
                <c:pt idx="61">
                  <c:v>0.81500000000000128</c:v>
                </c:pt>
                <c:pt idx="62">
                  <c:v>0.6150000000000011</c:v>
                </c:pt>
                <c:pt idx="63">
                  <c:v>-0.28499999999999881</c:v>
                </c:pt>
                <c:pt idx="64">
                  <c:v>0.91500000000000137</c:v>
                </c:pt>
                <c:pt idx="65">
                  <c:v>-0.18499999999999872</c:v>
                </c:pt>
                <c:pt idx="66">
                  <c:v>0.1150000000000011</c:v>
                </c:pt>
                <c:pt idx="67">
                  <c:v>1.5000000000001013E-2</c:v>
                </c:pt>
                <c:pt idx="68">
                  <c:v>20.215</c:v>
                </c:pt>
                <c:pt idx="69">
                  <c:v>0.71500000000000119</c:v>
                </c:pt>
                <c:pt idx="70">
                  <c:v>-0.78499999999999881</c:v>
                </c:pt>
                <c:pt idx="71">
                  <c:v>-8.4999999999998632E-2</c:v>
                </c:pt>
                <c:pt idx="72">
                  <c:v>2.015000000000001</c:v>
                </c:pt>
                <c:pt idx="73">
                  <c:v>0.31500000000000128</c:v>
                </c:pt>
                <c:pt idx="74">
                  <c:v>-0.8849999999999989</c:v>
                </c:pt>
                <c:pt idx="75">
                  <c:v>-1.2849999999999988</c:v>
                </c:pt>
                <c:pt idx="76">
                  <c:v>-0.58499999999999863</c:v>
                </c:pt>
                <c:pt idx="77">
                  <c:v>-0.68499999999999872</c:v>
                </c:pt>
                <c:pt idx="78">
                  <c:v>-3.0849999999999986</c:v>
                </c:pt>
                <c:pt idx="79">
                  <c:v>0.51500000000000101</c:v>
                </c:pt>
                <c:pt idx="80">
                  <c:v>-2.5849999999999986</c:v>
                </c:pt>
                <c:pt idx="81">
                  <c:v>0.31500000000000128</c:v>
                </c:pt>
                <c:pt idx="82">
                  <c:v>-0.78499999999999881</c:v>
                </c:pt>
                <c:pt idx="83">
                  <c:v>-0.18499999999999872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ED0-8BF6-6C14CC73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4831"/>
        <c:axId val="69021919"/>
      </c:lineChart>
      <c:catAx>
        <c:axId val="6902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1919"/>
        <c:crosses val="autoZero"/>
        <c:auto val="1"/>
        <c:lblAlgn val="ctr"/>
        <c:lblOffset val="100"/>
        <c:noMultiLvlLbl val="0"/>
      </c:catAx>
      <c:valAx>
        <c:axId val="690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consum!$K$2:$K$109</c:f>
              <c:numCache>
                <c:formatCode>General</c:formatCode>
                <c:ptCount val="108"/>
                <c:pt idx="0">
                  <c:v>-8.3943320544783206E-2</c:v>
                </c:pt>
                <c:pt idx="1">
                  <c:v>-1.8592882418806401E-2</c:v>
                </c:pt>
                <c:pt idx="2">
                  <c:v>4.1012829282500697E-2</c:v>
                </c:pt>
                <c:pt idx="3">
                  <c:v>-1.0608873140132099E-3</c:v>
                </c:pt>
                <c:pt idx="4">
                  <c:v>1.25566539001926E-2</c:v>
                </c:pt>
                <c:pt idx="5">
                  <c:v>3.9228115088237203E-2</c:v>
                </c:pt>
                <c:pt idx="6">
                  <c:v>6.8339219504551296E-2</c:v>
                </c:pt>
                <c:pt idx="7">
                  <c:v>6.3042565831631495E-2</c:v>
                </c:pt>
                <c:pt idx="8">
                  <c:v>1.8736520739796699E-2</c:v>
                </c:pt>
                <c:pt idx="9">
                  <c:v>1.1890491295714499E-2</c:v>
                </c:pt>
                <c:pt idx="10">
                  <c:v>-1.4673880759410399E-2</c:v>
                </c:pt>
                <c:pt idx="11">
                  <c:v>-3.10131962414406E-2</c:v>
                </c:pt>
                <c:pt idx="12">
                  <c:v>3.9063768209246001E-2</c:v>
                </c:pt>
                <c:pt idx="13">
                  <c:v>5.0513110199908298E-2</c:v>
                </c:pt>
                <c:pt idx="14">
                  <c:v>2.89251904826812E-2</c:v>
                </c:pt>
                <c:pt idx="15">
                  <c:v>3.8381006115823603E-2</c:v>
                </c:pt>
                <c:pt idx="16">
                  <c:v>4.5349589135508196E-3</c:v>
                </c:pt>
                <c:pt idx="17">
                  <c:v>-3.5765763438751798E-2</c:v>
                </c:pt>
                <c:pt idx="18">
                  <c:v>-1.35730996050167E-2</c:v>
                </c:pt>
                <c:pt idx="19">
                  <c:v>-3.6860561647035398E-2</c:v>
                </c:pt>
                <c:pt idx="20">
                  <c:v>-6.1655793439335499E-2</c:v>
                </c:pt>
                <c:pt idx="21">
                  <c:v>-5.4725397005418203E-2</c:v>
                </c:pt>
                <c:pt idx="22">
                  <c:v>-2.8832492497876599E-2</c:v>
                </c:pt>
                <c:pt idx="23">
                  <c:v>-3.1558598696172099E-2</c:v>
                </c:pt>
                <c:pt idx="24">
                  <c:v>-3.1439423071954999E-2</c:v>
                </c:pt>
                <c:pt idx="25">
                  <c:v>-1.52843769726942E-2</c:v>
                </c:pt>
                <c:pt idx="26">
                  <c:v>-2.52636481064385E-2</c:v>
                </c:pt>
                <c:pt idx="27">
                  <c:v>2.6549305543674901E-3</c:v>
                </c:pt>
                <c:pt idx="28">
                  <c:v>-7.6520121826550904E-3</c:v>
                </c:pt>
                <c:pt idx="29">
                  <c:v>-3.6854528841480702E-2</c:v>
                </c:pt>
                <c:pt idx="30">
                  <c:v>-3.3410123438468199E-2</c:v>
                </c:pt>
                <c:pt idx="31">
                  <c:v>-9.2763839094569499E-3</c:v>
                </c:pt>
                <c:pt idx="32">
                  <c:v>-3.95254118631349E-2</c:v>
                </c:pt>
                <c:pt idx="33">
                  <c:v>-3.6213307168249997E-2</c:v>
                </c:pt>
                <c:pt idx="34">
                  <c:v>-3.4991480311131001E-2</c:v>
                </c:pt>
                <c:pt idx="35">
                  <c:v>-3.1523773461129702E-2</c:v>
                </c:pt>
                <c:pt idx="36">
                  <c:v>-8.8998861124007702E-3</c:v>
                </c:pt>
                <c:pt idx="37">
                  <c:v>-1.1162166400685699E-2</c:v>
                </c:pt>
                <c:pt idx="38">
                  <c:v>1.8967341967096301E-2</c:v>
                </c:pt>
                <c:pt idx="39">
                  <c:v>1.5511540638025E-2</c:v>
                </c:pt>
                <c:pt idx="40">
                  <c:v>4.9206236704541998E-3</c:v>
                </c:pt>
                <c:pt idx="41">
                  <c:v>4.10817140983432E-3</c:v>
                </c:pt>
                <c:pt idx="42">
                  <c:v>-1.4110827188169099E-2</c:v>
                </c:pt>
                <c:pt idx="43">
                  <c:v>1.84959002249716E-2</c:v>
                </c:pt>
                <c:pt idx="44">
                  <c:v>-1.15515607352243E-2</c:v>
                </c:pt>
                <c:pt idx="45">
                  <c:v>7.2081156091314798E-3</c:v>
                </c:pt>
                <c:pt idx="46">
                  <c:v>-3.21125533863053E-3</c:v>
                </c:pt>
                <c:pt idx="47">
                  <c:v>1.8502318752576099E-2</c:v>
                </c:pt>
                <c:pt idx="48">
                  <c:v>5.5001731248426097E-2</c:v>
                </c:pt>
                <c:pt idx="49">
                  <c:v>4.6512667565373499E-2</c:v>
                </c:pt>
                <c:pt idx="50">
                  <c:v>4.37147440378442E-2</c:v>
                </c:pt>
                <c:pt idx="51">
                  <c:v>7.8684297583043503E-2</c:v>
                </c:pt>
                <c:pt idx="52">
                  <c:v>0.11545263740315</c:v>
                </c:pt>
                <c:pt idx="53">
                  <c:v>0.110423462014356</c:v>
                </c:pt>
                <c:pt idx="54">
                  <c:v>0.11552711703447099</c:v>
                </c:pt>
                <c:pt idx="55">
                  <c:v>5.1018103417533198E-2</c:v>
                </c:pt>
                <c:pt idx="56">
                  <c:v>2.8354926694404898E-3</c:v>
                </c:pt>
                <c:pt idx="57">
                  <c:v>1.0685443981452899E-2</c:v>
                </c:pt>
                <c:pt idx="58">
                  <c:v>5.0534293619115501E-3</c:v>
                </c:pt>
                <c:pt idx="59">
                  <c:v>2.2860833416663302E-2</c:v>
                </c:pt>
                <c:pt idx="60">
                  <c:v>-1.62532856417918E-2</c:v>
                </c:pt>
                <c:pt idx="61">
                  <c:v>-3.7275574621835603E-2</c:v>
                </c:pt>
                <c:pt idx="62">
                  <c:v>-5.9028677028317399E-2</c:v>
                </c:pt>
                <c:pt idx="63">
                  <c:v>-4.3653735131952497E-2</c:v>
                </c:pt>
                <c:pt idx="64">
                  <c:v>-1.98940262803066E-2</c:v>
                </c:pt>
                <c:pt idx="65">
                  <c:v>-3.1331605236488203E-2</c:v>
                </c:pt>
                <c:pt idx="66">
                  <c:v>-1.7074189997174399E-2</c:v>
                </c:pt>
                <c:pt idx="67">
                  <c:v>-3.9937882305769799E-2</c:v>
                </c:pt>
                <c:pt idx="68">
                  <c:v>-1.18823075369327E-2</c:v>
                </c:pt>
                <c:pt idx="69">
                  <c:v>-1.54899298888899E-2</c:v>
                </c:pt>
                <c:pt idx="70">
                  <c:v>-2.3020795117650601E-2</c:v>
                </c:pt>
                <c:pt idx="71">
                  <c:v>-4.1775207730427796E-3</c:v>
                </c:pt>
                <c:pt idx="72">
                  <c:v>-2.3411190407944801E-2</c:v>
                </c:pt>
                <c:pt idx="73">
                  <c:v>-2.8620756624741599E-2</c:v>
                </c:pt>
                <c:pt idx="74">
                  <c:v>-2.2877492031808399E-2</c:v>
                </c:pt>
                <c:pt idx="75">
                  <c:v>-3.9221567264622302E-2</c:v>
                </c:pt>
                <c:pt idx="76">
                  <c:v>-1.6317451526148798E-2</c:v>
                </c:pt>
                <c:pt idx="77">
                  <c:v>-2.7695552539809001E-2</c:v>
                </c:pt>
                <c:pt idx="78">
                  <c:v>-2.7285416621811699E-2</c:v>
                </c:pt>
                <c:pt idx="79">
                  <c:v>-2.4539789368029401E-2</c:v>
                </c:pt>
                <c:pt idx="80">
                  <c:v>-2.9782571988949499E-2</c:v>
                </c:pt>
                <c:pt idx="81">
                  <c:v>-2.7453672326703999E-2</c:v>
                </c:pt>
                <c:pt idx="82">
                  <c:v>-3.43260941159204E-2</c:v>
                </c:pt>
                <c:pt idx="83">
                  <c:v>-1.24733825460285E-2</c:v>
                </c:pt>
                <c:pt idx="84">
                  <c:v>-8.9808589976403397E-3</c:v>
                </c:pt>
                <c:pt idx="85">
                  <c:v>5.80816101273029E-3</c:v>
                </c:pt>
                <c:pt idx="86">
                  <c:v>-1.0547544994569299E-2</c:v>
                </c:pt>
                <c:pt idx="87">
                  <c:v>-2.2421619599827001E-2</c:v>
                </c:pt>
                <c:pt idx="88">
                  <c:v>-3.37523167713627E-4</c:v>
                </c:pt>
                <c:pt idx="89">
                  <c:v>3.43527174493534E-2</c:v>
                </c:pt>
                <c:pt idx="90">
                  <c:v>6.6665386350935593E-2</c:v>
                </c:pt>
                <c:pt idx="91">
                  <c:v>4.4177877188188198E-2</c:v>
                </c:pt>
                <c:pt idx="92">
                  <c:v>3.0069177745779999E-2</c:v>
                </c:pt>
                <c:pt idx="93">
                  <c:v>5.2502524635149997E-2</c:v>
                </c:pt>
                <c:pt idx="94">
                  <c:v>6.6911611231642298E-2</c:v>
                </c:pt>
                <c:pt idx="95">
                  <c:v>5.1867126832704002E-2</c:v>
                </c:pt>
                <c:pt idx="96">
                  <c:v>3.7616630978765997E-2</c:v>
                </c:pt>
                <c:pt idx="97">
                  <c:v>3.5944946255987903E-2</c:v>
                </c:pt>
                <c:pt idx="98">
                  <c:v>3.1210754856164799E-2</c:v>
                </c:pt>
                <c:pt idx="99">
                  <c:v>4.7999533379677203E-2</c:v>
                </c:pt>
                <c:pt idx="100">
                  <c:v>3.1837101705116597E-2</c:v>
                </c:pt>
                <c:pt idx="101">
                  <c:v>-0.11559352999728</c:v>
                </c:pt>
                <c:pt idx="102">
                  <c:v>-5.6282769745846999E-2</c:v>
                </c:pt>
                <c:pt idx="103">
                  <c:v>-3.8688689602656298E-2</c:v>
                </c:pt>
                <c:pt idx="104">
                  <c:v>-1.6151084898703798E-2</c:v>
                </c:pt>
                <c:pt idx="105">
                  <c:v>-4.4299410533977103E-2</c:v>
                </c:pt>
                <c:pt idx="106">
                  <c:v>-9.0798698041183402E-4</c:v>
                </c:pt>
                <c:pt idx="107">
                  <c:v>8.5346424216385906E-3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9-49DB-9045-03F86F13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84143"/>
        <c:axId val="2044482895"/>
      </c:lineChart>
      <c:catAx>
        <c:axId val="204448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82895"/>
        <c:crosses val="autoZero"/>
        <c:auto val="1"/>
        <c:lblAlgn val="ctr"/>
        <c:lblOffset val="100"/>
        <c:noMultiLvlLbl val="0"/>
      </c:catAx>
      <c:valAx>
        <c:axId val="20444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investment!$I$2:$I$109</c:f>
              <c:numCache>
                <c:formatCode>#,##0.0</c:formatCode>
                <c:ptCount val="108"/>
                <c:pt idx="0">
                  <c:v>4077.1</c:v>
                </c:pt>
                <c:pt idx="1">
                  <c:v>3499.9</c:v>
                </c:pt>
                <c:pt idx="2">
                  <c:v>3202.5</c:v>
                </c:pt>
                <c:pt idx="3">
                  <c:v>2688</c:v>
                </c:pt>
                <c:pt idx="4">
                  <c:v>3692.5</c:v>
                </c:pt>
                <c:pt idx="5">
                  <c:v>3594.5</c:v>
                </c:pt>
                <c:pt idx="6">
                  <c:v>3495.5</c:v>
                </c:pt>
                <c:pt idx="7">
                  <c:v>3674</c:v>
                </c:pt>
                <c:pt idx="8">
                  <c:v>3276.1</c:v>
                </c:pt>
                <c:pt idx="9">
                  <c:v>3226.5</c:v>
                </c:pt>
                <c:pt idx="10">
                  <c:v>3297</c:v>
                </c:pt>
                <c:pt idx="11">
                  <c:v>4248.5</c:v>
                </c:pt>
                <c:pt idx="12">
                  <c:v>3384.2</c:v>
                </c:pt>
                <c:pt idx="13">
                  <c:v>3384.2</c:v>
                </c:pt>
                <c:pt idx="14">
                  <c:v>3434.7</c:v>
                </c:pt>
                <c:pt idx="15">
                  <c:v>3358.5</c:v>
                </c:pt>
                <c:pt idx="16">
                  <c:v>3443.8</c:v>
                </c:pt>
                <c:pt idx="17">
                  <c:v>3439.4</c:v>
                </c:pt>
                <c:pt idx="18">
                  <c:v>3306.9</c:v>
                </c:pt>
                <c:pt idx="19">
                  <c:v>3154.6</c:v>
                </c:pt>
                <c:pt idx="20">
                  <c:v>3528.1</c:v>
                </c:pt>
                <c:pt idx="21">
                  <c:v>3593.9</c:v>
                </c:pt>
                <c:pt idx="22">
                  <c:v>3549.4</c:v>
                </c:pt>
                <c:pt idx="23">
                  <c:v>3388.5</c:v>
                </c:pt>
                <c:pt idx="24">
                  <c:v>3805</c:v>
                </c:pt>
                <c:pt idx="25">
                  <c:v>3901.2</c:v>
                </c:pt>
                <c:pt idx="26">
                  <c:v>3840.4</c:v>
                </c:pt>
                <c:pt idx="27">
                  <c:v>3911.3</c:v>
                </c:pt>
                <c:pt idx="28">
                  <c:v>4011.4</c:v>
                </c:pt>
                <c:pt idx="29">
                  <c:v>4134.1000000000004</c:v>
                </c:pt>
                <c:pt idx="30">
                  <c:v>4144.3999999999996</c:v>
                </c:pt>
                <c:pt idx="31">
                  <c:v>4245.7</c:v>
                </c:pt>
                <c:pt idx="32">
                  <c:v>4436.1000000000004</c:v>
                </c:pt>
                <c:pt idx="33">
                  <c:v>4564.5</c:v>
                </c:pt>
                <c:pt idx="34">
                  <c:v>4453.5</c:v>
                </c:pt>
                <c:pt idx="35">
                  <c:v>4747.3</c:v>
                </c:pt>
                <c:pt idx="36">
                  <c:v>4904.8</c:v>
                </c:pt>
                <c:pt idx="37">
                  <c:v>5159.3999999999996</c:v>
                </c:pt>
                <c:pt idx="38">
                  <c:v>5079.2</c:v>
                </c:pt>
                <c:pt idx="39">
                  <c:v>4814.7</c:v>
                </c:pt>
                <c:pt idx="40">
                  <c:v>5277.7</c:v>
                </c:pt>
                <c:pt idx="41">
                  <c:v>5736.2</c:v>
                </c:pt>
                <c:pt idx="42">
                  <c:v>5255.6</c:v>
                </c:pt>
                <c:pt idx="43">
                  <c:v>5832.6</c:v>
                </c:pt>
                <c:pt idx="44">
                  <c:v>6475.1</c:v>
                </c:pt>
                <c:pt idx="45">
                  <c:v>6997.4</c:v>
                </c:pt>
                <c:pt idx="46">
                  <c:v>7083.7</c:v>
                </c:pt>
                <c:pt idx="47">
                  <c:v>7454.8</c:v>
                </c:pt>
                <c:pt idx="48">
                  <c:v>8831.2000000000007</c:v>
                </c:pt>
                <c:pt idx="49">
                  <c:v>10134.299999999999</c:v>
                </c:pt>
                <c:pt idx="50">
                  <c:v>11722.1</c:v>
                </c:pt>
                <c:pt idx="51">
                  <c:v>11786.7</c:v>
                </c:pt>
                <c:pt idx="52">
                  <c:v>10930.5</c:v>
                </c:pt>
                <c:pt idx="53">
                  <c:v>12485.9</c:v>
                </c:pt>
                <c:pt idx="54">
                  <c:v>14381.4</c:v>
                </c:pt>
                <c:pt idx="55">
                  <c:v>12708.9</c:v>
                </c:pt>
                <c:pt idx="56">
                  <c:v>9831.4</c:v>
                </c:pt>
                <c:pt idx="57">
                  <c:v>8426.9</c:v>
                </c:pt>
                <c:pt idx="58">
                  <c:v>8007.7</c:v>
                </c:pt>
                <c:pt idx="59">
                  <c:v>7596.7</c:v>
                </c:pt>
                <c:pt idx="60">
                  <c:v>8597.4</c:v>
                </c:pt>
                <c:pt idx="61">
                  <c:v>8468.6</c:v>
                </c:pt>
                <c:pt idx="62">
                  <c:v>7496.7</c:v>
                </c:pt>
                <c:pt idx="63">
                  <c:v>8108.2</c:v>
                </c:pt>
                <c:pt idx="64">
                  <c:v>8558.6</c:v>
                </c:pt>
                <c:pt idx="65">
                  <c:v>8683.9</c:v>
                </c:pt>
                <c:pt idx="66">
                  <c:v>8526.2000000000007</c:v>
                </c:pt>
                <c:pt idx="67">
                  <c:v>8815.2999999999993</c:v>
                </c:pt>
                <c:pt idx="68">
                  <c:v>8814.2999999999993</c:v>
                </c:pt>
                <c:pt idx="69">
                  <c:v>8828.7000000000007</c:v>
                </c:pt>
                <c:pt idx="70">
                  <c:v>9119.6</c:v>
                </c:pt>
                <c:pt idx="71">
                  <c:v>8948.7000000000007</c:v>
                </c:pt>
                <c:pt idx="72">
                  <c:v>8491.7999999999993</c:v>
                </c:pt>
                <c:pt idx="73">
                  <c:v>8475.2000000000007</c:v>
                </c:pt>
                <c:pt idx="74">
                  <c:v>8325.7999999999993</c:v>
                </c:pt>
                <c:pt idx="75">
                  <c:v>8352</c:v>
                </c:pt>
                <c:pt idx="76">
                  <c:v>8702</c:v>
                </c:pt>
                <c:pt idx="77">
                  <c:v>8604.7000000000007</c:v>
                </c:pt>
                <c:pt idx="78">
                  <c:v>8800.2999999999993</c:v>
                </c:pt>
                <c:pt idx="79">
                  <c:v>8878.7000000000007</c:v>
                </c:pt>
                <c:pt idx="80">
                  <c:v>9045.2000000000007</c:v>
                </c:pt>
                <c:pt idx="81">
                  <c:v>8971.4</c:v>
                </c:pt>
                <c:pt idx="82">
                  <c:v>8786</c:v>
                </c:pt>
                <c:pt idx="83">
                  <c:v>10281.299999999999</c:v>
                </c:pt>
                <c:pt idx="84">
                  <c:v>9124.7000000000007</c:v>
                </c:pt>
                <c:pt idx="85">
                  <c:v>9547.7999999999993</c:v>
                </c:pt>
                <c:pt idx="86">
                  <c:v>9088.7999999999993</c:v>
                </c:pt>
                <c:pt idx="87">
                  <c:v>9133.7000000000007</c:v>
                </c:pt>
                <c:pt idx="88">
                  <c:v>9308.7999999999993</c:v>
                </c:pt>
                <c:pt idx="89">
                  <c:v>9566.2999999999993</c:v>
                </c:pt>
                <c:pt idx="90">
                  <c:v>9746.7999999999993</c:v>
                </c:pt>
                <c:pt idx="91">
                  <c:v>10051.700000000001</c:v>
                </c:pt>
                <c:pt idx="92">
                  <c:v>9750.2000000000007</c:v>
                </c:pt>
                <c:pt idx="93">
                  <c:v>9418.6</c:v>
                </c:pt>
                <c:pt idx="94">
                  <c:v>9314.5</c:v>
                </c:pt>
                <c:pt idx="95">
                  <c:v>9758</c:v>
                </c:pt>
                <c:pt idx="96">
                  <c:v>10017.799999999999</c:v>
                </c:pt>
                <c:pt idx="97">
                  <c:v>10629.1</c:v>
                </c:pt>
                <c:pt idx="98">
                  <c:v>11438.4</c:v>
                </c:pt>
                <c:pt idx="99">
                  <c:v>10874.2</c:v>
                </c:pt>
                <c:pt idx="100">
                  <c:v>10826.4</c:v>
                </c:pt>
                <c:pt idx="101">
                  <c:v>10724.3</c:v>
                </c:pt>
                <c:pt idx="102">
                  <c:v>11656.3</c:v>
                </c:pt>
                <c:pt idx="103">
                  <c:v>11560.9</c:v>
                </c:pt>
                <c:pt idx="104">
                  <c:v>11691.5</c:v>
                </c:pt>
                <c:pt idx="105">
                  <c:v>11755.9</c:v>
                </c:pt>
                <c:pt idx="106">
                  <c:v>11360.3</c:v>
                </c:pt>
                <c:pt idx="107">
                  <c:v>10880.4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4-47E2-B4FA-0FAC28F7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15903"/>
        <c:axId val="1982916319"/>
      </c:lineChart>
      <c:catAx>
        <c:axId val="19829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6319"/>
        <c:crosses val="autoZero"/>
        <c:auto val="1"/>
        <c:lblAlgn val="ctr"/>
        <c:lblOffset val="100"/>
        <c:noMultiLvlLbl val="0"/>
      </c:catAx>
      <c:valAx>
        <c:axId val="19829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 price'!$I$2:$I$73</c:f>
              <c:numCache>
                <c:formatCode>_(* #,##0.00_);_(* \(#,##0.00\);_(* "-"??_);_(@_)</c:formatCode>
                <c:ptCount val="72"/>
                <c:pt idx="0">
                  <c:v>46.182385845691599</c:v>
                </c:pt>
                <c:pt idx="1">
                  <c:v>49.471368804757709</c:v>
                </c:pt>
                <c:pt idx="2">
                  <c:v>52.760351763823849</c:v>
                </c:pt>
                <c:pt idx="3">
                  <c:v>56.049334722889988</c:v>
                </c:pt>
                <c:pt idx="4">
                  <c:v>64.446738022633312</c:v>
                </c:pt>
                <c:pt idx="5">
                  <c:v>72.844141322376643</c:v>
                </c:pt>
                <c:pt idx="6">
                  <c:v>81.241544622119974</c:v>
                </c:pt>
                <c:pt idx="7">
                  <c:v>89.638947921863306</c:v>
                </c:pt>
                <c:pt idx="8">
                  <c:v>97.299912281430736</c:v>
                </c:pt>
                <c:pt idx="9">
                  <c:v>104.96087664099817</c:v>
                </c:pt>
                <c:pt idx="10">
                  <c:v>112.62184100056557</c:v>
                </c:pt>
                <c:pt idx="11">
                  <c:v>120.282805360133</c:v>
                </c:pt>
                <c:pt idx="12">
                  <c:v>137.82071550558899</c:v>
                </c:pt>
                <c:pt idx="13">
                  <c:v>155.35862565104503</c:v>
                </c:pt>
                <c:pt idx="14">
                  <c:v>172.89653579650104</c:v>
                </c:pt>
                <c:pt idx="15">
                  <c:v>190.43444594195705</c:v>
                </c:pt>
                <c:pt idx="16">
                  <c:v>196.83579980656299</c:v>
                </c:pt>
                <c:pt idx="17">
                  <c:v>203.23715367116893</c:v>
                </c:pt>
                <c:pt idx="18">
                  <c:v>209.63850753577481</c:v>
                </c:pt>
                <c:pt idx="19">
                  <c:v>216.03986140038074</c:v>
                </c:pt>
                <c:pt idx="20">
                  <c:v>136.66440640042595</c:v>
                </c:pt>
                <c:pt idx="21">
                  <c:v>130.73290724425803</c:v>
                </c:pt>
                <c:pt idx="22">
                  <c:v>129.89316691428371</c:v>
                </c:pt>
                <c:pt idx="23">
                  <c:v>135.8779829167992</c:v>
                </c:pt>
                <c:pt idx="24">
                  <c:v>126.9340819419932</c:v>
                </c:pt>
                <c:pt idx="25">
                  <c:v>125.3479057631528</c:v>
                </c:pt>
                <c:pt idx="26">
                  <c:v>121.4424467681928</c:v>
                </c:pt>
                <c:pt idx="27">
                  <c:v>117.68360910068866</c:v>
                </c:pt>
                <c:pt idx="28">
                  <c:v>111.84541442562899</c:v>
                </c:pt>
                <c:pt idx="29">
                  <c:v>110.35254272789686</c:v>
                </c:pt>
                <c:pt idx="30">
                  <c:v>102.03511469767489</c:v>
                </c:pt>
                <c:pt idx="31">
                  <c:v>97.529841181304661</c:v>
                </c:pt>
                <c:pt idx="32">
                  <c:v>101.19537436770055</c:v>
                </c:pt>
                <c:pt idx="33">
                  <c:v>100.54224299994274</c:v>
                </c:pt>
                <c:pt idx="34">
                  <c:v>96.343541350071078</c:v>
                </c:pt>
                <c:pt idx="35">
                  <c:v>96.22357844578903</c:v>
                </c:pt>
                <c:pt idx="36">
                  <c:v>100.32897561455242</c:v>
                </c:pt>
                <c:pt idx="37">
                  <c:v>99.542552130925685</c:v>
                </c:pt>
                <c:pt idx="38">
                  <c:v>97.129964833697841</c:v>
                </c:pt>
                <c:pt idx="39">
                  <c:v>96.410187408005541</c:v>
                </c:pt>
                <c:pt idx="40">
                  <c:v>97.023331141002686</c:v>
                </c:pt>
                <c:pt idx="41">
                  <c:v>95.730397617073933</c:v>
                </c:pt>
                <c:pt idx="42">
                  <c:v>94.8906572870996</c:v>
                </c:pt>
                <c:pt idx="43">
                  <c:v>96.623454793395851</c:v>
                </c:pt>
                <c:pt idx="44">
                  <c:v>100.59555984629031</c:v>
                </c:pt>
                <c:pt idx="45">
                  <c:v>99.502564496165007</c:v>
                </c:pt>
                <c:pt idx="46">
                  <c:v>98.276277030170732</c:v>
                </c:pt>
                <c:pt idx="47">
                  <c:v>100.06239138281454</c:v>
                </c:pt>
                <c:pt idx="48">
                  <c:v>103.65</c:v>
                </c:pt>
                <c:pt idx="49">
                  <c:v>106.59</c:v>
                </c:pt>
                <c:pt idx="50">
                  <c:v>105.86</c:v>
                </c:pt>
                <c:pt idx="51">
                  <c:v>107.7</c:v>
                </c:pt>
                <c:pt idx="52">
                  <c:v>108.96</c:v>
                </c:pt>
                <c:pt idx="53">
                  <c:v>114.27</c:v>
                </c:pt>
                <c:pt idx="54">
                  <c:v>112.44</c:v>
                </c:pt>
                <c:pt idx="55">
                  <c:v>113.75</c:v>
                </c:pt>
                <c:pt idx="56">
                  <c:v>116.1</c:v>
                </c:pt>
                <c:pt idx="57">
                  <c:v>119.66</c:v>
                </c:pt>
                <c:pt idx="58">
                  <c:v>118.88</c:v>
                </c:pt>
                <c:pt idx="59">
                  <c:v>119.83</c:v>
                </c:pt>
                <c:pt idx="60">
                  <c:v>119.91</c:v>
                </c:pt>
                <c:pt idx="61">
                  <c:v>121.79</c:v>
                </c:pt>
                <c:pt idx="62">
                  <c:v>123.57</c:v>
                </c:pt>
                <c:pt idx="63">
                  <c:v>125.49</c:v>
                </c:pt>
                <c:pt idx="64">
                  <c:v>129.62</c:v>
                </c:pt>
                <c:pt idx="65">
                  <c:v>129.77000000000001</c:v>
                </c:pt>
                <c:pt idx="66">
                  <c:v>126.38</c:v>
                </c:pt>
                <c:pt idx="67">
                  <c:v>127.97</c:v>
                </c:pt>
                <c:pt idx="68">
                  <c:v>131.44999999999999</c:v>
                </c:pt>
                <c:pt idx="69">
                  <c:v>133.61000000000001</c:v>
                </c:pt>
                <c:pt idx="70">
                  <c:v>133.78</c:v>
                </c:pt>
                <c:pt idx="71">
                  <c:v>137.51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61D-A4FC-3F944829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54191"/>
        <c:axId val="2042953775"/>
      </c:lineChart>
      <c:catAx>
        <c:axId val="204295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3775"/>
        <c:crosses val="autoZero"/>
        <c:auto val="1"/>
        <c:lblAlgn val="ctr"/>
        <c:lblOffset val="100"/>
        <c:noMultiLvlLbl val="0"/>
      </c:catAx>
      <c:valAx>
        <c:axId val="20429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 price'!$K$2:$K$73</c:f>
              <c:numCache>
                <c:formatCode>General</c:formatCode>
                <c:ptCount val="72"/>
                <c:pt idx="0">
                  <c:v>-0.165091247340555</c:v>
                </c:pt>
                <c:pt idx="1">
                  <c:v>-0.17251395161250499</c:v>
                </c:pt>
                <c:pt idx="2">
                  <c:v>-0.184263199854867</c:v>
                </c:pt>
                <c:pt idx="3">
                  <c:v>-0.19959187881829599</c:v>
                </c:pt>
                <c:pt idx="4">
                  <c:v>-0.13514565375353799</c:v>
                </c:pt>
                <c:pt idx="5">
                  <c:v>-8.6732006987078905E-2</c:v>
                </c:pt>
                <c:pt idx="6">
                  <c:v>-5.0070065811803802E-2</c:v>
                </c:pt>
                <c:pt idx="7">
                  <c:v>-2.1933374016231001E-2</c:v>
                </c:pt>
                <c:pt idx="8">
                  <c:v>-7.3145575977440203E-3</c:v>
                </c:pt>
                <c:pt idx="9">
                  <c:v>4.5573708050321501E-3</c:v>
                </c:pt>
                <c:pt idx="10">
                  <c:v>1.51985591519672E-2</c:v>
                </c:pt>
                <c:pt idx="11">
                  <c:v>2.5948942046177498E-2</c:v>
                </c:pt>
                <c:pt idx="12">
                  <c:v>0.112371290991311</c:v>
                </c:pt>
                <c:pt idx="13">
                  <c:v>0.188452700402235</c:v>
                </c:pt>
                <c:pt idx="14">
                  <c:v>0.25823376863694403</c:v>
                </c:pt>
                <c:pt idx="15">
                  <c:v>0.32461982011568502</c:v>
                </c:pt>
                <c:pt idx="16">
                  <c:v>0.33466176915330298</c:v>
                </c:pt>
                <c:pt idx="17">
                  <c:v>0.35091252267707601</c:v>
                </c:pt>
                <c:pt idx="18">
                  <c:v>0.37328685600855899</c:v>
                </c:pt>
                <c:pt idx="19">
                  <c:v>0.40147429814263103</c:v>
                </c:pt>
                <c:pt idx="20">
                  <c:v>-5.2208690210829099E-2</c:v>
                </c:pt>
                <c:pt idx="21">
                  <c:v>-8.7041005778282804E-2</c:v>
                </c:pt>
                <c:pt idx="22">
                  <c:v>-7.9479147854801299E-2</c:v>
                </c:pt>
                <c:pt idx="23">
                  <c:v>-1.67293941068473E-2</c:v>
                </c:pt>
                <c:pt idx="24">
                  <c:v>-6.4132843733470501E-2</c:v>
                </c:pt>
                <c:pt idx="25">
                  <c:v>-5.3747791062407103E-2</c:v>
                </c:pt>
                <c:pt idx="26">
                  <c:v>-6.0833858394063897E-2</c:v>
                </c:pt>
                <c:pt idx="27">
                  <c:v>-6.6734821659430496E-2</c:v>
                </c:pt>
                <c:pt idx="28">
                  <c:v>-9.1699515628003603E-2</c:v>
                </c:pt>
                <c:pt idx="29">
                  <c:v>-7.9395907805742405E-2</c:v>
                </c:pt>
                <c:pt idx="30">
                  <c:v>-0.13269071650133701</c:v>
                </c:pt>
                <c:pt idx="31">
                  <c:v>-0.15390067158110299</c:v>
                </c:pt>
                <c:pt idx="32">
                  <c:v>-9.4541017213539399E-2</c:v>
                </c:pt>
                <c:pt idx="33">
                  <c:v>-8.03025526474066E-2</c:v>
                </c:pt>
                <c:pt idx="34">
                  <c:v>-0.10420677799571</c:v>
                </c:pt>
                <c:pt idx="35">
                  <c:v>-8.8818003276048593E-2</c:v>
                </c:pt>
                <c:pt idx="36">
                  <c:v>-3.2615240269774498E-2</c:v>
                </c:pt>
                <c:pt idx="37">
                  <c:v>-2.8311861506192099E-2</c:v>
                </c:pt>
                <c:pt idx="38">
                  <c:v>-4.2941864989438999E-2</c:v>
                </c:pt>
                <c:pt idx="39">
                  <c:v>-4.2741852810210298E-2</c:v>
                </c:pt>
                <c:pt idx="40">
                  <c:v>-3.1004366393577901E-2</c:v>
                </c:pt>
                <c:pt idx="41">
                  <c:v>-4.12084975066076E-2</c:v>
                </c:pt>
                <c:pt idx="42">
                  <c:v>-4.8920948187373803E-2</c:v>
                </c:pt>
                <c:pt idx="43">
                  <c:v>-3.1740903163004E-2</c:v>
                </c:pt>
                <c:pt idx="44">
                  <c:v>5.7445554319901504E-3</c:v>
                </c:pt>
                <c:pt idx="45">
                  <c:v>-9.7169184724261708E-3</c:v>
                </c:pt>
                <c:pt idx="46">
                  <c:v>-2.82443542934371E-2</c:v>
                </c:pt>
                <c:pt idx="47">
                  <c:v>-1.7797924374174299E-2</c:v>
                </c:pt>
                <c:pt idx="48">
                  <c:v>8.5945146636614497E-3</c:v>
                </c:pt>
                <c:pt idx="49">
                  <c:v>2.6642756901104198E-2</c:v>
                </c:pt>
                <c:pt idx="50">
                  <c:v>8.9359748475237293E-3</c:v>
                </c:pt>
                <c:pt idx="51">
                  <c:v>1.4579152289227701E-2</c:v>
                </c:pt>
                <c:pt idx="52">
                  <c:v>1.40200330282453E-2</c:v>
                </c:pt>
                <c:pt idx="53">
                  <c:v>4.8955288896426197E-2</c:v>
                </c:pt>
                <c:pt idx="54">
                  <c:v>1.98404812049775E-2</c:v>
                </c:pt>
                <c:pt idx="55">
                  <c:v>1.8235278209539602E-2</c:v>
                </c:pt>
                <c:pt idx="56">
                  <c:v>2.5369646865002801E-2</c:v>
                </c:pt>
                <c:pt idx="57">
                  <c:v>4.2212422077376702E-2</c:v>
                </c:pt>
                <c:pt idx="58">
                  <c:v>2.2332459723377999E-2</c:v>
                </c:pt>
                <c:pt idx="59">
                  <c:v>1.70098109159235E-2</c:v>
                </c:pt>
                <c:pt idx="60">
                  <c:v>4.4775649806032504E-3</c:v>
                </c:pt>
                <c:pt idx="61">
                  <c:v>6.9310821111878704E-3</c:v>
                </c:pt>
                <c:pt idx="62">
                  <c:v>8.4447800233382608E-3</c:v>
                </c:pt>
                <c:pt idx="63">
                  <c:v>1.09813585063935E-2</c:v>
                </c:pt>
                <c:pt idx="64">
                  <c:v>3.0596279362180501E-2</c:v>
                </c:pt>
                <c:pt idx="65">
                  <c:v>1.9096928043460901E-2</c:v>
                </c:pt>
                <c:pt idx="66">
                  <c:v>-1.99437446716039E-2</c:v>
                </c:pt>
                <c:pt idx="67">
                  <c:v>-1.9962206584879402E-2</c:v>
                </c:pt>
                <c:pt idx="68">
                  <c:v>-5.6274266578162299E-3</c:v>
                </c:pt>
                <c:pt idx="69">
                  <c:v>-1.81113747274697E-3</c:v>
                </c:pt>
                <c:pt idx="70">
                  <c:v>-1.3016227470346E-2</c:v>
                </c:pt>
                <c:pt idx="71">
                  <c:v>2.0058598696346399E-3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D50-A47F-05D22D25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2864"/>
        <c:axId val="165063280"/>
      </c:lineChart>
      <c:catAx>
        <c:axId val="1650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280"/>
        <c:crosses val="autoZero"/>
        <c:auto val="1"/>
        <c:lblAlgn val="ctr"/>
        <c:lblOffset val="100"/>
        <c:noMultiLvlLbl val="0"/>
      </c:catAx>
      <c:valAx>
        <c:axId val="1650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'credite hh'!$E$4:$E$63</c:f>
              <c:numCache>
                <c:formatCode>General</c:formatCode>
                <c:ptCount val="60"/>
                <c:pt idx="0">
                  <c:v>9739216.5134157538</c:v>
                </c:pt>
                <c:pt idx="1">
                  <c:v>9895060.3424159568</c:v>
                </c:pt>
                <c:pt idx="2">
                  <c:v>12819164.600980688</c:v>
                </c:pt>
                <c:pt idx="3">
                  <c:v>15100761.563426608</c:v>
                </c:pt>
                <c:pt idx="4">
                  <c:v>17494865.854213469</c:v>
                </c:pt>
                <c:pt idx="5">
                  <c:v>18184075.655419502</c:v>
                </c:pt>
                <c:pt idx="6">
                  <c:v>19951310.867339026</c:v>
                </c:pt>
                <c:pt idx="7">
                  <c:v>21292752.307107449</c:v>
                </c:pt>
                <c:pt idx="8">
                  <c:v>25750181.758319888</c:v>
                </c:pt>
                <c:pt idx="9">
                  <c:v>25140456.30963625</c:v>
                </c:pt>
                <c:pt idx="10">
                  <c:v>27459200.687664714</c:v>
                </c:pt>
                <c:pt idx="11">
                  <c:v>26861794.662434526</c:v>
                </c:pt>
                <c:pt idx="12">
                  <c:v>27408756.037065852</c:v>
                </c:pt>
                <c:pt idx="13">
                  <c:v>30414464.571138855</c:v>
                </c:pt>
                <c:pt idx="14">
                  <c:v>31971183.298770286</c:v>
                </c:pt>
                <c:pt idx="15">
                  <c:v>31777896.044647474</c:v>
                </c:pt>
                <c:pt idx="16">
                  <c:v>29719998.532305662</c:v>
                </c:pt>
                <c:pt idx="17">
                  <c:v>31268308.040228564</c:v>
                </c:pt>
                <c:pt idx="18">
                  <c:v>35617571.68849507</c:v>
                </c:pt>
                <c:pt idx="19">
                  <c:v>35908506.574236013</c:v>
                </c:pt>
                <c:pt idx="20">
                  <c:v>36811216.516347088</c:v>
                </c:pt>
                <c:pt idx="21">
                  <c:v>38059579.106299505</c:v>
                </c:pt>
                <c:pt idx="22">
                  <c:v>41682635.133840032</c:v>
                </c:pt>
                <c:pt idx="23">
                  <c:v>39743534.419937149</c:v>
                </c:pt>
                <c:pt idx="24">
                  <c:v>39511850.877125971</c:v>
                </c:pt>
                <c:pt idx="25">
                  <c:v>40147700.20014865</c:v>
                </c:pt>
                <c:pt idx="26">
                  <c:v>43085818.743970737</c:v>
                </c:pt>
                <c:pt idx="27">
                  <c:v>41762315.39640227</c:v>
                </c:pt>
                <c:pt idx="28">
                  <c:v>43472247.15533603</c:v>
                </c:pt>
                <c:pt idx="29">
                  <c:v>41725266.6450876</c:v>
                </c:pt>
                <c:pt idx="30">
                  <c:v>45196186.137269013</c:v>
                </c:pt>
                <c:pt idx="31">
                  <c:v>45102153.923971944</c:v>
                </c:pt>
                <c:pt idx="32">
                  <c:v>45451849.417326294</c:v>
                </c:pt>
                <c:pt idx="33">
                  <c:v>47584608.463629358</c:v>
                </c:pt>
                <c:pt idx="34">
                  <c:v>49889968.615683764</c:v>
                </c:pt>
                <c:pt idx="35">
                  <c:v>51019945.889615722</c:v>
                </c:pt>
                <c:pt idx="36">
                  <c:v>52811061.322397061</c:v>
                </c:pt>
                <c:pt idx="37">
                  <c:v>53924336.96738524</c:v>
                </c:pt>
                <c:pt idx="38">
                  <c:v>57836858.185422674</c:v>
                </c:pt>
                <c:pt idx="39">
                  <c:v>56012378.2633707</c:v>
                </c:pt>
                <c:pt idx="40">
                  <c:v>56808127.87918254</c:v>
                </c:pt>
                <c:pt idx="41">
                  <c:v>58489432.988661863</c:v>
                </c:pt>
                <c:pt idx="42">
                  <c:v>63796362.947889335</c:v>
                </c:pt>
                <c:pt idx="43">
                  <c:v>61848498.145021632</c:v>
                </c:pt>
                <c:pt idx="44">
                  <c:v>63084782.855365731</c:v>
                </c:pt>
                <c:pt idx="45">
                  <c:v>63888114.829303391</c:v>
                </c:pt>
                <c:pt idx="46">
                  <c:v>68082630.27508308</c:v>
                </c:pt>
                <c:pt idx="47">
                  <c:v>65137030.716869824</c:v>
                </c:pt>
                <c:pt idx="48">
                  <c:v>66946632.374211073</c:v>
                </c:pt>
                <c:pt idx="49">
                  <c:v>66591733.076709546</c:v>
                </c:pt>
                <c:pt idx="50">
                  <c:v>71464600.87928018</c:v>
                </c:pt>
                <c:pt idx="51">
                  <c:v>68863133.824429065</c:v>
                </c:pt>
                <c:pt idx="52">
                  <c:v>71223308.594809905</c:v>
                </c:pt>
                <c:pt idx="53">
                  <c:v>73884025.811583579</c:v>
                </c:pt>
                <c:pt idx="54">
                  <c:v>77332519.371689364</c:v>
                </c:pt>
                <c:pt idx="55">
                  <c:v>74089821.077520162</c:v>
                </c:pt>
                <c:pt idx="56">
                  <c:v>76318651.470718876</c:v>
                </c:pt>
                <c:pt idx="57">
                  <c:v>79546691.493760705</c:v>
                </c:pt>
                <c:pt idx="58">
                  <c:v>84343967.998091221</c:v>
                </c:pt>
                <c:pt idx="59">
                  <c:v>79922766.864242733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3-447D-8E3B-AE4A7032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66592"/>
        <c:axId val="2095165760"/>
      </c:lineChart>
      <c:catAx>
        <c:axId val="209516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65760"/>
        <c:crosses val="autoZero"/>
        <c:auto val="1"/>
        <c:lblAlgn val="ctr"/>
        <c:lblOffset val="100"/>
        <c:noMultiLvlLbl val="0"/>
      </c:catAx>
      <c:valAx>
        <c:axId val="2095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'credite hh'!$G$4:$G$63</c:f>
              <c:numCache>
                <c:formatCode>General</c:formatCode>
                <c:ptCount val="60"/>
                <c:pt idx="0">
                  <c:v>-0.24116027061883399</c:v>
                </c:pt>
                <c:pt idx="1">
                  <c:v>-0.296245632619136</c:v>
                </c:pt>
                <c:pt idx="2">
                  <c:v>-0.108149679450292</c:v>
                </c:pt>
                <c:pt idx="3">
                  <c:v>-1.4668822422770201E-2</c:v>
                </c:pt>
                <c:pt idx="4">
                  <c:v>6.3060490702607497E-2</c:v>
                </c:pt>
                <c:pt idx="5">
                  <c:v>3.3569030179055603E-2</c:v>
                </c:pt>
                <c:pt idx="6">
                  <c:v>5.98633234530936E-2</c:v>
                </c:pt>
                <c:pt idx="7">
                  <c:v>6.0509107327387499E-2</c:v>
                </c:pt>
                <c:pt idx="8">
                  <c:v>0.188500944027438</c:v>
                </c:pt>
                <c:pt idx="9">
                  <c:v>0.105074557586675</c:v>
                </c:pt>
                <c:pt idx="10">
                  <c:v>0.13661367894849599</c:v>
                </c:pt>
                <c:pt idx="11">
                  <c:v>6.0806337457815801E-2</c:v>
                </c:pt>
                <c:pt idx="12">
                  <c:v>3.0033718910200201E-2</c:v>
                </c:pt>
                <c:pt idx="13">
                  <c:v>8.6010415140282903E-2</c:v>
                </c:pt>
                <c:pt idx="14">
                  <c:v>9.0650426908396697E-2</c:v>
                </c:pt>
                <c:pt idx="15">
                  <c:v>4.2009788465403299E-2</c:v>
                </c:pt>
                <c:pt idx="16">
                  <c:v>-6.4976612454668001E-2</c:v>
                </c:pt>
                <c:pt idx="17">
                  <c:v>-5.1871644235582402E-2</c:v>
                </c:pt>
                <c:pt idx="18">
                  <c:v>4.2893485121670197E-2</c:v>
                </c:pt>
                <c:pt idx="19">
                  <c:v>1.76584373937771E-2</c:v>
                </c:pt>
                <c:pt idx="20">
                  <c:v>1.1076305929211799E-2</c:v>
                </c:pt>
                <c:pt idx="21">
                  <c:v>1.4825567553099699E-2</c:v>
                </c:pt>
                <c:pt idx="22">
                  <c:v>7.7808956399358906E-2</c:v>
                </c:pt>
                <c:pt idx="23">
                  <c:v>3.7092906222007099E-3</c:v>
                </c:pt>
                <c:pt idx="24">
                  <c:v>-2.73281622219201E-2</c:v>
                </c:pt>
                <c:pt idx="25">
                  <c:v>-3.5500552883192399E-2</c:v>
                </c:pt>
                <c:pt idx="26">
                  <c:v>1.18451579895939E-2</c:v>
                </c:pt>
                <c:pt idx="27">
                  <c:v>-4.1961522406808102E-2</c:v>
                </c:pt>
                <c:pt idx="28">
                  <c:v>-2.3949840099394399E-2</c:v>
                </c:pt>
                <c:pt idx="29">
                  <c:v>-8.6751055163666893E-2</c:v>
                </c:pt>
                <c:pt idx="30">
                  <c:v>-2.8443409025054898E-2</c:v>
                </c:pt>
                <c:pt idx="31">
                  <c:v>-5.2027133699507198E-2</c:v>
                </c:pt>
                <c:pt idx="32">
                  <c:v>-6.5779674072341907E-2</c:v>
                </c:pt>
                <c:pt idx="33">
                  <c:v>-4.14145780703059E-2</c:v>
                </c:pt>
                <c:pt idx="34">
                  <c:v>-1.56080113238559E-2</c:v>
                </c:pt>
                <c:pt idx="35">
                  <c:v>-1.47012853521602E-2</c:v>
                </c:pt>
                <c:pt idx="36">
                  <c:v>-1.6361266673214901E-3</c:v>
                </c:pt>
                <c:pt idx="37">
                  <c:v>-2.11636347808053E-3</c:v>
                </c:pt>
                <c:pt idx="38">
                  <c:v>4.67312085859816E-2</c:v>
                </c:pt>
                <c:pt idx="39">
                  <c:v>-6.3258733775270999E-3</c:v>
                </c:pt>
                <c:pt idx="40">
                  <c:v>-1.3010009276371101E-2</c:v>
                </c:pt>
                <c:pt idx="41">
                  <c:v>-4.3981353474471501E-3</c:v>
                </c:pt>
                <c:pt idx="42">
                  <c:v>6.21646434281437E-2</c:v>
                </c:pt>
                <c:pt idx="43">
                  <c:v>1.1170720903901799E-2</c:v>
                </c:pt>
                <c:pt idx="44">
                  <c:v>1.12740680311631E-2</c:v>
                </c:pt>
                <c:pt idx="45">
                  <c:v>4.5249440607157904E-3</c:v>
                </c:pt>
                <c:pt idx="46">
                  <c:v>4.8977701950810998E-2</c:v>
                </c:pt>
                <c:pt idx="47">
                  <c:v>-1.4141813430320799E-2</c:v>
                </c:pt>
                <c:pt idx="48">
                  <c:v>-5.4365382781646999E-3</c:v>
                </c:pt>
                <c:pt idx="49">
                  <c:v>-2.9299080154803599E-2</c:v>
                </c:pt>
                <c:pt idx="50">
                  <c:v>2.2885721214098698E-2</c:v>
                </c:pt>
                <c:pt idx="51">
                  <c:v>-3.25438519720187E-2</c:v>
                </c:pt>
                <c:pt idx="52">
                  <c:v>-1.71401410894702E-2</c:v>
                </c:pt>
                <c:pt idx="53">
                  <c:v>1.2782523929075701E-3</c:v>
                </c:pt>
                <c:pt idx="54">
                  <c:v>2.8670609594456602E-2</c:v>
                </c:pt>
                <c:pt idx="55">
                  <c:v>-3.2364397273219901E-2</c:v>
                </c:pt>
                <c:pt idx="56">
                  <c:v>-2.0920325129534199E-2</c:v>
                </c:pt>
                <c:pt idx="57">
                  <c:v>2.3115168544087699E-3</c:v>
                </c:pt>
                <c:pt idx="58">
                  <c:v>4.26856647106994E-2</c:v>
                </c:pt>
                <c:pt idx="59">
                  <c:v>-2.9323530226619699E-2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517-97D1-AC987ED1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09808"/>
        <c:axId val="976104816"/>
      </c:lineChart>
      <c:catAx>
        <c:axId val="97610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4816"/>
        <c:crosses val="autoZero"/>
        <c:auto val="1"/>
        <c:lblAlgn val="ctr"/>
        <c:lblOffset val="100"/>
        <c:noMultiLvlLbl val="0"/>
      </c:catAx>
      <c:valAx>
        <c:axId val="9761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'credite nfc'!$E$4:$E$63</c:f>
              <c:numCache>
                <c:formatCode>General</c:formatCode>
                <c:ptCount val="60"/>
                <c:pt idx="0">
                  <c:v>61059933.876450978</c:v>
                </c:pt>
                <c:pt idx="1">
                  <c:v>62348696.762346976</c:v>
                </c:pt>
                <c:pt idx="2">
                  <c:v>72230909.178500965</c:v>
                </c:pt>
                <c:pt idx="3">
                  <c:v>77620370.108289331</c:v>
                </c:pt>
                <c:pt idx="4">
                  <c:v>88351601.063520521</c:v>
                </c:pt>
                <c:pt idx="5">
                  <c:v>91193815.394739464</c:v>
                </c:pt>
                <c:pt idx="6">
                  <c:v>97824891.065837115</c:v>
                </c:pt>
                <c:pt idx="7">
                  <c:v>96311994.262263224</c:v>
                </c:pt>
                <c:pt idx="8">
                  <c:v>115635048.2002749</c:v>
                </c:pt>
                <c:pt idx="9">
                  <c:v>106960225.13303849</c:v>
                </c:pt>
                <c:pt idx="10">
                  <c:v>116626603.25573133</c:v>
                </c:pt>
                <c:pt idx="11">
                  <c:v>106573106.74353939</c:v>
                </c:pt>
                <c:pt idx="12">
                  <c:v>108376145.91765895</c:v>
                </c:pt>
                <c:pt idx="13">
                  <c:v>112735907.11469255</c:v>
                </c:pt>
                <c:pt idx="14">
                  <c:v>117205830.7250402</c:v>
                </c:pt>
                <c:pt idx="15">
                  <c:v>114860376.77449082</c:v>
                </c:pt>
                <c:pt idx="16">
                  <c:v>109462593.24990468</c:v>
                </c:pt>
                <c:pt idx="17">
                  <c:v>113984116.96699892</c:v>
                </c:pt>
                <c:pt idx="18">
                  <c:v>127612133.94542725</c:v>
                </c:pt>
                <c:pt idx="19">
                  <c:v>124105831.25357012</c:v>
                </c:pt>
                <c:pt idx="20">
                  <c:v>125967213.78231721</c:v>
                </c:pt>
                <c:pt idx="21">
                  <c:v>128389875.15114005</c:v>
                </c:pt>
                <c:pt idx="22">
                  <c:v>137871964.95580167</c:v>
                </c:pt>
                <c:pt idx="23">
                  <c:v>127372281.28911796</c:v>
                </c:pt>
                <c:pt idx="24">
                  <c:v>123509625.4034884</c:v>
                </c:pt>
                <c:pt idx="25">
                  <c:v>121157558.35875168</c:v>
                </c:pt>
                <c:pt idx="26">
                  <c:v>125643934.46901201</c:v>
                </c:pt>
                <c:pt idx="27">
                  <c:v>114873874.81722701</c:v>
                </c:pt>
                <c:pt idx="28">
                  <c:v>118516629.6865</c:v>
                </c:pt>
                <c:pt idx="29">
                  <c:v>110900619.50616321</c:v>
                </c:pt>
                <c:pt idx="30">
                  <c:v>114782660.84825824</c:v>
                </c:pt>
                <c:pt idx="31">
                  <c:v>106667327.3933461</c:v>
                </c:pt>
                <c:pt idx="32">
                  <c:v>104647934.38284819</c:v>
                </c:pt>
                <c:pt idx="33">
                  <c:v>105389753.30507508</c:v>
                </c:pt>
                <c:pt idx="34">
                  <c:v>107900646.2657429</c:v>
                </c:pt>
                <c:pt idx="35">
                  <c:v>102948637.37826155</c:v>
                </c:pt>
                <c:pt idx="36">
                  <c:v>103919892.33914076</c:v>
                </c:pt>
                <c:pt idx="37">
                  <c:v>98473162.8980546</c:v>
                </c:pt>
                <c:pt idx="38">
                  <c:v>101905175.22865944</c:v>
                </c:pt>
                <c:pt idx="39">
                  <c:v>97410164.260889113</c:v>
                </c:pt>
                <c:pt idx="40">
                  <c:v>98542244.911609769</c:v>
                </c:pt>
                <c:pt idx="41">
                  <c:v>98731631.048551723</c:v>
                </c:pt>
                <c:pt idx="42">
                  <c:v>106346644.41809419</c:v>
                </c:pt>
                <c:pt idx="43">
                  <c:v>97358948.795789316</c:v>
                </c:pt>
                <c:pt idx="44">
                  <c:v>98295610.306984738</c:v>
                </c:pt>
                <c:pt idx="45">
                  <c:v>98419894.906307489</c:v>
                </c:pt>
                <c:pt idx="46">
                  <c:v>104290910.15710889</c:v>
                </c:pt>
                <c:pt idx="47">
                  <c:v>98160509.952677011</c:v>
                </c:pt>
                <c:pt idx="48">
                  <c:v>100664365.0847284</c:v>
                </c:pt>
                <c:pt idx="49">
                  <c:v>99612807.85371384</c:v>
                </c:pt>
                <c:pt idx="50">
                  <c:v>106642142.08676434</c:v>
                </c:pt>
                <c:pt idx="51">
                  <c:v>99885667.235177413</c:v>
                </c:pt>
                <c:pt idx="52">
                  <c:v>101339382.9357764</c:v>
                </c:pt>
                <c:pt idx="53">
                  <c:v>101615283.08462276</c:v>
                </c:pt>
                <c:pt idx="54">
                  <c:v>107679387.20572191</c:v>
                </c:pt>
                <c:pt idx="55">
                  <c:v>102992379.90731838</c:v>
                </c:pt>
                <c:pt idx="56">
                  <c:v>108072945.01086415</c:v>
                </c:pt>
                <c:pt idx="57">
                  <c:v>112769420.48772205</c:v>
                </c:pt>
                <c:pt idx="58">
                  <c:v>122311569.63852656</c:v>
                </c:pt>
                <c:pt idx="59">
                  <c:v>117893065.6542128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4AE3-96DD-DE8FF74E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45168"/>
        <c:axId val="167241008"/>
      </c:lineChart>
      <c:catAx>
        <c:axId val="1672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1008"/>
        <c:crosses val="autoZero"/>
        <c:auto val="1"/>
        <c:lblAlgn val="ctr"/>
        <c:lblOffset val="100"/>
        <c:noMultiLvlLbl val="0"/>
      </c:catAx>
      <c:valAx>
        <c:axId val="1672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'credite nfc'!$G$4:$G$63</c:f>
              <c:numCache>
                <c:formatCode>General</c:formatCode>
                <c:ptCount val="60"/>
                <c:pt idx="0">
                  <c:v>-0.180589613960314</c:v>
                </c:pt>
                <c:pt idx="1">
                  <c:v>-0.19831127082582201</c:v>
                </c:pt>
                <c:pt idx="2">
                  <c:v>-8.9681639182600706E-2</c:v>
                </c:pt>
                <c:pt idx="3">
                  <c:v>-5.5865785977658698E-2</c:v>
                </c:pt>
                <c:pt idx="4">
                  <c:v>3.61252128664801E-2</c:v>
                </c:pt>
                <c:pt idx="5">
                  <c:v>3.1254867543548601E-2</c:v>
                </c:pt>
                <c:pt idx="6">
                  <c:v>6.6189259989222607E-2</c:v>
                </c:pt>
                <c:pt idx="7">
                  <c:v>1.69066878469692E-2</c:v>
                </c:pt>
                <c:pt idx="8">
                  <c:v>0.16786203047277901</c:v>
                </c:pt>
                <c:pt idx="9">
                  <c:v>6.0028320542734499E-2</c:v>
                </c:pt>
                <c:pt idx="10">
                  <c:v>0.11886506696386299</c:v>
                </c:pt>
                <c:pt idx="11">
                  <c:v>3.2946009428549399E-3</c:v>
                </c:pt>
                <c:pt idx="12">
                  <c:v>-3.0764969804586398E-3</c:v>
                </c:pt>
                <c:pt idx="13">
                  <c:v>1.55068746081532E-2</c:v>
                </c:pt>
                <c:pt idx="14">
                  <c:v>3.5842099933539297E-2</c:v>
                </c:pt>
                <c:pt idx="15">
                  <c:v>-6.0529857609026305E-4</c:v>
                </c:pt>
                <c:pt idx="16">
                  <c:v>-6.2672599804969295E-2</c:v>
                </c:pt>
                <c:pt idx="17">
                  <c:v>-3.3843954325721598E-2</c:v>
                </c:pt>
                <c:pt idx="18">
                  <c:v>6.9754437663906502E-2</c:v>
                </c:pt>
                <c:pt idx="19">
                  <c:v>3.4910818437616301E-2</c:v>
                </c:pt>
                <c:pt idx="20">
                  <c:v>4.5171963745587997E-2</c:v>
                </c:pt>
                <c:pt idx="21">
                  <c:v>6.19330700764813E-2</c:v>
                </c:pt>
                <c:pt idx="22">
                  <c:v>0.13318714144162</c:v>
                </c:pt>
                <c:pt idx="23">
                  <c:v>5.6178003683545003E-2</c:v>
                </c:pt>
                <c:pt idx="24">
                  <c:v>2.96170306813969E-2</c:v>
                </c:pt>
                <c:pt idx="25">
                  <c:v>1.6450545061999802E-2</c:v>
                </c:pt>
                <c:pt idx="26">
                  <c:v>6.0474428808010502E-2</c:v>
                </c:pt>
                <c:pt idx="27">
                  <c:v>-2.0110127688589299E-2</c:v>
                </c:pt>
                <c:pt idx="28">
                  <c:v>2.1238139446179301E-2</c:v>
                </c:pt>
                <c:pt idx="29">
                  <c:v>-3.4213027083900699E-2</c:v>
                </c:pt>
                <c:pt idx="30">
                  <c:v>1.17259015877913E-2</c:v>
                </c:pt>
                <c:pt idx="31">
                  <c:v>-4.9752442530191801E-2</c:v>
                </c:pt>
                <c:pt idx="32">
                  <c:v>-5.6962706117790397E-2</c:v>
                </c:pt>
                <c:pt idx="33">
                  <c:v>-3.8167710578381503E-2</c:v>
                </c:pt>
                <c:pt idx="34">
                  <c:v>-3.2543656239987198E-3</c:v>
                </c:pt>
                <c:pt idx="35">
                  <c:v>-3.93984461475511E-2</c:v>
                </c:pt>
                <c:pt idx="36">
                  <c:v>-1.9868933063438701E-2</c:v>
                </c:pt>
                <c:pt idx="37">
                  <c:v>-6.4404283257211106E-2</c:v>
                </c:pt>
                <c:pt idx="38">
                  <c:v>-2.1811975531246398E-2</c:v>
                </c:pt>
                <c:pt idx="39">
                  <c:v>-5.9646376010903099E-2</c:v>
                </c:pt>
                <c:pt idx="40">
                  <c:v>-4.1944668336821402E-2</c:v>
                </c:pt>
                <c:pt idx="41">
                  <c:v>-3.5046217164626997E-2</c:v>
                </c:pt>
                <c:pt idx="42">
                  <c:v>4.3050858267761699E-2</c:v>
                </c:pt>
                <c:pt idx="43">
                  <c:v>-4.2619547391840401E-2</c:v>
                </c:pt>
                <c:pt idx="44">
                  <c:v>-3.1601876282042703E-2</c:v>
                </c:pt>
                <c:pt idx="45">
                  <c:v>-3.0071133324319901E-2</c:v>
                </c:pt>
                <c:pt idx="46">
                  <c:v>2.69913677324993E-2</c:v>
                </c:pt>
                <c:pt idx="47">
                  <c:v>-3.5564752402056102E-2</c:v>
                </c:pt>
                <c:pt idx="48">
                  <c:v>-1.3418092623300701E-2</c:v>
                </c:pt>
                <c:pt idx="49">
                  <c:v>-2.7971643856293499E-2</c:v>
                </c:pt>
                <c:pt idx="50">
                  <c:v>3.5215159281801002E-2</c:v>
                </c:pt>
                <c:pt idx="51">
                  <c:v>-3.6107425548767197E-2</c:v>
                </c:pt>
                <c:pt idx="52">
                  <c:v>-2.8339420162293301E-2</c:v>
                </c:pt>
                <c:pt idx="53">
                  <c:v>-3.3031859232106997E-2</c:v>
                </c:pt>
                <c:pt idx="54">
                  <c:v>1.6888924706055498E-2</c:v>
                </c:pt>
                <c:pt idx="55">
                  <c:v>-3.6170975971522502E-2</c:v>
                </c:pt>
                <c:pt idx="56">
                  <c:v>3.0187155335106301E-3</c:v>
                </c:pt>
                <c:pt idx="57">
                  <c:v>3.6321722879467402E-2</c:v>
                </c:pt>
                <c:pt idx="58">
                  <c:v>0.108167313027454</c:v>
                </c:pt>
                <c:pt idx="59">
                  <c:v>6.1954101861779499E-2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3F7-A36F-FBDC6DF2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5808"/>
        <c:axId val="165049552"/>
      </c:lineChart>
      <c:catAx>
        <c:axId val="1650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9552"/>
        <c:crosses val="autoZero"/>
        <c:auto val="1"/>
        <c:lblAlgn val="ctr"/>
        <c:lblOffset val="100"/>
        <c:noMultiLvlLbl val="0"/>
      </c:catAx>
      <c:valAx>
        <c:axId val="1650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41910</xdr:rowOff>
    </xdr:from>
    <xdr:to>
      <xdr:col>7</xdr:col>
      <xdr:colOff>304800</xdr:colOff>
      <xdr:row>101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171450</xdr:rowOff>
    </xdr:from>
    <xdr:to>
      <xdr:col>7</xdr:col>
      <xdr:colOff>304800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87</xdr:row>
      <xdr:rowOff>156210</xdr:rowOff>
    </xdr:from>
    <xdr:to>
      <xdr:col>15</xdr:col>
      <xdr:colOff>121920</xdr:colOff>
      <xdr:row>105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64</xdr:row>
      <xdr:rowOff>3810</xdr:rowOff>
    </xdr:from>
    <xdr:to>
      <xdr:col>20</xdr:col>
      <xdr:colOff>213360</xdr:colOff>
      <xdr:row>79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3</xdr:row>
      <xdr:rowOff>3810</xdr:rowOff>
    </xdr:from>
    <xdr:to>
      <xdr:col>20</xdr:col>
      <xdr:colOff>365760</xdr:colOff>
      <xdr:row>18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171450</xdr:rowOff>
    </xdr:from>
    <xdr:to>
      <xdr:col>7</xdr:col>
      <xdr:colOff>571500</xdr:colOff>
      <xdr:row>102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51</xdr:row>
      <xdr:rowOff>80010</xdr:rowOff>
    </xdr:from>
    <xdr:to>
      <xdr:col>7</xdr:col>
      <xdr:colOff>495300</xdr:colOff>
      <xdr:row>66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4</xdr:row>
      <xdr:rowOff>80010</xdr:rowOff>
    </xdr:from>
    <xdr:to>
      <xdr:col>21</xdr:col>
      <xdr:colOff>7620</xdr:colOff>
      <xdr:row>19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43</xdr:row>
      <xdr:rowOff>148590</xdr:rowOff>
    </xdr:from>
    <xdr:to>
      <xdr:col>8</xdr:col>
      <xdr:colOff>556260</xdr:colOff>
      <xdr:row>58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0</xdr:row>
      <xdr:rowOff>864870</xdr:rowOff>
    </xdr:from>
    <xdr:to>
      <xdr:col>17</xdr:col>
      <xdr:colOff>160020</xdr:colOff>
      <xdr:row>13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5</xdr:row>
      <xdr:rowOff>41910</xdr:rowOff>
    </xdr:from>
    <xdr:to>
      <xdr:col>18</xdr:col>
      <xdr:colOff>510540</xdr:colOff>
      <xdr:row>20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396240</xdr:colOff>
      <xdr:row>0</xdr:row>
      <xdr:rowOff>514350</xdr:rowOff>
    </xdr:from>
    <xdr:to>
      <xdr:col>22</xdr:col>
      <xdr:colOff>91440</xdr:colOff>
      <xdr:row>13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43</xdr:row>
      <xdr:rowOff>148590</xdr:rowOff>
    </xdr:from>
    <xdr:to>
      <xdr:col>9</xdr:col>
      <xdr:colOff>91440</xdr:colOff>
      <xdr:row>58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43</xdr:row>
      <xdr:rowOff>3810</xdr:rowOff>
    </xdr:from>
    <xdr:to>
      <xdr:col>18</xdr:col>
      <xdr:colOff>99060</xdr:colOff>
      <xdr:row>58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5</xdr:row>
      <xdr:rowOff>163830</xdr:rowOff>
    </xdr:from>
    <xdr:to>
      <xdr:col>18</xdr:col>
      <xdr:colOff>190500</xdr:colOff>
      <xdr:row>20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121920</xdr:colOff>
      <xdr:row>6</xdr:row>
      <xdr:rowOff>19050</xdr:rowOff>
    </xdr:from>
    <xdr:to>
      <xdr:col>25</xdr:col>
      <xdr:colOff>426720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956310</xdr:rowOff>
    </xdr:from>
    <xdr:to>
      <xdr:col>6</xdr:col>
      <xdr:colOff>304800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76200</xdr:colOff>
      <xdr:row>2</xdr:row>
      <xdr:rowOff>57150</xdr:rowOff>
    </xdr:from>
    <xdr:to>
      <xdr:col>31</xdr:col>
      <xdr:colOff>381000</xdr:colOff>
      <xdr:row>17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0</xdr:row>
      <xdr:rowOff>834390</xdr:rowOff>
    </xdr:from>
    <xdr:to>
      <xdr:col>6</xdr:col>
      <xdr:colOff>594360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opLeftCell="C37" workbookViewId="0">
      <selection activeCell="N43" sqref="N43"/>
    </sheetView>
  </sheetViews>
  <sheetFormatPr defaultRowHeight="14.4"/>
  <sheetData>
    <row r="1" spans="1:11">
      <c r="H1" t="s">
        <v>198</v>
      </c>
      <c r="I1" t="s">
        <v>199</v>
      </c>
      <c r="J1" t="s">
        <v>200</v>
      </c>
      <c r="K1" t="s">
        <v>201</v>
      </c>
    </row>
    <row r="2" spans="1:11">
      <c r="A2" s="1" t="s">
        <v>0</v>
      </c>
      <c r="B2" s="1" t="s">
        <v>1</v>
      </c>
      <c r="H2" s="3" t="s">
        <v>87</v>
      </c>
      <c r="I2" s="5">
        <v>8854.4</v>
      </c>
      <c r="J2">
        <f>LN(I2)</f>
        <v>9.0886697895926059</v>
      </c>
      <c r="K2">
        <v>-8.3943320544783206E-2</v>
      </c>
    </row>
    <row r="3" spans="1:11">
      <c r="A3" s="1" t="s">
        <v>2</v>
      </c>
      <c r="B3" s="1" t="s">
        <v>3</v>
      </c>
      <c r="H3" s="3" t="s">
        <v>88</v>
      </c>
      <c r="I3" s="5">
        <v>9486.7000000000007</v>
      </c>
      <c r="J3">
        <f t="shared" ref="J3:J66" si="0">LN(I3)</f>
        <v>9.1576460966730036</v>
      </c>
      <c r="K3">
        <v>-1.8592882418806401E-2</v>
      </c>
    </row>
    <row r="4" spans="1:11">
      <c r="A4" s="1" t="s">
        <v>4</v>
      </c>
      <c r="B4" s="1" t="s">
        <v>5</v>
      </c>
      <c r="H4" s="3" t="s">
        <v>89</v>
      </c>
      <c r="I4" s="5">
        <v>10105.4</v>
      </c>
      <c r="J4">
        <f t="shared" si="0"/>
        <v>9.2208252134184576</v>
      </c>
      <c r="K4">
        <v>4.1012829282500697E-2</v>
      </c>
    </row>
    <row r="5" spans="1:11">
      <c r="D5" s="3" t="s">
        <v>6</v>
      </c>
      <c r="E5" s="3" t="s">
        <v>196</v>
      </c>
      <c r="H5" s="3" t="s">
        <v>90</v>
      </c>
      <c r="I5" s="5">
        <v>9722.6</v>
      </c>
      <c r="J5">
        <f t="shared" si="0"/>
        <v>9.1822083513974242</v>
      </c>
      <c r="K5">
        <v>-1.0608873140132099E-3</v>
      </c>
    </row>
    <row r="6" spans="1:11">
      <c r="D6" s="3" t="s">
        <v>7</v>
      </c>
      <c r="E6" s="4" t="s">
        <v>197</v>
      </c>
      <c r="H6" s="3" t="s">
        <v>91</v>
      </c>
      <c r="I6" s="5">
        <v>9888.5</v>
      </c>
      <c r="J6">
        <f t="shared" si="0"/>
        <v>9.1991277447620803</v>
      </c>
      <c r="K6">
        <v>1.25566539001926E-2</v>
      </c>
    </row>
    <row r="7" spans="1:11">
      <c r="D7" s="3" t="s">
        <v>8</v>
      </c>
      <c r="E7" s="4" t="s">
        <v>197</v>
      </c>
      <c r="H7" s="3" t="s">
        <v>92</v>
      </c>
      <c r="I7" s="5">
        <v>10187.4</v>
      </c>
      <c r="J7">
        <f t="shared" si="0"/>
        <v>9.2289069415500204</v>
      </c>
      <c r="K7">
        <v>3.9228115088237203E-2</v>
      </c>
    </row>
    <row r="8" spans="1:11">
      <c r="D8" s="3" t="s">
        <v>9</v>
      </c>
      <c r="E8" s="4" t="s">
        <v>197</v>
      </c>
      <c r="H8" s="3" t="s">
        <v>93</v>
      </c>
      <c r="I8" s="5">
        <v>10518.6</v>
      </c>
      <c r="J8">
        <f t="shared" si="0"/>
        <v>9.2609003975878839</v>
      </c>
      <c r="K8">
        <v>6.8339219504551296E-2</v>
      </c>
    </row>
    <row r="9" spans="1:11">
      <c r="D9" s="3" t="s">
        <v>10</v>
      </c>
      <c r="E9" s="4" t="s">
        <v>197</v>
      </c>
      <c r="H9" s="3" t="s">
        <v>94</v>
      </c>
      <c r="I9" s="5">
        <v>10490.8</v>
      </c>
      <c r="J9">
        <f t="shared" si="0"/>
        <v>9.2582539615901815</v>
      </c>
      <c r="K9">
        <v>6.3042565831631495E-2</v>
      </c>
    </row>
    <row r="10" spans="1:11">
      <c r="D10" s="3" t="s">
        <v>11</v>
      </c>
      <c r="E10" s="4" t="s">
        <v>197</v>
      </c>
      <c r="H10" s="3" t="s">
        <v>95</v>
      </c>
      <c r="I10" s="5">
        <v>10060.799999999999</v>
      </c>
      <c r="J10">
        <f t="shared" si="0"/>
        <v>9.2164019633547785</v>
      </c>
      <c r="K10">
        <v>1.8736520739796699E-2</v>
      </c>
    </row>
    <row r="11" spans="1:11">
      <c r="D11" s="3" t="s">
        <v>12</v>
      </c>
      <c r="E11" s="4" t="s">
        <v>197</v>
      </c>
      <c r="H11" s="3" t="s">
        <v>96</v>
      </c>
      <c r="I11" s="5">
        <v>10015.5</v>
      </c>
      <c r="J11">
        <f t="shared" si="0"/>
        <v>9.2118891719660336</v>
      </c>
      <c r="K11">
        <v>1.1890491295714499E-2</v>
      </c>
    </row>
    <row r="12" spans="1:11">
      <c r="D12" s="3" t="s">
        <v>13</v>
      </c>
      <c r="E12" s="4" t="s">
        <v>197</v>
      </c>
      <c r="H12" s="3" t="s">
        <v>97</v>
      </c>
      <c r="I12" s="5">
        <v>9775.4</v>
      </c>
      <c r="J12">
        <f t="shared" si="0"/>
        <v>9.1876243047324486</v>
      </c>
      <c r="K12">
        <v>-1.4673880759410399E-2</v>
      </c>
    </row>
    <row r="13" spans="1:11">
      <c r="D13" s="3" t="s">
        <v>14</v>
      </c>
      <c r="E13" s="4" t="s">
        <v>197</v>
      </c>
      <c r="H13" s="3" t="s">
        <v>98</v>
      </c>
      <c r="I13" s="5">
        <v>9639.7000000000007</v>
      </c>
      <c r="J13">
        <f t="shared" si="0"/>
        <v>9.1736452667883928</v>
      </c>
      <c r="K13">
        <v>-3.10131962414406E-2</v>
      </c>
    </row>
    <row r="14" spans="1:11">
      <c r="D14" s="3" t="s">
        <v>15</v>
      </c>
      <c r="E14" s="4" t="s">
        <v>197</v>
      </c>
      <c r="H14" s="3" t="s">
        <v>99</v>
      </c>
      <c r="I14" s="5">
        <v>10365.4</v>
      </c>
      <c r="J14">
        <f t="shared" si="0"/>
        <v>9.2462286155386604</v>
      </c>
      <c r="K14">
        <v>3.9063768209246001E-2</v>
      </c>
    </row>
    <row r="15" spans="1:11">
      <c r="D15" s="3" t="s">
        <v>16</v>
      </c>
      <c r="E15" s="4" t="s">
        <v>197</v>
      </c>
      <c r="H15" s="3" t="s">
        <v>100</v>
      </c>
      <c r="I15" s="5">
        <v>10513.3</v>
      </c>
      <c r="J15">
        <f t="shared" si="0"/>
        <v>9.2603964012668492</v>
      </c>
      <c r="K15">
        <v>5.0513110199908298E-2</v>
      </c>
    </row>
    <row r="16" spans="1:11">
      <c r="D16" s="3" t="s">
        <v>17</v>
      </c>
      <c r="E16" s="4" t="s">
        <v>197</v>
      </c>
      <c r="H16" s="3" t="s">
        <v>101</v>
      </c>
      <c r="I16" s="5">
        <v>10319.9</v>
      </c>
      <c r="J16">
        <f t="shared" si="0"/>
        <v>9.2418293490661263</v>
      </c>
      <c r="K16">
        <v>2.89251904826812E-2</v>
      </c>
    </row>
    <row r="17" spans="4:11">
      <c r="D17" s="3" t="s">
        <v>18</v>
      </c>
      <c r="E17" s="4" t="s">
        <v>197</v>
      </c>
      <c r="H17" s="3" t="s">
        <v>102</v>
      </c>
      <c r="I17" s="5">
        <v>10453.9</v>
      </c>
      <c r="J17">
        <f t="shared" si="0"/>
        <v>9.2547303935106431</v>
      </c>
      <c r="K17">
        <v>3.8381006115823603E-2</v>
      </c>
    </row>
    <row r="18" spans="4:11">
      <c r="D18" s="3" t="s">
        <v>19</v>
      </c>
      <c r="E18" s="4" t="s">
        <v>197</v>
      </c>
      <c r="H18" s="3" t="s">
        <v>103</v>
      </c>
      <c r="I18" s="5">
        <v>10146.6</v>
      </c>
      <c r="J18">
        <f t="shared" si="0"/>
        <v>9.2248939529836935</v>
      </c>
      <c r="K18">
        <v>4.5349589135508196E-3</v>
      </c>
    </row>
    <row r="19" spans="4:11">
      <c r="D19" s="3" t="s">
        <v>20</v>
      </c>
      <c r="E19" s="4" t="s">
        <v>197</v>
      </c>
      <c r="H19" s="3" t="s">
        <v>104</v>
      </c>
      <c r="I19" s="5">
        <v>9792.1</v>
      </c>
      <c r="J19">
        <f t="shared" si="0"/>
        <v>9.1893312171182622</v>
      </c>
      <c r="K19">
        <v>-3.5765763438751798E-2</v>
      </c>
    </row>
    <row r="20" spans="4:11">
      <c r="D20" s="3" t="s">
        <v>21</v>
      </c>
      <c r="E20" s="4" t="s">
        <v>197</v>
      </c>
      <c r="H20" s="3" t="s">
        <v>105</v>
      </c>
      <c r="I20" s="5">
        <v>10068.4</v>
      </c>
      <c r="J20">
        <f t="shared" si="0"/>
        <v>9.2171570853031053</v>
      </c>
      <c r="K20">
        <v>-1.35730996050167E-2</v>
      </c>
    </row>
    <row r="21" spans="4:11">
      <c r="D21" s="3" t="s">
        <v>22</v>
      </c>
      <c r="E21" s="4" t="s">
        <v>197</v>
      </c>
      <c r="H21" s="3" t="s">
        <v>106</v>
      </c>
      <c r="I21" s="5">
        <v>9902.5</v>
      </c>
      <c r="J21">
        <f t="shared" si="0"/>
        <v>9.2005425294960723</v>
      </c>
      <c r="K21">
        <v>-3.6860561647035398E-2</v>
      </c>
    </row>
    <row r="22" spans="4:11">
      <c r="D22" s="3" t="s">
        <v>23</v>
      </c>
      <c r="E22" s="4" t="s">
        <v>197</v>
      </c>
      <c r="H22" s="3" t="s">
        <v>107</v>
      </c>
      <c r="I22" s="5">
        <v>9736.1</v>
      </c>
      <c r="J22">
        <f t="shared" si="0"/>
        <v>9.1835959057732026</v>
      </c>
      <c r="K22">
        <v>-6.1655793439335499E-2</v>
      </c>
    </row>
    <row r="23" spans="4:11">
      <c r="D23" s="3" t="s">
        <v>24</v>
      </c>
      <c r="E23" s="4" t="s">
        <v>197</v>
      </c>
      <c r="H23" s="3" t="s">
        <v>108</v>
      </c>
      <c r="I23" s="5">
        <v>9893.7999999999993</v>
      </c>
      <c r="J23">
        <f t="shared" si="0"/>
        <v>9.1996635773120676</v>
      </c>
      <c r="K23">
        <v>-5.4725397005418203E-2</v>
      </c>
    </row>
    <row r="24" spans="4:11">
      <c r="D24" s="3" t="s">
        <v>25</v>
      </c>
      <c r="E24" s="4" t="s">
        <v>197</v>
      </c>
      <c r="H24" s="3" t="s">
        <v>109</v>
      </c>
      <c r="I24" s="5">
        <v>10260.5</v>
      </c>
      <c r="J24">
        <f t="shared" si="0"/>
        <v>9.2360568504808196</v>
      </c>
      <c r="K24">
        <v>-2.8832492497876599E-2</v>
      </c>
    </row>
    <row r="25" spans="4:11">
      <c r="D25" s="3" t="s">
        <v>26</v>
      </c>
      <c r="E25" s="4" t="s">
        <v>197</v>
      </c>
      <c r="H25" s="3" t="s">
        <v>110</v>
      </c>
      <c r="I25" s="5">
        <v>10355.1</v>
      </c>
      <c r="J25">
        <f t="shared" si="0"/>
        <v>9.2452344309535039</v>
      </c>
      <c r="K25">
        <v>-3.1558598696172099E-2</v>
      </c>
    </row>
    <row r="26" spans="4:11">
      <c r="D26" s="3" t="s">
        <v>27</v>
      </c>
      <c r="E26" s="4" t="s">
        <v>197</v>
      </c>
      <c r="H26" s="3" t="s">
        <v>111</v>
      </c>
      <c r="I26" s="5">
        <v>10495.3</v>
      </c>
      <c r="J26">
        <f t="shared" si="0"/>
        <v>9.2586828168866848</v>
      </c>
      <c r="K26">
        <v>-3.1439423071954999E-2</v>
      </c>
    </row>
    <row r="27" spans="4:11">
      <c r="D27" s="3" t="s">
        <v>28</v>
      </c>
      <c r="E27" s="4" t="s">
        <v>197</v>
      </c>
      <c r="H27" s="3" t="s">
        <v>112</v>
      </c>
      <c r="I27" s="5">
        <v>10824.8</v>
      </c>
      <c r="J27">
        <f t="shared" si="0"/>
        <v>9.2895950769494338</v>
      </c>
      <c r="K27">
        <v>-1.52843769726942E-2</v>
      </c>
    </row>
    <row r="28" spans="4:11">
      <c r="D28" s="3" t="s">
        <v>29</v>
      </c>
      <c r="E28" s="4" t="s">
        <v>197</v>
      </c>
      <c r="H28" s="3" t="s">
        <v>113</v>
      </c>
      <c r="I28" s="5">
        <v>10892</v>
      </c>
      <c r="J28">
        <f t="shared" si="0"/>
        <v>9.295783853793651</v>
      </c>
      <c r="K28">
        <v>-2.52636481064385E-2</v>
      </c>
    </row>
    <row r="29" spans="4:11">
      <c r="D29" s="3" t="s">
        <v>30</v>
      </c>
      <c r="E29" s="4" t="s">
        <v>197</v>
      </c>
      <c r="H29" s="3" t="s">
        <v>114</v>
      </c>
      <c r="I29" s="5">
        <v>11398.7</v>
      </c>
      <c r="J29">
        <f t="shared" si="0"/>
        <v>9.3412545927923727</v>
      </c>
      <c r="K29">
        <v>2.6549305543674901E-3</v>
      </c>
    </row>
    <row r="30" spans="4:11">
      <c r="D30" s="3" t="s">
        <v>31</v>
      </c>
      <c r="E30" s="4" t="s">
        <v>197</v>
      </c>
      <c r="H30" s="3" t="s">
        <v>115</v>
      </c>
      <c r="I30" s="5">
        <v>11497</v>
      </c>
      <c r="J30">
        <f t="shared" si="0"/>
        <v>9.34984141075374</v>
      </c>
      <c r="K30">
        <v>-7.6520121826550904E-3</v>
      </c>
    </row>
    <row r="31" spans="4:11">
      <c r="D31" s="3" t="s">
        <v>32</v>
      </c>
      <c r="E31" s="4" t="s">
        <v>197</v>
      </c>
      <c r="H31" s="3" t="s">
        <v>116</v>
      </c>
      <c r="I31" s="5">
        <v>11393.9</v>
      </c>
      <c r="J31">
        <f t="shared" si="0"/>
        <v>9.3408334034527662</v>
      </c>
      <c r="K31">
        <v>-3.6854528841480702E-2</v>
      </c>
    </row>
    <row r="32" spans="4:11">
      <c r="D32" s="3" t="s">
        <v>33</v>
      </c>
      <c r="E32" s="4" t="s">
        <v>197</v>
      </c>
      <c r="H32" s="3" t="s">
        <v>117</v>
      </c>
      <c r="I32" s="5">
        <v>11681.1</v>
      </c>
      <c r="J32">
        <f t="shared" si="0"/>
        <v>9.3657274300299331</v>
      </c>
      <c r="K32">
        <v>-3.3410123438468199E-2</v>
      </c>
    </row>
    <row r="33" spans="4:11">
      <c r="D33" s="3" t="s">
        <v>34</v>
      </c>
      <c r="E33" s="4" t="s">
        <v>197</v>
      </c>
      <c r="H33" s="3" t="s">
        <v>118</v>
      </c>
      <c r="I33" s="5">
        <v>12240.4</v>
      </c>
      <c r="J33">
        <f t="shared" si="0"/>
        <v>9.4124972352709086</v>
      </c>
      <c r="K33">
        <v>-9.2763839094569499E-3</v>
      </c>
    </row>
    <row r="34" spans="4:11">
      <c r="D34" s="3" t="s">
        <v>35</v>
      </c>
      <c r="E34" s="4" t="s">
        <v>197</v>
      </c>
      <c r="H34" s="3" t="s">
        <v>119</v>
      </c>
      <c r="I34" s="5">
        <v>12160.9</v>
      </c>
      <c r="J34">
        <f t="shared" si="0"/>
        <v>9.405981165939215</v>
      </c>
      <c r="K34">
        <v>-3.95254118631349E-2</v>
      </c>
    </row>
    <row r="35" spans="4:11">
      <c r="D35" s="3" t="s">
        <v>36</v>
      </c>
      <c r="E35" s="4" t="s">
        <v>197</v>
      </c>
      <c r="H35" s="3" t="s">
        <v>120</v>
      </c>
      <c r="I35" s="5">
        <v>12506.8</v>
      </c>
      <c r="J35">
        <f t="shared" si="0"/>
        <v>9.434027775376034</v>
      </c>
      <c r="K35">
        <v>-3.6213307168249997E-2</v>
      </c>
    </row>
    <row r="36" spans="4:11">
      <c r="D36" s="3" t="s">
        <v>37</v>
      </c>
      <c r="E36" s="4" t="s">
        <v>197</v>
      </c>
      <c r="H36" s="3" t="s">
        <v>121</v>
      </c>
      <c r="I36" s="5">
        <v>12847</v>
      </c>
      <c r="J36">
        <f t="shared" si="0"/>
        <v>9.4608656000316103</v>
      </c>
      <c r="K36">
        <v>-3.4991480311131001E-2</v>
      </c>
    </row>
    <row r="37" spans="4:11">
      <c r="D37" s="3" t="s">
        <v>38</v>
      </c>
      <c r="E37" s="4" t="s">
        <v>197</v>
      </c>
      <c r="H37" s="3" t="s">
        <v>122</v>
      </c>
      <c r="I37" s="5">
        <v>13235.9</v>
      </c>
      <c r="J37">
        <f t="shared" si="0"/>
        <v>9.4906881138603492</v>
      </c>
      <c r="K37">
        <v>-3.1523773461129702E-2</v>
      </c>
    </row>
    <row r="38" spans="4:11">
      <c r="D38" s="3" t="s">
        <v>39</v>
      </c>
      <c r="E38" s="4" t="s">
        <v>197</v>
      </c>
      <c r="H38" s="3" t="s">
        <v>123</v>
      </c>
      <c r="I38" s="5">
        <v>13908.3</v>
      </c>
      <c r="J38">
        <f t="shared" si="0"/>
        <v>9.5402410632143564</v>
      </c>
      <c r="K38">
        <v>-8.8998861124007702E-3</v>
      </c>
    </row>
    <row r="39" spans="4:11">
      <c r="D39" s="3" t="s">
        <v>40</v>
      </c>
      <c r="E39" s="4" t="s">
        <v>197</v>
      </c>
      <c r="H39" s="3" t="s">
        <v>124</v>
      </c>
      <c r="I39" s="5">
        <v>14261.2</v>
      </c>
      <c r="J39">
        <f t="shared" si="0"/>
        <v>9.5652978419004011</v>
      </c>
      <c r="K39">
        <v>-1.1162166400685699E-2</v>
      </c>
    </row>
    <row r="40" spans="4:11">
      <c r="D40" s="3" t="s">
        <v>41</v>
      </c>
      <c r="E40" s="4" t="s">
        <v>197</v>
      </c>
      <c r="H40" s="3" t="s">
        <v>125</v>
      </c>
      <c r="I40" s="5">
        <v>15107.5</v>
      </c>
      <c r="J40">
        <f t="shared" si="0"/>
        <v>9.6229465882357133</v>
      </c>
      <c r="K40">
        <v>1.8967341967096301E-2</v>
      </c>
    </row>
    <row r="41" spans="4:11">
      <c r="D41" s="3" t="s">
        <v>42</v>
      </c>
      <c r="E41" s="4" t="s">
        <v>197</v>
      </c>
      <c r="H41" s="3" t="s">
        <v>126</v>
      </c>
      <c r="I41" s="5">
        <v>15475.5</v>
      </c>
      <c r="J41">
        <f t="shared" si="0"/>
        <v>9.6470134072085401</v>
      </c>
      <c r="K41">
        <v>1.5511540638025E-2</v>
      </c>
    </row>
    <row r="42" spans="4:11">
      <c r="D42" s="3" t="s">
        <v>43</v>
      </c>
      <c r="E42" s="4" t="s">
        <v>197</v>
      </c>
      <c r="H42" s="3" t="s">
        <v>127</v>
      </c>
      <c r="I42" s="5">
        <v>15736.9</v>
      </c>
      <c r="J42">
        <f t="shared" si="0"/>
        <v>9.6637635521293817</v>
      </c>
      <c r="K42">
        <v>4.9206236704541998E-3</v>
      </c>
    </row>
    <row r="43" spans="4:11">
      <c r="D43" s="3" t="s">
        <v>44</v>
      </c>
      <c r="E43" s="4" t="s">
        <v>197</v>
      </c>
      <c r="H43" s="3" t="s">
        <v>128</v>
      </c>
      <c r="I43" s="5">
        <v>16154.2</v>
      </c>
      <c r="J43">
        <f t="shared" si="0"/>
        <v>9.6899353567600688</v>
      </c>
      <c r="K43">
        <v>4.10817140983432E-3</v>
      </c>
    </row>
    <row r="44" spans="4:11">
      <c r="D44" s="3" t="s">
        <v>45</v>
      </c>
      <c r="E44" s="4" t="s">
        <v>197</v>
      </c>
      <c r="H44" s="3" t="s">
        <v>129</v>
      </c>
      <c r="I44" s="5">
        <v>16287.8</v>
      </c>
      <c r="J44">
        <f t="shared" si="0"/>
        <v>9.6981716402964722</v>
      </c>
      <c r="K44">
        <v>-1.4110827188169099E-2</v>
      </c>
    </row>
    <row r="45" spans="4:11">
      <c r="D45" s="3" t="s">
        <v>46</v>
      </c>
      <c r="E45" s="4" t="s">
        <v>197</v>
      </c>
      <c r="H45" s="3" t="s">
        <v>130</v>
      </c>
      <c r="I45" s="5">
        <v>17266.7</v>
      </c>
      <c r="J45">
        <f t="shared" si="0"/>
        <v>9.756535070079531</v>
      </c>
      <c r="K45">
        <v>1.84959002249716E-2</v>
      </c>
    </row>
    <row r="46" spans="4:11">
      <c r="D46" s="3" t="s">
        <v>47</v>
      </c>
      <c r="E46" s="4" t="s">
        <v>197</v>
      </c>
      <c r="H46" s="3" t="s">
        <v>131</v>
      </c>
      <c r="I46" s="5">
        <v>17177.7</v>
      </c>
      <c r="J46">
        <f t="shared" si="0"/>
        <v>9.7513673099752758</v>
      </c>
      <c r="K46">
        <v>-1.15515607352243E-2</v>
      </c>
    </row>
    <row r="47" spans="4:11">
      <c r="D47" s="3" t="s">
        <v>48</v>
      </c>
      <c r="E47" s="4" t="s">
        <v>197</v>
      </c>
      <c r="H47" s="3" t="s">
        <v>132</v>
      </c>
      <c r="I47" s="5">
        <v>17925.2</v>
      </c>
      <c r="J47">
        <f t="shared" si="0"/>
        <v>9.7939628230066909</v>
      </c>
      <c r="K47">
        <v>7.2081156091314798E-3</v>
      </c>
    </row>
    <row r="48" spans="4:11">
      <c r="D48" s="3" t="s">
        <v>49</v>
      </c>
      <c r="E48" s="4" t="s">
        <v>197</v>
      </c>
      <c r="H48" s="3" t="s">
        <v>133</v>
      </c>
      <c r="I48" s="5">
        <v>18145.2</v>
      </c>
      <c r="J48">
        <f t="shared" si="0"/>
        <v>9.8061613419066234</v>
      </c>
      <c r="K48">
        <v>-3.21125533863053E-3</v>
      </c>
    </row>
    <row r="49" spans="4:13">
      <c r="D49" s="3" t="s">
        <v>50</v>
      </c>
      <c r="E49" s="4" t="s">
        <v>197</v>
      </c>
      <c r="H49" s="3" t="s">
        <v>134</v>
      </c>
      <c r="I49" s="5">
        <v>18941.400000000001</v>
      </c>
      <c r="J49">
        <f t="shared" si="0"/>
        <v>9.849105281642931</v>
      </c>
      <c r="K49">
        <v>1.8502318752576099E-2</v>
      </c>
    </row>
    <row r="50" spans="4:13">
      <c r="D50" s="3" t="s">
        <v>51</v>
      </c>
      <c r="E50" s="4" t="s">
        <v>197</v>
      </c>
      <c r="H50" s="3" t="s">
        <v>135</v>
      </c>
      <c r="I50" s="5">
        <v>20035.8</v>
      </c>
      <c r="J50">
        <f>LN(I50)</f>
        <v>9.9052759523953444</v>
      </c>
      <c r="K50">
        <v>5.5001731248426097E-2</v>
      </c>
    </row>
    <row r="51" spans="4:13">
      <c r="D51" s="3" t="s">
        <v>52</v>
      </c>
      <c r="E51" s="4" t="s">
        <v>197</v>
      </c>
      <c r="H51" s="3" t="s">
        <v>136</v>
      </c>
      <c r="I51" s="5">
        <v>20226.3</v>
      </c>
      <c r="J51">
        <f t="shared" si="0"/>
        <v>9.9147390167460649</v>
      </c>
      <c r="K51">
        <v>4.6512667565373499E-2</v>
      </c>
      <c r="M51">
        <f>(I51/I50-1)</f>
        <v>9.5079807145210804E-3</v>
      </c>
    </row>
    <row r="52" spans="4:13">
      <c r="D52" s="3" t="s">
        <v>53</v>
      </c>
      <c r="E52" s="4" t="s">
        <v>197</v>
      </c>
      <c r="H52" s="3" t="s">
        <v>137</v>
      </c>
      <c r="I52" s="5">
        <v>20497.3</v>
      </c>
      <c r="J52">
        <f t="shared" si="0"/>
        <v>9.9280484491352556</v>
      </c>
      <c r="K52">
        <v>4.37147440378442E-2</v>
      </c>
      <c r="M52">
        <f t="shared" ref="M52:M109" si="1">(I52/I51-1)</f>
        <v>1.3398397136401563E-2</v>
      </c>
    </row>
    <row r="53" spans="4:13">
      <c r="D53" s="3" t="s">
        <v>54</v>
      </c>
      <c r="E53" s="4" t="s">
        <v>197</v>
      </c>
      <c r="H53" s="3" t="s">
        <v>138</v>
      </c>
      <c r="I53" s="5">
        <v>21529.599999999999</v>
      </c>
      <c r="J53">
        <f t="shared" si="0"/>
        <v>9.9771840114584656</v>
      </c>
      <c r="K53">
        <v>7.8684297583043503E-2</v>
      </c>
      <c r="M53">
        <f t="shared" si="1"/>
        <v>5.0362730701116742E-2</v>
      </c>
    </row>
    <row r="54" spans="4:13">
      <c r="D54" s="3" t="s">
        <v>55</v>
      </c>
      <c r="E54" s="4" t="s">
        <v>197</v>
      </c>
      <c r="H54" s="3" t="s">
        <v>139</v>
      </c>
      <c r="I54" s="5">
        <v>22609.1</v>
      </c>
      <c r="J54">
        <f t="shared" si="0"/>
        <v>10.026107759083917</v>
      </c>
      <c r="K54">
        <v>0.11545263740315</v>
      </c>
      <c r="M54">
        <f t="shared" si="1"/>
        <v>5.0140271997621833E-2</v>
      </c>
    </row>
    <row r="55" spans="4:13">
      <c r="D55" s="3" t="s">
        <v>56</v>
      </c>
      <c r="E55" s="4" t="s">
        <v>197</v>
      </c>
      <c r="H55" s="3" t="s">
        <v>140</v>
      </c>
      <c r="I55" s="5">
        <v>22724.6</v>
      </c>
      <c r="J55">
        <f t="shared" si="0"/>
        <v>10.03120331713059</v>
      </c>
      <c r="K55">
        <v>0.110423462014356</v>
      </c>
      <c r="M55">
        <f t="shared" si="1"/>
        <v>5.1085624814786179E-3</v>
      </c>
    </row>
    <row r="56" spans="4:13">
      <c r="D56" s="3" t="s">
        <v>57</v>
      </c>
      <c r="E56" s="4" t="s">
        <v>197</v>
      </c>
      <c r="H56" s="3" t="s">
        <v>141</v>
      </c>
      <c r="I56" s="5">
        <v>23027.7</v>
      </c>
      <c r="J56">
        <f t="shared" si="0"/>
        <v>10.044453118092289</v>
      </c>
      <c r="K56">
        <v>0.11552711703447099</v>
      </c>
      <c r="M56">
        <f t="shared" si="1"/>
        <v>1.3337968545100942E-2</v>
      </c>
    </row>
    <row r="57" spans="4:13">
      <c r="D57" s="3" t="s">
        <v>58</v>
      </c>
      <c r="E57" s="4" t="s">
        <v>197</v>
      </c>
      <c r="H57" s="3" t="s">
        <v>142</v>
      </c>
      <c r="I57" s="5">
        <v>21725.3</v>
      </c>
      <c r="J57">
        <f t="shared" si="0"/>
        <v>9.9862327590140847</v>
      </c>
      <c r="K57">
        <v>5.1018103417533198E-2</v>
      </c>
      <c r="M57">
        <f t="shared" si="1"/>
        <v>-5.6557971486514091E-2</v>
      </c>
    </row>
    <row r="58" spans="4:13">
      <c r="D58" s="3" t="s">
        <v>59</v>
      </c>
      <c r="E58" s="4" t="s">
        <v>197</v>
      </c>
      <c r="H58" s="3" t="s">
        <v>143</v>
      </c>
      <c r="I58" s="5">
        <v>20799.3</v>
      </c>
      <c r="J58">
        <f t="shared" si="0"/>
        <v>9.9426746112769528</v>
      </c>
      <c r="K58">
        <v>2.8354926694404898E-3</v>
      </c>
      <c r="M58">
        <f t="shared" si="1"/>
        <v>-4.2623116826925322E-2</v>
      </c>
    </row>
    <row r="59" spans="4:13">
      <c r="D59" s="3" t="s">
        <v>60</v>
      </c>
      <c r="E59" s="4" t="s">
        <v>197</v>
      </c>
      <c r="H59" s="3" t="s">
        <v>144</v>
      </c>
      <c r="I59" s="5">
        <v>21030.1</v>
      </c>
      <c r="J59">
        <f t="shared" si="0"/>
        <v>9.9537100237971856</v>
      </c>
      <c r="K59">
        <v>1.0685443981452899E-2</v>
      </c>
      <c r="M59">
        <f t="shared" si="1"/>
        <v>1.1096527286976077E-2</v>
      </c>
    </row>
    <row r="60" spans="4:13">
      <c r="D60" s="3" t="s">
        <v>61</v>
      </c>
      <c r="E60" s="4" t="s">
        <v>197</v>
      </c>
      <c r="H60" s="3" t="s">
        <v>145</v>
      </c>
      <c r="I60" s="5">
        <v>20953.3</v>
      </c>
      <c r="J60">
        <f t="shared" si="0"/>
        <v>9.950051430845404</v>
      </c>
      <c r="K60">
        <v>5.0534293619115501E-3</v>
      </c>
      <c r="M60">
        <f t="shared" si="1"/>
        <v>-3.6519084550239445E-3</v>
      </c>
    </row>
    <row r="61" spans="4:13">
      <c r="D61" s="3" t="s">
        <v>62</v>
      </c>
      <c r="E61" s="4" t="s">
        <v>197</v>
      </c>
      <c r="H61" s="3" t="s">
        <v>146</v>
      </c>
      <c r="I61" s="5">
        <v>21351</v>
      </c>
      <c r="J61">
        <f t="shared" si="0"/>
        <v>9.9688538559673816</v>
      </c>
      <c r="K61">
        <v>2.2860833416663302E-2</v>
      </c>
      <c r="M61">
        <f t="shared" si="1"/>
        <v>1.8980303818491695E-2</v>
      </c>
    </row>
    <row r="62" spans="4:13">
      <c r="D62" s="3" t="s">
        <v>63</v>
      </c>
      <c r="E62" s="4" t="s">
        <v>197</v>
      </c>
      <c r="H62" s="3" t="s">
        <v>147</v>
      </c>
      <c r="I62" s="5">
        <v>20537.2</v>
      </c>
      <c r="J62">
        <f t="shared" si="0"/>
        <v>9.929993154813392</v>
      </c>
      <c r="K62">
        <v>-1.62532856417918E-2</v>
      </c>
      <c r="M62">
        <f t="shared" si="1"/>
        <v>-3.8115310758278231E-2</v>
      </c>
    </row>
    <row r="63" spans="4:13">
      <c r="D63" s="3" t="s">
        <v>64</v>
      </c>
      <c r="E63" s="4" t="s">
        <v>197</v>
      </c>
      <c r="H63" s="3" t="s">
        <v>148</v>
      </c>
      <c r="I63" s="5">
        <v>20105.2</v>
      </c>
      <c r="J63">
        <f t="shared" si="0"/>
        <v>9.9087337670560807</v>
      </c>
      <c r="K63">
        <v>-3.7275574621835603E-2</v>
      </c>
      <c r="M63">
        <f t="shared" si="1"/>
        <v>-2.1034999902615703E-2</v>
      </c>
    </row>
    <row r="64" spans="4:13">
      <c r="D64" s="3" t="s">
        <v>65</v>
      </c>
      <c r="E64" s="4" t="s">
        <v>197</v>
      </c>
      <c r="H64" s="3" t="s">
        <v>149</v>
      </c>
      <c r="I64" s="5">
        <v>19663</v>
      </c>
      <c r="J64">
        <f t="shared" si="0"/>
        <v>9.8864939761595565</v>
      </c>
      <c r="K64">
        <v>-5.9028677028317399E-2</v>
      </c>
      <c r="M64">
        <f t="shared" si="1"/>
        <v>-2.1994309929769473E-2</v>
      </c>
    </row>
    <row r="65" spans="4:13">
      <c r="D65" s="3" t="s">
        <v>66</v>
      </c>
      <c r="E65" s="4" t="s">
        <v>197</v>
      </c>
      <c r="H65" s="3" t="s">
        <v>150</v>
      </c>
      <c r="I65" s="5">
        <v>19957.3</v>
      </c>
      <c r="J65">
        <f t="shared" si="0"/>
        <v>9.901350270174488</v>
      </c>
      <c r="K65">
        <v>-4.3653735131952497E-2</v>
      </c>
      <c r="M65">
        <f t="shared" si="1"/>
        <v>1.4967197274067923E-2</v>
      </c>
    </row>
    <row r="66" spans="4:13">
      <c r="D66" s="3" t="s">
        <v>67</v>
      </c>
      <c r="E66" s="4" t="s">
        <v>197</v>
      </c>
      <c r="H66" s="3" t="s">
        <v>151</v>
      </c>
      <c r="I66" s="5">
        <v>20429.599999999999</v>
      </c>
      <c r="J66">
        <f t="shared" si="0"/>
        <v>9.9247401085695799</v>
      </c>
      <c r="K66">
        <v>-1.98940262803066E-2</v>
      </c>
      <c r="M66">
        <f t="shared" si="1"/>
        <v>2.3665525897791806E-2</v>
      </c>
    </row>
    <row r="67" spans="4:13">
      <c r="D67" s="3" t="s">
        <v>68</v>
      </c>
      <c r="E67" s="4" t="s">
        <v>197</v>
      </c>
      <c r="H67" s="3" t="s">
        <v>152</v>
      </c>
      <c r="I67" s="5">
        <v>20195.900000000001</v>
      </c>
      <c r="J67">
        <f t="shared" ref="J67:J109" si="2">LN(I67)</f>
        <v>9.9132348924910083</v>
      </c>
      <c r="K67">
        <v>-3.1331605236488203E-2</v>
      </c>
      <c r="M67">
        <f t="shared" si="1"/>
        <v>-1.1439284175901454E-2</v>
      </c>
    </row>
    <row r="68" spans="4:13">
      <c r="D68" s="3" t="s">
        <v>69</v>
      </c>
      <c r="E68" s="4" t="s">
        <v>197</v>
      </c>
      <c r="H68" s="3" t="s">
        <v>153</v>
      </c>
      <c r="I68" s="5">
        <v>20493.599999999999</v>
      </c>
      <c r="J68">
        <f t="shared" si="2"/>
        <v>9.9278679212615053</v>
      </c>
      <c r="K68">
        <v>-1.7074189997174399E-2</v>
      </c>
      <c r="M68">
        <f t="shared" si="1"/>
        <v>1.4740615669516899E-2</v>
      </c>
    </row>
    <row r="69" spans="4:13">
      <c r="D69" s="3" t="s">
        <v>70</v>
      </c>
      <c r="E69" s="4" t="s">
        <v>197</v>
      </c>
      <c r="H69" s="3" t="s">
        <v>154</v>
      </c>
      <c r="I69" s="5">
        <v>20049.2</v>
      </c>
      <c r="J69">
        <f t="shared" si="2"/>
        <v>9.9059445316893022</v>
      </c>
      <c r="K69">
        <v>-3.9937882305769799E-2</v>
      </c>
      <c r="M69">
        <f t="shared" si="1"/>
        <v>-2.1684818675098416E-2</v>
      </c>
    </row>
    <row r="70" spans="4:13">
      <c r="D70" s="3" t="s">
        <v>71</v>
      </c>
      <c r="E70" s="4" t="s">
        <v>197</v>
      </c>
      <c r="H70" s="3" t="s">
        <v>155</v>
      </c>
      <c r="I70" s="5">
        <v>20653</v>
      </c>
      <c r="J70">
        <f t="shared" si="2"/>
        <v>9.9356158662876499</v>
      </c>
      <c r="K70">
        <v>-1.18823075369327E-2</v>
      </c>
      <c r="M70">
        <f t="shared" si="1"/>
        <v>3.0115914849470293E-2</v>
      </c>
    </row>
    <row r="71" spans="4:13">
      <c r="D71" s="3" t="s">
        <v>72</v>
      </c>
      <c r="E71" s="4" t="s">
        <v>197</v>
      </c>
      <c r="H71" s="3" t="s">
        <v>156</v>
      </c>
      <c r="I71" s="5">
        <v>20627.599999999999</v>
      </c>
      <c r="J71">
        <f t="shared" si="2"/>
        <v>9.9343852638639714</v>
      </c>
      <c r="K71">
        <v>-1.54899298888899E-2</v>
      </c>
      <c r="M71">
        <f t="shared" si="1"/>
        <v>-1.2298455430204136E-3</v>
      </c>
    </row>
    <row r="72" spans="4:13">
      <c r="D72" s="3" t="s">
        <v>73</v>
      </c>
      <c r="E72" s="4" t="s">
        <v>197</v>
      </c>
      <c r="H72" s="3" t="s">
        <v>157</v>
      </c>
      <c r="I72" s="5">
        <v>20538.8</v>
      </c>
      <c r="J72">
        <f t="shared" si="2"/>
        <v>9.9300710591858152</v>
      </c>
      <c r="K72">
        <v>-2.3020795117650601E-2</v>
      </c>
      <c r="M72">
        <f t="shared" si="1"/>
        <v>-4.3049118656557361E-3</v>
      </c>
    </row>
    <row r="73" spans="4:13">
      <c r="D73" s="3" t="s">
        <v>74</v>
      </c>
      <c r="E73" s="4" t="s">
        <v>197</v>
      </c>
      <c r="H73" s="3" t="s">
        <v>158</v>
      </c>
      <c r="I73" s="5">
        <v>21016</v>
      </c>
      <c r="J73">
        <f t="shared" si="2"/>
        <v>9.9530393313653764</v>
      </c>
      <c r="K73">
        <v>-4.1775207730427796E-3</v>
      </c>
      <c r="M73">
        <f t="shared" si="1"/>
        <v>2.3234074045221709E-2</v>
      </c>
    </row>
    <row r="74" spans="4:13">
      <c r="D74" s="3" t="s">
        <v>75</v>
      </c>
      <c r="E74" s="4" t="s">
        <v>197</v>
      </c>
      <c r="H74" s="3" t="s">
        <v>159</v>
      </c>
      <c r="I74" s="5">
        <v>20720.8</v>
      </c>
      <c r="J74">
        <f t="shared" si="2"/>
        <v>9.9388933056666815</v>
      </c>
      <c r="K74">
        <v>-2.3411190407944801E-2</v>
      </c>
      <c r="M74">
        <f t="shared" si="1"/>
        <v>-1.4046440807004235E-2</v>
      </c>
    </row>
    <row r="75" spans="4:13">
      <c r="D75" s="3" t="s">
        <v>76</v>
      </c>
      <c r="E75" s="4" t="s">
        <v>197</v>
      </c>
      <c r="H75" s="3" t="s">
        <v>160</v>
      </c>
      <c r="I75" s="5">
        <v>20739.3</v>
      </c>
      <c r="J75">
        <f t="shared" si="2"/>
        <v>9.9397857300085342</v>
      </c>
      <c r="K75">
        <v>-2.8620756624741599E-2</v>
      </c>
      <c r="M75">
        <f t="shared" si="1"/>
        <v>8.9282267093926393E-4</v>
      </c>
    </row>
    <row r="76" spans="4:13">
      <c r="D76" s="3" t="s">
        <v>77</v>
      </c>
      <c r="E76" s="4" t="s">
        <v>197</v>
      </c>
      <c r="H76" s="3" t="s">
        <v>161</v>
      </c>
      <c r="I76" s="5">
        <v>21008.5</v>
      </c>
      <c r="J76">
        <f t="shared" si="2"/>
        <v>9.9526823967163196</v>
      </c>
      <c r="K76">
        <v>-2.2877492031808399E-2</v>
      </c>
      <c r="M76">
        <f t="shared" si="1"/>
        <v>1.2980187373730079E-2</v>
      </c>
    </row>
    <row r="77" spans="4:13">
      <c r="D77" s="3" t="s">
        <v>78</v>
      </c>
      <c r="E77" s="4" t="s">
        <v>197</v>
      </c>
      <c r="H77" s="3" t="s">
        <v>162</v>
      </c>
      <c r="I77" s="5">
        <v>20838.599999999999</v>
      </c>
      <c r="J77">
        <f t="shared" si="2"/>
        <v>9.9445623151078468</v>
      </c>
      <c r="K77">
        <v>-3.9221567264622302E-2</v>
      </c>
      <c r="M77">
        <f t="shared" si="1"/>
        <v>-8.0872027988672102E-3</v>
      </c>
    </row>
    <row r="78" spans="4:13">
      <c r="D78" s="3" t="s">
        <v>79</v>
      </c>
      <c r="E78" s="4" t="s">
        <v>197</v>
      </c>
      <c r="H78" s="3" t="s">
        <v>163</v>
      </c>
      <c r="I78" s="5">
        <v>21520.6</v>
      </c>
      <c r="J78">
        <f t="shared" si="2"/>
        <v>9.9767658949279436</v>
      </c>
      <c r="K78">
        <v>-1.6317451526148798E-2</v>
      </c>
      <c r="M78">
        <f t="shared" si="1"/>
        <v>3.2727726430758386E-2</v>
      </c>
    </row>
    <row r="79" spans="4:13">
      <c r="D79" s="3" t="s">
        <v>80</v>
      </c>
      <c r="E79" s="4" t="s">
        <v>197</v>
      </c>
      <c r="H79" s="3" t="s">
        <v>164</v>
      </c>
      <c r="I79" s="5">
        <v>21498.6</v>
      </c>
      <c r="J79">
        <f t="shared" si="2"/>
        <v>9.9757430957165276</v>
      </c>
      <c r="K79">
        <v>-2.7695552539809001E-2</v>
      </c>
      <c r="M79">
        <f t="shared" si="1"/>
        <v>-1.0222763305856031E-3</v>
      </c>
    </row>
    <row r="80" spans="4:13">
      <c r="D80" s="3" t="s">
        <v>81</v>
      </c>
      <c r="E80" s="4" t="s">
        <v>197</v>
      </c>
      <c r="H80" s="3" t="s">
        <v>165</v>
      </c>
      <c r="I80" s="5">
        <v>21753.599999999999</v>
      </c>
      <c r="J80">
        <f t="shared" si="2"/>
        <v>9.9875345400617412</v>
      </c>
      <c r="K80">
        <v>-2.7285416621811699E-2</v>
      </c>
      <c r="M80">
        <f t="shared" si="1"/>
        <v>1.1861237475928599E-2</v>
      </c>
    </row>
    <row r="81" spans="4:13">
      <c r="D81" s="3" t="s">
        <v>82</v>
      </c>
      <c r="E81" s="4" t="s">
        <v>197</v>
      </c>
      <c r="H81" s="3" t="s">
        <v>166</v>
      </c>
      <c r="I81" s="5">
        <v>22084.7</v>
      </c>
      <c r="J81">
        <f t="shared" si="2"/>
        <v>10.002640340057903</v>
      </c>
      <c r="K81">
        <v>-2.4539789368029401E-2</v>
      </c>
      <c r="M81">
        <f t="shared" si="1"/>
        <v>1.5220469255663449E-2</v>
      </c>
    </row>
    <row r="82" spans="4:13">
      <c r="D82" s="3" t="s">
        <v>83</v>
      </c>
      <c r="E82" s="4" t="s">
        <v>197</v>
      </c>
      <c r="H82" s="3" t="s">
        <v>167</v>
      </c>
      <c r="I82" s="5">
        <v>22262.799999999999</v>
      </c>
      <c r="J82">
        <f t="shared" si="2"/>
        <v>10.010672403082642</v>
      </c>
      <c r="K82">
        <v>-2.9782571988949499E-2</v>
      </c>
      <c r="M82">
        <f t="shared" si="1"/>
        <v>8.0644065801209752E-3</v>
      </c>
    </row>
    <row r="83" spans="4:13">
      <c r="D83" s="3" t="s">
        <v>84</v>
      </c>
      <c r="E83" s="4" t="s">
        <v>197</v>
      </c>
      <c r="H83" s="3" t="s">
        <v>168</v>
      </c>
      <c r="I83" s="5">
        <v>22631.8</v>
      </c>
      <c r="J83">
        <f t="shared" si="2"/>
        <v>10.027111275897465</v>
      </c>
      <c r="K83">
        <v>-2.7453672326703999E-2</v>
      </c>
      <c r="M83">
        <f t="shared" si="1"/>
        <v>1.6574734534739566E-2</v>
      </c>
    </row>
    <row r="84" spans="4:13">
      <c r="D84" s="3" t="s">
        <v>85</v>
      </c>
      <c r="E84" s="4" t="s">
        <v>197</v>
      </c>
      <c r="H84" s="3" t="s">
        <v>169</v>
      </c>
      <c r="I84" s="5">
        <v>22813</v>
      </c>
      <c r="J84">
        <f t="shared" si="2"/>
        <v>10.035085827892875</v>
      </c>
      <c r="K84">
        <v>-3.43260941159204E-2</v>
      </c>
      <c r="M84">
        <f t="shared" si="1"/>
        <v>8.0064334255340874E-3</v>
      </c>
    </row>
    <row r="85" spans="4:13">
      <c r="D85" s="3" t="s">
        <v>86</v>
      </c>
      <c r="E85" s="4" t="s">
        <v>197</v>
      </c>
      <c r="H85" s="3" t="s">
        <v>170</v>
      </c>
      <c r="I85" s="5">
        <v>23680.5</v>
      </c>
      <c r="J85">
        <f t="shared" si="2"/>
        <v>10.072407203639891</v>
      </c>
      <c r="K85">
        <v>-1.24733825460285E-2</v>
      </c>
      <c r="M85">
        <f t="shared" si="1"/>
        <v>3.8026563801341284E-2</v>
      </c>
    </row>
    <row r="86" spans="4:13">
      <c r="D86" s="3" t="s">
        <v>87</v>
      </c>
      <c r="E86" s="5">
        <v>8854.4</v>
      </c>
      <c r="H86" s="3" t="s">
        <v>171</v>
      </c>
      <c r="I86" s="5">
        <v>24145.5</v>
      </c>
      <c r="J86">
        <f t="shared" si="2"/>
        <v>10.091853306314395</v>
      </c>
      <c r="K86">
        <v>-8.9808589976403397E-3</v>
      </c>
      <c r="M86">
        <f t="shared" si="1"/>
        <v>1.9636409704187008E-2</v>
      </c>
    </row>
    <row r="87" spans="4:13">
      <c r="D87" s="3" t="s">
        <v>88</v>
      </c>
      <c r="E87" s="5">
        <v>9486.7000000000007</v>
      </c>
      <c r="H87" s="3" t="s">
        <v>172</v>
      </c>
      <c r="I87" s="5">
        <v>24907.8</v>
      </c>
      <c r="J87">
        <f t="shared" si="2"/>
        <v>10.122936286411367</v>
      </c>
      <c r="K87">
        <v>5.80816101273029E-3</v>
      </c>
      <c r="M87">
        <f t="shared" si="1"/>
        <v>3.1571100205007196E-2</v>
      </c>
    </row>
    <row r="88" spans="4:13">
      <c r="D88" s="3" t="s">
        <v>89</v>
      </c>
      <c r="E88" s="5">
        <v>10105.4</v>
      </c>
      <c r="H88" s="3" t="s">
        <v>173</v>
      </c>
      <c r="I88" s="5">
        <v>24911</v>
      </c>
      <c r="J88">
        <f t="shared" si="2"/>
        <v>10.123064751970729</v>
      </c>
      <c r="K88">
        <v>-1.0547544994569299E-2</v>
      </c>
      <c r="M88">
        <f t="shared" si="1"/>
        <v>1.2847381141645187E-4</v>
      </c>
    </row>
    <row r="89" spans="4:13">
      <c r="D89" s="3" t="s">
        <v>90</v>
      </c>
      <c r="E89" s="5">
        <v>9722.6</v>
      </c>
      <c r="H89" s="3" t="s">
        <v>174</v>
      </c>
      <c r="I89" s="5">
        <v>25027.200000000001</v>
      </c>
      <c r="J89">
        <f t="shared" si="2"/>
        <v>10.127718512407291</v>
      </c>
      <c r="K89">
        <v>-2.2421619599827001E-2</v>
      </c>
      <c r="M89">
        <f t="shared" si="1"/>
        <v>4.6646059973505238E-3</v>
      </c>
    </row>
    <row r="90" spans="4:13">
      <c r="D90" s="3" t="s">
        <v>91</v>
      </c>
      <c r="E90" s="5">
        <v>9888.5</v>
      </c>
      <c r="H90" s="3" t="s">
        <v>175</v>
      </c>
      <c r="I90" s="5">
        <v>26009.599999999999</v>
      </c>
      <c r="J90">
        <f t="shared" si="2"/>
        <v>10.166220979623944</v>
      </c>
      <c r="K90">
        <v>-3.37523167713627E-4</v>
      </c>
      <c r="M90">
        <f t="shared" si="1"/>
        <v>3.925329241784925E-2</v>
      </c>
    </row>
    <row r="91" spans="4:13">
      <c r="D91" s="3" t="s">
        <v>92</v>
      </c>
      <c r="E91" s="5">
        <v>10187.4</v>
      </c>
      <c r="H91" s="3" t="s">
        <v>176</v>
      </c>
      <c r="I91" s="5">
        <v>27365.9</v>
      </c>
      <c r="J91">
        <f t="shared" si="2"/>
        <v>10.217052991763671</v>
      </c>
      <c r="K91">
        <v>3.43527174493534E-2</v>
      </c>
      <c r="M91">
        <f t="shared" si="1"/>
        <v>5.2146130659448842E-2</v>
      </c>
    </row>
    <row r="92" spans="4:13">
      <c r="D92" s="3" t="s">
        <v>93</v>
      </c>
      <c r="E92" s="5">
        <v>10518.6</v>
      </c>
      <c r="H92" s="3" t="s">
        <v>177</v>
      </c>
      <c r="I92" s="5">
        <v>28711.8</v>
      </c>
      <c r="J92">
        <f t="shared" si="2"/>
        <v>10.265063467074567</v>
      </c>
      <c r="K92">
        <v>6.6665386350935593E-2</v>
      </c>
      <c r="M92">
        <f t="shared" si="1"/>
        <v>4.9181645770831395E-2</v>
      </c>
    </row>
    <row r="93" spans="4:13">
      <c r="D93" s="3" t="s">
        <v>94</v>
      </c>
      <c r="E93" s="5">
        <v>10490.8</v>
      </c>
      <c r="H93" s="3" t="s">
        <v>178</v>
      </c>
      <c r="I93" s="5">
        <v>28500.7</v>
      </c>
      <c r="J93">
        <f t="shared" si="2"/>
        <v>10.257683927358624</v>
      </c>
      <c r="K93">
        <v>4.4177877188188198E-2</v>
      </c>
      <c r="M93">
        <f t="shared" si="1"/>
        <v>-7.3523777680256641E-3</v>
      </c>
    </row>
    <row r="94" spans="4:13">
      <c r="D94" s="3" t="s">
        <v>95</v>
      </c>
      <c r="E94" s="5">
        <v>10060.799999999999</v>
      </c>
      <c r="H94" s="3" t="s">
        <v>179</v>
      </c>
      <c r="I94" s="5">
        <v>28509.4</v>
      </c>
      <c r="J94">
        <f t="shared" si="2"/>
        <v>10.257989136437981</v>
      </c>
      <c r="K94">
        <v>3.0069177745779999E-2</v>
      </c>
      <c r="M94">
        <f t="shared" si="1"/>
        <v>3.0525566038730467E-4</v>
      </c>
    </row>
    <row r="95" spans="4:13">
      <c r="D95" s="3" t="s">
        <v>96</v>
      </c>
      <c r="E95" s="5">
        <v>10015.5</v>
      </c>
      <c r="H95" s="3" t="s">
        <v>180</v>
      </c>
      <c r="I95" s="5">
        <v>29556.7</v>
      </c>
      <c r="J95">
        <f t="shared" si="2"/>
        <v>10.294065731482458</v>
      </c>
      <c r="K95">
        <v>5.2502524635149997E-2</v>
      </c>
      <c r="M95">
        <f t="shared" si="1"/>
        <v>3.6735252232596993E-2</v>
      </c>
    </row>
    <row r="96" spans="4:13">
      <c r="D96" s="3" t="s">
        <v>97</v>
      </c>
      <c r="E96" s="5">
        <v>9775.4</v>
      </c>
      <c r="H96" s="3" t="s">
        <v>181</v>
      </c>
      <c r="I96" s="5">
        <v>30372.400000000001</v>
      </c>
      <c r="J96">
        <f t="shared" si="2"/>
        <v>10.321289580271424</v>
      </c>
      <c r="K96">
        <v>6.6911611231642298E-2</v>
      </c>
      <c r="M96">
        <f t="shared" si="1"/>
        <v>2.7597803543697452E-2</v>
      </c>
    </row>
    <row r="97" spans="4:13">
      <c r="D97" s="3" t="s">
        <v>98</v>
      </c>
      <c r="E97" s="5">
        <v>9639.7000000000007</v>
      </c>
      <c r="H97" s="3" t="s">
        <v>182</v>
      </c>
      <c r="I97" s="5">
        <v>30278.9</v>
      </c>
      <c r="J97">
        <f t="shared" si="2"/>
        <v>10.31820637928254</v>
      </c>
      <c r="K97">
        <v>5.1867126832704002E-2</v>
      </c>
      <c r="M97">
        <f t="shared" si="1"/>
        <v>-3.078452805836851E-3</v>
      </c>
    </row>
    <row r="98" spans="4:13">
      <c r="D98" s="3" t="s">
        <v>99</v>
      </c>
      <c r="E98" s="5">
        <v>10365.4</v>
      </c>
      <c r="H98" s="3" t="s">
        <v>183</v>
      </c>
      <c r="I98" s="5">
        <v>30184.400000000001</v>
      </c>
      <c r="J98">
        <f t="shared" si="2"/>
        <v>10.315080513610408</v>
      </c>
      <c r="K98">
        <v>3.7616630978765997E-2</v>
      </c>
      <c r="M98">
        <f t="shared" si="1"/>
        <v>-3.1209852405470473E-3</v>
      </c>
    </row>
    <row r="99" spans="4:13">
      <c r="D99" s="3" t="s">
        <v>100</v>
      </c>
      <c r="E99" s="5">
        <v>10513.3</v>
      </c>
      <c r="H99" s="3" t="s">
        <v>184</v>
      </c>
      <c r="I99" s="5">
        <v>30447.1</v>
      </c>
      <c r="J99">
        <f t="shared" si="2"/>
        <v>10.323746030507369</v>
      </c>
      <c r="K99">
        <v>3.5944946255987903E-2</v>
      </c>
      <c r="M99">
        <f t="shared" si="1"/>
        <v>8.7031711745138018E-3</v>
      </c>
    </row>
    <row r="100" spans="4:13">
      <c r="D100" s="3" t="s">
        <v>101</v>
      </c>
      <c r="E100" s="5">
        <v>10319.9</v>
      </c>
      <c r="H100" s="3" t="s">
        <v>185</v>
      </c>
      <c r="I100" s="5">
        <v>30596.3</v>
      </c>
      <c r="J100">
        <f t="shared" si="2"/>
        <v>10.328634365596981</v>
      </c>
      <c r="K100">
        <v>3.1210754856164799E-2</v>
      </c>
      <c r="M100">
        <f t="shared" si="1"/>
        <v>4.9003024918630178E-3</v>
      </c>
    </row>
    <row r="101" spans="4:13">
      <c r="D101" s="3" t="s">
        <v>102</v>
      </c>
      <c r="E101" s="5">
        <v>10453.9</v>
      </c>
      <c r="H101" s="3" t="s">
        <v>186</v>
      </c>
      <c r="I101" s="5">
        <v>31395.7</v>
      </c>
      <c r="J101">
        <f t="shared" si="2"/>
        <v>10.354426219843681</v>
      </c>
      <c r="K101">
        <v>4.7999533379677203E-2</v>
      </c>
      <c r="M101">
        <f t="shared" si="1"/>
        <v>2.6127342194971259E-2</v>
      </c>
    </row>
    <row r="102" spans="4:13">
      <c r="D102" s="3" t="s">
        <v>103</v>
      </c>
      <c r="E102" s="5">
        <v>10146.6</v>
      </c>
      <c r="H102" s="3" t="s">
        <v>187</v>
      </c>
      <c r="I102" s="5">
        <v>31156</v>
      </c>
      <c r="J102">
        <f t="shared" si="2"/>
        <v>10.34676212203984</v>
      </c>
      <c r="K102">
        <v>3.1837101705116597E-2</v>
      </c>
      <c r="M102">
        <f t="shared" si="1"/>
        <v>-7.6348034921980279E-3</v>
      </c>
    </row>
    <row r="103" spans="4:13">
      <c r="D103" s="3" t="s">
        <v>104</v>
      </c>
      <c r="E103" s="5">
        <v>9792.1</v>
      </c>
      <c r="H103" s="3" t="s">
        <v>188</v>
      </c>
      <c r="I103" s="5">
        <v>27104.9</v>
      </c>
      <c r="J103">
        <f t="shared" si="2"/>
        <v>10.207469802331426</v>
      </c>
      <c r="K103">
        <v>-0.11559352999728</v>
      </c>
      <c r="M103">
        <f t="shared" si="1"/>
        <v>-0.13002631916805751</v>
      </c>
    </row>
    <row r="104" spans="4:13">
      <c r="D104" s="3" t="s">
        <v>105</v>
      </c>
      <c r="E104" s="5">
        <v>10068.4</v>
      </c>
      <c r="H104" s="3" t="s">
        <v>189</v>
      </c>
      <c r="I104" s="5">
        <v>28990.5</v>
      </c>
      <c r="J104">
        <f t="shared" si="2"/>
        <v>10.274723469093631</v>
      </c>
      <c r="K104">
        <v>-5.6282769745846999E-2</v>
      </c>
      <c r="M104">
        <f t="shared" si="1"/>
        <v>6.95667573021852E-2</v>
      </c>
    </row>
    <row r="105" spans="4:13">
      <c r="D105" s="3" t="s">
        <v>106</v>
      </c>
      <c r="E105" s="5">
        <v>9902.5</v>
      </c>
      <c r="H105" s="3" t="s">
        <v>190</v>
      </c>
      <c r="I105" s="5">
        <v>29737.3</v>
      </c>
      <c r="J105">
        <f t="shared" si="2"/>
        <v>10.300157429073675</v>
      </c>
      <c r="K105">
        <v>-3.8688689602656298E-2</v>
      </c>
      <c r="M105">
        <f t="shared" si="1"/>
        <v>2.57601628119557E-2</v>
      </c>
    </row>
    <row r="106" spans="4:13">
      <c r="D106" s="3" t="s">
        <v>107</v>
      </c>
      <c r="E106" s="5">
        <v>9736.1</v>
      </c>
      <c r="H106" s="3" t="s">
        <v>191</v>
      </c>
      <c r="I106" s="5">
        <v>30653.1</v>
      </c>
      <c r="J106">
        <f t="shared" si="2"/>
        <v>10.330489078174818</v>
      </c>
      <c r="K106">
        <v>-1.6151084898703798E-2</v>
      </c>
      <c r="M106">
        <f t="shared" si="1"/>
        <v>3.079633995016362E-2</v>
      </c>
    </row>
    <row r="107" spans="4:13">
      <c r="D107" s="3" t="s">
        <v>108</v>
      </c>
      <c r="E107" s="5">
        <v>9893.7999999999993</v>
      </c>
      <c r="H107" s="3" t="s">
        <v>192</v>
      </c>
      <c r="I107" s="5">
        <v>30035.1</v>
      </c>
      <c r="J107">
        <f t="shared" si="2"/>
        <v>10.310121976727695</v>
      </c>
      <c r="K107">
        <v>-4.4299410533977103E-2</v>
      </c>
      <c r="M107">
        <f t="shared" si="1"/>
        <v>-2.0161093005275132E-2</v>
      </c>
    </row>
    <row r="108" spans="4:13">
      <c r="D108" s="3" t="s">
        <v>109</v>
      </c>
      <c r="E108" s="5">
        <v>10260.5</v>
      </c>
      <c r="H108" s="3" t="s">
        <v>193</v>
      </c>
      <c r="I108" s="5">
        <v>31612.400000000001</v>
      </c>
      <c r="J108">
        <f t="shared" si="2"/>
        <v>10.361304727667562</v>
      </c>
      <c r="K108">
        <v>-9.0798698041183402E-4</v>
      </c>
      <c r="M108">
        <f t="shared" si="1"/>
        <v>5.2515223854756599E-2</v>
      </c>
    </row>
    <row r="109" spans="4:13">
      <c r="D109" s="3" t="s">
        <v>110</v>
      </c>
      <c r="E109" s="5">
        <v>10355.1</v>
      </c>
      <c r="H109" s="3" t="s">
        <v>194</v>
      </c>
      <c r="I109" s="5">
        <v>32162.1</v>
      </c>
      <c r="J109">
        <f t="shared" si="2"/>
        <v>10.37854401966851</v>
      </c>
      <c r="K109">
        <v>8.5346424216385906E-3</v>
      </c>
      <c r="M109">
        <f t="shared" si="1"/>
        <v>1.7388746188204518E-2</v>
      </c>
    </row>
    <row r="110" spans="4:13">
      <c r="D110" s="3" t="s">
        <v>111</v>
      </c>
      <c r="E110" s="5">
        <v>10495.3</v>
      </c>
    </row>
    <row r="111" spans="4:13">
      <c r="D111" s="3" t="s">
        <v>112</v>
      </c>
      <c r="E111" s="5">
        <v>10824.8</v>
      </c>
    </row>
    <row r="112" spans="4:13">
      <c r="D112" s="3" t="s">
        <v>113</v>
      </c>
      <c r="E112" s="5">
        <v>10892</v>
      </c>
    </row>
    <row r="113" spans="4:5">
      <c r="D113" s="3" t="s">
        <v>114</v>
      </c>
      <c r="E113" s="5">
        <v>11398.7</v>
      </c>
    </row>
    <row r="114" spans="4:5">
      <c r="D114" s="3" t="s">
        <v>115</v>
      </c>
      <c r="E114" s="5">
        <v>11497</v>
      </c>
    </row>
    <row r="115" spans="4:5">
      <c r="D115" s="3" t="s">
        <v>116</v>
      </c>
      <c r="E115" s="5">
        <v>11393.9</v>
      </c>
    </row>
    <row r="116" spans="4:5">
      <c r="D116" s="3" t="s">
        <v>117</v>
      </c>
      <c r="E116" s="5">
        <v>11681.1</v>
      </c>
    </row>
    <row r="117" spans="4:5">
      <c r="D117" s="3" t="s">
        <v>118</v>
      </c>
      <c r="E117" s="5">
        <v>12240.4</v>
      </c>
    </row>
    <row r="118" spans="4:5">
      <c r="D118" s="3" t="s">
        <v>119</v>
      </c>
      <c r="E118" s="5">
        <v>12160.9</v>
      </c>
    </row>
    <row r="119" spans="4:5">
      <c r="D119" s="3" t="s">
        <v>120</v>
      </c>
      <c r="E119" s="5">
        <v>12506.8</v>
      </c>
    </row>
    <row r="120" spans="4:5">
      <c r="D120" s="3" t="s">
        <v>121</v>
      </c>
      <c r="E120" s="5">
        <v>12847</v>
      </c>
    </row>
    <row r="121" spans="4:5">
      <c r="D121" s="3" t="s">
        <v>122</v>
      </c>
      <c r="E121" s="5">
        <v>13235.9</v>
      </c>
    </row>
    <row r="122" spans="4:5">
      <c r="D122" s="3" t="s">
        <v>123</v>
      </c>
      <c r="E122" s="5">
        <v>13908.3</v>
      </c>
    </row>
    <row r="123" spans="4:5">
      <c r="D123" s="3" t="s">
        <v>124</v>
      </c>
      <c r="E123" s="5">
        <v>14261.2</v>
      </c>
    </row>
    <row r="124" spans="4:5">
      <c r="D124" s="3" t="s">
        <v>125</v>
      </c>
      <c r="E124" s="5">
        <v>15107.5</v>
      </c>
    </row>
    <row r="125" spans="4:5">
      <c r="D125" s="3" t="s">
        <v>126</v>
      </c>
      <c r="E125" s="5">
        <v>15475.5</v>
      </c>
    </row>
    <row r="126" spans="4:5">
      <c r="D126" s="3" t="s">
        <v>127</v>
      </c>
      <c r="E126" s="5">
        <v>15736.9</v>
      </c>
    </row>
    <row r="127" spans="4:5">
      <c r="D127" s="3" t="s">
        <v>128</v>
      </c>
      <c r="E127" s="5">
        <v>16154.2</v>
      </c>
    </row>
    <row r="128" spans="4:5">
      <c r="D128" s="3" t="s">
        <v>129</v>
      </c>
      <c r="E128" s="5">
        <v>16287.8</v>
      </c>
    </row>
    <row r="129" spans="4:5">
      <c r="D129" s="3" t="s">
        <v>130</v>
      </c>
      <c r="E129" s="5">
        <v>17266.7</v>
      </c>
    </row>
    <row r="130" spans="4:5">
      <c r="D130" s="3" t="s">
        <v>131</v>
      </c>
      <c r="E130" s="5">
        <v>17177.7</v>
      </c>
    </row>
    <row r="131" spans="4:5">
      <c r="D131" s="3" t="s">
        <v>132</v>
      </c>
      <c r="E131" s="5">
        <v>17925.2</v>
      </c>
    </row>
    <row r="132" spans="4:5">
      <c r="D132" s="3" t="s">
        <v>133</v>
      </c>
      <c r="E132" s="5">
        <v>18145.2</v>
      </c>
    </row>
    <row r="133" spans="4:5">
      <c r="D133" s="3" t="s">
        <v>134</v>
      </c>
      <c r="E133" s="5">
        <v>18941.400000000001</v>
      </c>
    </row>
    <row r="134" spans="4:5">
      <c r="D134" s="3" t="s">
        <v>135</v>
      </c>
      <c r="E134" s="5">
        <v>20035.8</v>
      </c>
    </row>
    <row r="135" spans="4:5">
      <c r="D135" s="3" t="s">
        <v>136</v>
      </c>
      <c r="E135" s="5">
        <v>20226.3</v>
      </c>
    </row>
    <row r="136" spans="4:5">
      <c r="D136" s="3" t="s">
        <v>137</v>
      </c>
      <c r="E136" s="5">
        <v>20497.3</v>
      </c>
    </row>
    <row r="137" spans="4:5">
      <c r="D137" s="3" t="s">
        <v>138</v>
      </c>
      <c r="E137" s="5">
        <v>21529.599999999999</v>
      </c>
    </row>
    <row r="138" spans="4:5">
      <c r="D138" s="3" t="s">
        <v>139</v>
      </c>
      <c r="E138" s="5">
        <v>22609.1</v>
      </c>
    </row>
    <row r="139" spans="4:5">
      <c r="D139" s="3" t="s">
        <v>140</v>
      </c>
      <c r="E139" s="5">
        <v>22724.6</v>
      </c>
    </row>
    <row r="140" spans="4:5">
      <c r="D140" s="3" t="s">
        <v>141</v>
      </c>
      <c r="E140" s="5">
        <v>23027.7</v>
      </c>
    </row>
    <row r="141" spans="4:5">
      <c r="D141" s="3" t="s">
        <v>142</v>
      </c>
      <c r="E141" s="5">
        <v>21725.3</v>
      </c>
    </row>
    <row r="142" spans="4:5">
      <c r="D142" s="3" t="s">
        <v>143</v>
      </c>
      <c r="E142" s="5">
        <v>20799.3</v>
      </c>
    </row>
    <row r="143" spans="4:5">
      <c r="D143" s="3" t="s">
        <v>144</v>
      </c>
      <c r="E143" s="5">
        <v>21030.1</v>
      </c>
    </row>
    <row r="144" spans="4:5">
      <c r="D144" s="3" t="s">
        <v>145</v>
      </c>
      <c r="E144" s="5">
        <v>20953.3</v>
      </c>
    </row>
    <row r="145" spans="4:5">
      <c r="D145" s="3" t="s">
        <v>146</v>
      </c>
      <c r="E145" s="5">
        <v>21351</v>
      </c>
    </row>
    <row r="146" spans="4:5">
      <c r="D146" s="3" t="s">
        <v>147</v>
      </c>
      <c r="E146" s="5">
        <v>20537.2</v>
      </c>
    </row>
    <row r="147" spans="4:5">
      <c r="D147" s="3" t="s">
        <v>148</v>
      </c>
      <c r="E147" s="5">
        <v>20105.2</v>
      </c>
    </row>
    <row r="148" spans="4:5">
      <c r="D148" s="3" t="s">
        <v>149</v>
      </c>
      <c r="E148" s="5">
        <v>19663</v>
      </c>
    </row>
    <row r="149" spans="4:5">
      <c r="D149" s="3" t="s">
        <v>150</v>
      </c>
      <c r="E149" s="5">
        <v>19957.3</v>
      </c>
    </row>
    <row r="150" spans="4:5">
      <c r="D150" s="3" t="s">
        <v>151</v>
      </c>
      <c r="E150" s="5">
        <v>20429.599999999999</v>
      </c>
    </row>
    <row r="151" spans="4:5">
      <c r="D151" s="3" t="s">
        <v>152</v>
      </c>
      <c r="E151" s="5">
        <v>20195.900000000001</v>
      </c>
    </row>
    <row r="152" spans="4:5">
      <c r="D152" s="3" t="s">
        <v>153</v>
      </c>
      <c r="E152" s="5">
        <v>20493.599999999999</v>
      </c>
    </row>
    <row r="153" spans="4:5">
      <c r="D153" s="3" t="s">
        <v>154</v>
      </c>
      <c r="E153" s="5">
        <v>20049.2</v>
      </c>
    </row>
    <row r="154" spans="4:5">
      <c r="D154" s="3" t="s">
        <v>155</v>
      </c>
      <c r="E154" s="5">
        <v>20653</v>
      </c>
    </row>
    <row r="155" spans="4:5">
      <c r="D155" s="3" t="s">
        <v>156</v>
      </c>
      <c r="E155" s="5">
        <v>20627.599999999999</v>
      </c>
    </row>
    <row r="156" spans="4:5">
      <c r="D156" s="3" t="s">
        <v>157</v>
      </c>
      <c r="E156" s="5">
        <v>20538.8</v>
      </c>
    </row>
    <row r="157" spans="4:5">
      <c r="D157" s="3" t="s">
        <v>158</v>
      </c>
      <c r="E157" s="5">
        <v>21016</v>
      </c>
    </row>
    <row r="158" spans="4:5">
      <c r="D158" s="3" t="s">
        <v>159</v>
      </c>
      <c r="E158" s="5">
        <v>20720.8</v>
      </c>
    </row>
    <row r="159" spans="4:5">
      <c r="D159" s="3" t="s">
        <v>160</v>
      </c>
      <c r="E159" s="5">
        <v>20739.3</v>
      </c>
    </row>
    <row r="160" spans="4:5">
      <c r="D160" s="3" t="s">
        <v>161</v>
      </c>
      <c r="E160" s="5">
        <v>21008.5</v>
      </c>
    </row>
    <row r="161" spans="4:5">
      <c r="D161" s="3" t="s">
        <v>162</v>
      </c>
      <c r="E161" s="5">
        <v>20838.599999999999</v>
      </c>
    </row>
    <row r="162" spans="4:5">
      <c r="D162" s="3" t="s">
        <v>163</v>
      </c>
      <c r="E162" s="5">
        <v>21520.6</v>
      </c>
    </row>
    <row r="163" spans="4:5">
      <c r="D163" s="3" t="s">
        <v>164</v>
      </c>
      <c r="E163" s="5">
        <v>21498.6</v>
      </c>
    </row>
    <row r="164" spans="4:5">
      <c r="D164" s="3" t="s">
        <v>165</v>
      </c>
      <c r="E164" s="5">
        <v>21753.599999999999</v>
      </c>
    </row>
    <row r="165" spans="4:5">
      <c r="D165" s="3" t="s">
        <v>166</v>
      </c>
      <c r="E165" s="5">
        <v>22084.7</v>
      </c>
    </row>
    <row r="166" spans="4:5">
      <c r="D166" s="3" t="s">
        <v>167</v>
      </c>
      <c r="E166" s="5">
        <v>22262.799999999999</v>
      </c>
    </row>
    <row r="167" spans="4:5">
      <c r="D167" s="3" t="s">
        <v>168</v>
      </c>
      <c r="E167" s="5">
        <v>22631.8</v>
      </c>
    </row>
    <row r="168" spans="4:5">
      <c r="D168" s="3" t="s">
        <v>169</v>
      </c>
      <c r="E168" s="5">
        <v>22813</v>
      </c>
    </row>
    <row r="169" spans="4:5">
      <c r="D169" s="3" t="s">
        <v>170</v>
      </c>
      <c r="E169" s="5">
        <v>23680.5</v>
      </c>
    </row>
    <row r="170" spans="4:5">
      <c r="D170" s="3" t="s">
        <v>171</v>
      </c>
      <c r="E170" s="5">
        <v>24145.5</v>
      </c>
    </row>
    <row r="171" spans="4:5">
      <c r="D171" s="3" t="s">
        <v>172</v>
      </c>
      <c r="E171" s="5">
        <v>24907.8</v>
      </c>
    </row>
    <row r="172" spans="4:5">
      <c r="D172" s="3" t="s">
        <v>173</v>
      </c>
      <c r="E172" s="5">
        <v>24911</v>
      </c>
    </row>
    <row r="173" spans="4:5">
      <c r="D173" s="3" t="s">
        <v>174</v>
      </c>
      <c r="E173" s="5">
        <v>25027.200000000001</v>
      </c>
    </row>
    <row r="174" spans="4:5">
      <c r="D174" s="3" t="s">
        <v>175</v>
      </c>
      <c r="E174" s="5">
        <v>26009.599999999999</v>
      </c>
    </row>
    <row r="175" spans="4:5">
      <c r="D175" s="3" t="s">
        <v>176</v>
      </c>
      <c r="E175" s="5">
        <v>27365.9</v>
      </c>
    </row>
    <row r="176" spans="4:5">
      <c r="D176" s="3" t="s">
        <v>177</v>
      </c>
      <c r="E176" s="5">
        <v>28711.8</v>
      </c>
    </row>
    <row r="177" spans="4:5">
      <c r="D177" s="3" t="s">
        <v>178</v>
      </c>
      <c r="E177" s="5">
        <v>28500.7</v>
      </c>
    </row>
    <row r="178" spans="4:5">
      <c r="D178" s="3" t="s">
        <v>179</v>
      </c>
      <c r="E178" s="5">
        <v>28509.4</v>
      </c>
    </row>
    <row r="179" spans="4:5">
      <c r="D179" s="3" t="s">
        <v>180</v>
      </c>
      <c r="E179" s="5">
        <v>29556.7</v>
      </c>
    </row>
    <row r="180" spans="4:5">
      <c r="D180" s="3" t="s">
        <v>181</v>
      </c>
      <c r="E180" s="5">
        <v>30372.400000000001</v>
      </c>
    </row>
    <row r="181" spans="4:5">
      <c r="D181" s="3" t="s">
        <v>182</v>
      </c>
      <c r="E181" s="5">
        <v>30278.9</v>
      </c>
    </row>
    <row r="182" spans="4:5">
      <c r="D182" s="3" t="s">
        <v>183</v>
      </c>
      <c r="E182" s="5">
        <v>30184.400000000001</v>
      </c>
    </row>
    <row r="183" spans="4:5">
      <c r="D183" s="3" t="s">
        <v>184</v>
      </c>
      <c r="E183" s="5">
        <v>30447.1</v>
      </c>
    </row>
    <row r="184" spans="4:5">
      <c r="D184" s="3" t="s">
        <v>185</v>
      </c>
      <c r="E184" s="5">
        <v>30596.3</v>
      </c>
    </row>
    <row r="185" spans="4:5">
      <c r="D185" s="3" t="s">
        <v>186</v>
      </c>
      <c r="E185" s="5">
        <v>31395.7</v>
      </c>
    </row>
    <row r="186" spans="4:5">
      <c r="D186" s="3" t="s">
        <v>187</v>
      </c>
      <c r="E186" s="5">
        <v>31156</v>
      </c>
    </row>
    <row r="187" spans="4:5">
      <c r="D187" s="3" t="s">
        <v>188</v>
      </c>
      <c r="E187" s="5">
        <v>27104.9</v>
      </c>
    </row>
    <row r="188" spans="4:5">
      <c r="D188" s="3" t="s">
        <v>189</v>
      </c>
      <c r="E188" s="5">
        <v>28990.5</v>
      </c>
    </row>
    <row r="189" spans="4:5">
      <c r="D189" s="3" t="s">
        <v>190</v>
      </c>
      <c r="E189" s="5">
        <v>29737.3</v>
      </c>
    </row>
    <row r="190" spans="4:5">
      <c r="D190" s="3" t="s">
        <v>191</v>
      </c>
      <c r="E190" s="5">
        <v>30653.1</v>
      </c>
    </row>
    <row r="191" spans="4:5">
      <c r="D191" s="3" t="s">
        <v>192</v>
      </c>
      <c r="E191" s="5">
        <v>30035.1</v>
      </c>
    </row>
    <row r="192" spans="4:5">
      <c r="D192" s="3" t="s">
        <v>193</v>
      </c>
      <c r="E192" s="5">
        <v>31612.400000000001</v>
      </c>
    </row>
    <row r="193" spans="4:5">
      <c r="D193" s="3" t="s">
        <v>194</v>
      </c>
      <c r="E193" s="5">
        <v>32162.1</v>
      </c>
    </row>
    <row r="194" spans="4:5">
      <c r="D194" s="3" t="s">
        <v>195</v>
      </c>
      <c r="E194" s="4" t="s"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Q108"/>
  <sheetViews>
    <sheetView topLeftCell="E91" workbookViewId="0">
      <selection activeCell="H48" sqref="H48:I108"/>
    </sheetView>
  </sheetViews>
  <sheetFormatPr defaultRowHeight="14.4"/>
  <cols>
    <col min="14" max="14" width="11.33203125" customWidth="1"/>
    <col min="15" max="15" width="9.88671875" customWidth="1"/>
    <col min="16" max="16" width="10.109375" bestFit="1" customWidth="1"/>
    <col min="17" max="17" width="11.109375" bestFit="1" customWidth="1"/>
  </cols>
  <sheetData>
    <row r="1" spans="8:17">
      <c r="H1" t="s">
        <v>198</v>
      </c>
      <c r="I1" t="s">
        <v>541</v>
      </c>
      <c r="J1" t="s">
        <v>542</v>
      </c>
      <c r="K1" t="s">
        <v>543</v>
      </c>
      <c r="L1" t="s">
        <v>544</v>
      </c>
      <c r="N1" t="s">
        <v>541</v>
      </c>
      <c r="O1" t="s">
        <v>542</v>
      </c>
      <c r="P1" t="s">
        <v>543</v>
      </c>
      <c r="Q1" t="s">
        <v>544</v>
      </c>
    </row>
    <row r="2" spans="8:17">
      <c r="H2" s="11" t="s">
        <v>89</v>
      </c>
      <c r="I2" s="19" t="s">
        <v>540</v>
      </c>
      <c r="J2" s="18">
        <v>42.5</v>
      </c>
      <c r="K2" s="18">
        <v>42.16</v>
      </c>
      <c r="L2" s="18">
        <v>42.68</v>
      </c>
      <c r="N2" s="45" t="s">
        <v>540</v>
      </c>
      <c r="O2" s="155"/>
    </row>
    <row r="3" spans="8:17">
      <c r="H3" s="11" t="s">
        <v>90</v>
      </c>
      <c r="I3" s="21" t="s">
        <v>540</v>
      </c>
      <c r="J3" s="20">
        <v>55</v>
      </c>
      <c r="K3" s="20">
        <v>54</v>
      </c>
      <c r="L3" s="20">
        <v>54.11</v>
      </c>
      <c r="N3" s="45" t="s">
        <v>540</v>
      </c>
      <c r="O3" s="155"/>
    </row>
    <row r="4" spans="8:17">
      <c r="H4" s="11" t="s">
        <v>91</v>
      </c>
      <c r="I4" s="23" t="s">
        <v>540</v>
      </c>
      <c r="J4" s="22">
        <v>61.39</v>
      </c>
      <c r="K4" s="22">
        <v>60.31</v>
      </c>
      <c r="L4" s="22">
        <v>58.17</v>
      </c>
      <c r="N4" s="45" t="s">
        <v>540</v>
      </c>
      <c r="O4" s="155"/>
    </row>
    <row r="5" spans="8:17">
      <c r="H5" s="11" t="s">
        <v>92</v>
      </c>
      <c r="I5" s="25" t="s">
        <v>540</v>
      </c>
      <c r="J5" s="24">
        <v>56.23</v>
      </c>
      <c r="K5" s="24">
        <v>54.92</v>
      </c>
      <c r="L5" s="24">
        <v>53.75</v>
      </c>
      <c r="N5" s="45" t="s">
        <v>540</v>
      </c>
      <c r="O5" s="155"/>
    </row>
    <row r="6" spans="8:17">
      <c r="H6" s="11" t="s">
        <v>93</v>
      </c>
      <c r="I6" s="27" t="s">
        <v>540</v>
      </c>
      <c r="J6" s="26">
        <v>54.67</v>
      </c>
      <c r="K6" s="26">
        <v>54.69</v>
      </c>
      <c r="L6" s="26">
        <v>54.98</v>
      </c>
      <c r="N6" s="45" t="s">
        <v>540</v>
      </c>
      <c r="O6" s="155"/>
    </row>
    <row r="7" spans="8:17">
      <c r="H7" s="11" t="s">
        <v>94</v>
      </c>
      <c r="I7" s="29" t="s">
        <v>540</v>
      </c>
      <c r="J7" s="28">
        <v>54.27</v>
      </c>
      <c r="K7" s="28">
        <v>54.53</v>
      </c>
      <c r="L7" s="28">
        <v>54.88</v>
      </c>
      <c r="N7" s="45" t="s">
        <v>540</v>
      </c>
      <c r="O7" s="155"/>
    </row>
    <row r="8" spans="8:17">
      <c r="H8" s="11" t="s">
        <v>95</v>
      </c>
      <c r="I8" s="31" t="s">
        <v>540</v>
      </c>
      <c r="J8" s="30">
        <v>193.7</v>
      </c>
      <c r="K8" s="30">
        <v>176.52</v>
      </c>
      <c r="L8" s="30">
        <v>147.38999999999999</v>
      </c>
      <c r="N8" s="45" t="s">
        <v>540</v>
      </c>
      <c r="O8" s="155"/>
    </row>
    <row r="9" spans="8:17">
      <c r="H9" s="11" t="s">
        <v>96</v>
      </c>
      <c r="I9" s="33" t="s">
        <v>540</v>
      </c>
      <c r="J9" s="32">
        <v>58.08</v>
      </c>
      <c r="K9" s="32">
        <v>56.44</v>
      </c>
      <c r="L9" s="32">
        <v>56.52</v>
      </c>
      <c r="N9" s="45" t="s">
        <v>540</v>
      </c>
      <c r="O9" s="155"/>
    </row>
    <row r="10" spans="8:17">
      <c r="H10" s="11" t="s">
        <v>97</v>
      </c>
      <c r="I10" s="35" t="s">
        <v>540</v>
      </c>
      <c r="J10" s="34">
        <v>46.92</v>
      </c>
      <c r="K10" s="34">
        <v>48.88</v>
      </c>
      <c r="L10" s="34">
        <v>53.31</v>
      </c>
      <c r="N10" s="45" t="s">
        <v>540</v>
      </c>
      <c r="O10" s="155"/>
    </row>
    <row r="11" spans="8:17">
      <c r="H11" s="11" t="s">
        <v>98</v>
      </c>
      <c r="I11" s="37" t="s">
        <v>540</v>
      </c>
      <c r="J11" s="36">
        <v>101.08</v>
      </c>
      <c r="K11" s="36">
        <v>90.92</v>
      </c>
      <c r="L11" s="36">
        <v>83.62</v>
      </c>
      <c r="N11" s="45" t="s">
        <v>540</v>
      </c>
      <c r="O11" s="155"/>
    </row>
    <row r="12" spans="8:17">
      <c r="H12" s="11" t="s">
        <v>99</v>
      </c>
      <c r="I12" s="39" t="s">
        <v>540</v>
      </c>
      <c r="J12" s="38">
        <v>97.96</v>
      </c>
      <c r="K12" s="38">
        <v>95.96</v>
      </c>
      <c r="L12" s="38">
        <v>90.82</v>
      </c>
      <c r="N12" s="45" t="s">
        <v>540</v>
      </c>
      <c r="O12" s="155"/>
    </row>
    <row r="13" spans="8:17">
      <c r="H13" s="11" t="s">
        <v>100</v>
      </c>
      <c r="I13" s="41" t="s">
        <v>540</v>
      </c>
      <c r="J13" s="40">
        <v>58.29</v>
      </c>
      <c r="K13" s="40">
        <v>59.29</v>
      </c>
      <c r="L13" s="40">
        <v>63.79</v>
      </c>
      <c r="N13" s="45" t="s">
        <v>540</v>
      </c>
      <c r="O13" s="155"/>
    </row>
    <row r="14" spans="8:17">
      <c r="H14" s="11" t="s">
        <v>101</v>
      </c>
      <c r="I14" s="43" t="s">
        <v>540</v>
      </c>
      <c r="J14" s="42">
        <v>81.93</v>
      </c>
      <c r="K14" s="42">
        <v>77.459999999999994</v>
      </c>
      <c r="L14" s="42">
        <v>74.5</v>
      </c>
      <c r="N14" s="45" t="s">
        <v>540</v>
      </c>
      <c r="O14" s="155"/>
    </row>
    <row r="15" spans="8:17">
      <c r="H15" s="11" t="s">
        <v>102</v>
      </c>
      <c r="I15" s="45" t="s">
        <v>540</v>
      </c>
      <c r="J15" s="44">
        <v>106.71</v>
      </c>
      <c r="K15" s="44">
        <v>98.57</v>
      </c>
      <c r="L15" s="44">
        <v>90.61</v>
      </c>
      <c r="N15" s="45" t="s">
        <v>540</v>
      </c>
      <c r="O15" s="155"/>
    </row>
    <row r="16" spans="8:17">
      <c r="H16" s="11" t="s">
        <v>103</v>
      </c>
      <c r="I16" s="46">
        <v>173.75</v>
      </c>
      <c r="J16" s="46">
        <v>146.07</v>
      </c>
      <c r="K16" s="46">
        <v>114.9</v>
      </c>
      <c r="L16" s="46">
        <v>98.4</v>
      </c>
      <c r="O16" s="155"/>
    </row>
    <row r="17" spans="8:15">
      <c r="H17" s="11" t="s">
        <v>104</v>
      </c>
      <c r="I17" s="47">
        <v>71.790000000000006</v>
      </c>
      <c r="J17" s="47">
        <v>107.51</v>
      </c>
      <c r="K17" s="47">
        <v>103.22</v>
      </c>
      <c r="L17" s="47">
        <v>93.4</v>
      </c>
      <c r="O17" s="155"/>
    </row>
    <row r="18" spans="8:15">
      <c r="H18" s="11" t="s">
        <v>105</v>
      </c>
      <c r="I18" s="48">
        <v>42.14</v>
      </c>
      <c r="J18" s="48">
        <v>66.040000000000006</v>
      </c>
      <c r="K18" s="48">
        <v>68.790000000000006</v>
      </c>
      <c r="L18" s="48">
        <v>70.39</v>
      </c>
      <c r="O18" s="155"/>
    </row>
    <row r="19" spans="8:15">
      <c r="H19" s="11" t="s">
        <v>106</v>
      </c>
      <c r="I19" s="49">
        <v>54.5</v>
      </c>
      <c r="J19" s="49">
        <v>73.75</v>
      </c>
      <c r="K19" s="49">
        <v>75.5</v>
      </c>
      <c r="L19" s="49">
        <v>70.17</v>
      </c>
      <c r="O19" s="155"/>
    </row>
    <row r="20" spans="8:15">
      <c r="H20" s="11" t="s">
        <v>107</v>
      </c>
      <c r="I20" s="50">
        <v>27.13</v>
      </c>
      <c r="J20" s="50">
        <v>52.88</v>
      </c>
      <c r="K20" s="50">
        <v>57.25</v>
      </c>
      <c r="L20" s="50">
        <v>56.67</v>
      </c>
      <c r="O20" s="155"/>
    </row>
    <row r="21" spans="8:15">
      <c r="H21" s="11" t="s">
        <v>108</v>
      </c>
      <c r="I21" s="51">
        <v>37.880000000000003</v>
      </c>
      <c r="J21" s="51">
        <v>46.75</v>
      </c>
      <c r="K21" s="51">
        <v>47.88</v>
      </c>
      <c r="L21" s="51">
        <v>49.33</v>
      </c>
      <c r="O21" s="155"/>
    </row>
    <row r="22" spans="8:15">
      <c r="H22" s="11" t="s">
        <v>109</v>
      </c>
      <c r="I22" s="52">
        <v>48.25</v>
      </c>
      <c r="J22" s="52">
        <v>50.25</v>
      </c>
      <c r="K22" s="52">
        <v>50.38</v>
      </c>
      <c r="L22" s="52">
        <v>50.83</v>
      </c>
      <c r="O22" s="155"/>
    </row>
    <row r="23" spans="8:15">
      <c r="H23" s="11" t="s">
        <v>110</v>
      </c>
      <c r="I23" s="53">
        <v>30.62</v>
      </c>
      <c r="J23" s="53">
        <v>53</v>
      </c>
      <c r="K23" s="53">
        <v>52.62</v>
      </c>
      <c r="L23" s="53">
        <v>50.88</v>
      </c>
      <c r="O23" s="155"/>
    </row>
    <row r="24" spans="8:15">
      <c r="H24" s="11" t="s">
        <v>111</v>
      </c>
      <c r="I24" s="54">
        <v>47.12</v>
      </c>
      <c r="J24" s="54">
        <v>50.81</v>
      </c>
      <c r="K24" s="54">
        <v>51.56</v>
      </c>
      <c r="L24" s="54">
        <v>53.12</v>
      </c>
      <c r="O24" s="155"/>
    </row>
    <row r="25" spans="8:15">
      <c r="H25" s="11" t="s">
        <v>112</v>
      </c>
      <c r="I25" s="55">
        <v>34.119999999999997</v>
      </c>
      <c r="J25" s="55">
        <v>40.78</v>
      </c>
      <c r="K25" s="55">
        <v>41.62</v>
      </c>
      <c r="L25" s="55">
        <v>43.38</v>
      </c>
      <c r="O25" s="155"/>
    </row>
    <row r="26" spans="8:15">
      <c r="H26" s="11" t="s">
        <v>113</v>
      </c>
      <c r="I26" s="56">
        <v>28.25</v>
      </c>
      <c r="J26" s="56">
        <v>38</v>
      </c>
      <c r="K26" s="56">
        <v>39.380000000000003</v>
      </c>
      <c r="L26" s="56">
        <v>41.5</v>
      </c>
      <c r="O26" s="155"/>
    </row>
    <row r="27" spans="8:15">
      <c r="H27" s="11" t="s">
        <v>114</v>
      </c>
      <c r="I27" s="57">
        <v>26.75</v>
      </c>
      <c r="J27" s="57">
        <v>36.619999999999997</v>
      </c>
      <c r="K27" s="57">
        <v>37.619999999999997</v>
      </c>
      <c r="L27" s="57">
        <v>38.75</v>
      </c>
      <c r="O27" s="155"/>
    </row>
    <row r="28" spans="8:15">
      <c r="H28" s="11" t="s">
        <v>115</v>
      </c>
      <c r="I28" s="58">
        <v>38.5</v>
      </c>
      <c r="J28" s="58">
        <v>35.380000000000003</v>
      </c>
      <c r="K28" s="58">
        <v>36</v>
      </c>
      <c r="L28" s="58">
        <v>36.69</v>
      </c>
      <c r="O28" s="155"/>
    </row>
    <row r="29" spans="8:15">
      <c r="H29" s="11" t="s">
        <v>116</v>
      </c>
      <c r="I29" s="59">
        <v>33.119999999999997</v>
      </c>
      <c r="J29" s="59">
        <v>29.91</v>
      </c>
      <c r="K29" s="59">
        <v>29.91</v>
      </c>
      <c r="L29" s="59">
        <v>30.38</v>
      </c>
      <c r="O29" s="155"/>
    </row>
    <row r="30" spans="8:15">
      <c r="H30" s="11" t="s">
        <v>117</v>
      </c>
      <c r="I30" s="60">
        <v>24.5</v>
      </c>
      <c r="J30" s="60">
        <v>25.84</v>
      </c>
      <c r="K30" s="60">
        <v>25.92</v>
      </c>
      <c r="L30" s="60">
        <v>25.56</v>
      </c>
      <c r="O30" s="155"/>
    </row>
    <row r="31" spans="8:15">
      <c r="H31" s="11" t="s">
        <v>118</v>
      </c>
      <c r="I31" s="61">
        <v>22.25</v>
      </c>
      <c r="J31" s="61">
        <v>20.47</v>
      </c>
      <c r="K31" s="61">
        <v>20.059999999999999</v>
      </c>
      <c r="L31" s="61">
        <v>19.88</v>
      </c>
      <c r="O31" s="155"/>
    </row>
    <row r="32" spans="8:15">
      <c r="H32" s="11" t="s">
        <v>119</v>
      </c>
      <c r="I32" s="62">
        <v>20.13</v>
      </c>
      <c r="J32" s="62">
        <v>18.75</v>
      </c>
      <c r="K32" s="62">
        <v>18.260000000000002</v>
      </c>
      <c r="L32" s="62">
        <v>17.03</v>
      </c>
      <c r="O32" s="155"/>
    </row>
    <row r="33" spans="8:17">
      <c r="H33" s="11" t="s">
        <v>120</v>
      </c>
      <c r="I33" s="63">
        <v>18.97</v>
      </c>
      <c r="J33" s="63">
        <v>19.13</v>
      </c>
      <c r="K33" s="63">
        <v>18.88</v>
      </c>
      <c r="L33" s="63">
        <v>19.13</v>
      </c>
      <c r="O33" s="155"/>
    </row>
    <row r="34" spans="8:17">
      <c r="H34" s="11" t="s">
        <v>121</v>
      </c>
      <c r="I34" s="64">
        <v>19.75</v>
      </c>
      <c r="J34" s="64">
        <v>20.84</v>
      </c>
      <c r="K34" s="64">
        <v>19.940000000000001</v>
      </c>
      <c r="L34" s="64">
        <v>20.13</v>
      </c>
      <c r="O34" s="155"/>
    </row>
    <row r="35" spans="8:17">
      <c r="H35" s="11" t="s">
        <v>122</v>
      </c>
      <c r="I35" s="65">
        <v>22.13</v>
      </c>
      <c r="J35" s="65">
        <v>22.31</v>
      </c>
      <c r="K35" s="65">
        <v>21.44</v>
      </c>
      <c r="L35" s="65">
        <v>20.190000000000001</v>
      </c>
      <c r="O35" s="155"/>
    </row>
    <row r="36" spans="8:17">
      <c r="H36" s="11" t="s">
        <v>123</v>
      </c>
      <c r="I36" s="66">
        <v>20.28</v>
      </c>
      <c r="J36" s="66">
        <v>22.5</v>
      </c>
      <c r="K36" s="66">
        <v>21.25</v>
      </c>
      <c r="L36" s="66">
        <v>20.059999999999999</v>
      </c>
      <c r="O36" s="155"/>
    </row>
    <row r="37" spans="8:17">
      <c r="H37" s="11" t="s">
        <v>124</v>
      </c>
      <c r="I37" s="67">
        <v>20.78</v>
      </c>
      <c r="J37" s="67">
        <v>21.38</v>
      </c>
      <c r="K37" s="67">
        <v>20.21</v>
      </c>
      <c r="L37" s="67">
        <v>19.59</v>
      </c>
      <c r="O37" s="155"/>
    </row>
    <row r="38" spans="8:17">
      <c r="H38" s="11" t="s">
        <v>125</v>
      </c>
      <c r="I38" s="68">
        <v>18.690000000000001</v>
      </c>
      <c r="J38" s="68">
        <v>19</v>
      </c>
      <c r="K38" s="68">
        <v>18.68</v>
      </c>
      <c r="L38" s="68">
        <v>17.309999999999999</v>
      </c>
      <c r="O38" s="155"/>
    </row>
    <row r="39" spans="8:17">
      <c r="H39" s="11" t="s">
        <v>126</v>
      </c>
      <c r="I39" s="69">
        <v>17.23</v>
      </c>
      <c r="J39" s="69">
        <v>17.559999999999999</v>
      </c>
      <c r="K39" s="69">
        <v>17.16</v>
      </c>
      <c r="L39" s="69">
        <v>16.09</v>
      </c>
      <c r="O39" s="155"/>
    </row>
    <row r="40" spans="8:17">
      <c r="H40" s="11" t="s">
        <v>127</v>
      </c>
      <c r="I40" s="70">
        <v>7.39</v>
      </c>
      <c r="J40" s="70">
        <v>10.220000000000001</v>
      </c>
      <c r="K40" s="70">
        <v>10.38</v>
      </c>
      <c r="L40" s="70">
        <v>9.69</v>
      </c>
      <c r="O40" s="155"/>
    </row>
    <row r="41" spans="8:17">
      <c r="H41" s="11" t="s">
        <v>128</v>
      </c>
      <c r="I41" s="71">
        <v>7.99</v>
      </c>
      <c r="J41" s="71">
        <v>9.84</v>
      </c>
      <c r="K41" s="71">
        <v>9.94</v>
      </c>
      <c r="L41" s="71">
        <v>9.59</v>
      </c>
      <c r="O41" s="155"/>
    </row>
    <row r="42" spans="8:17">
      <c r="H42" s="11" t="s">
        <v>129</v>
      </c>
      <c r="I42" s="72">
        <v>2.2000000000000002</v>
      </c>
      <c r="J42" s="72">
        <v>6.69</v>
      </c>
      <c r="K42" s="72">
        <v>6.93</v>
      </c>
      <c r="L42" s="72">
        <v>6.97</v>
      </c>
      <c r="O42" s="155"/>
    </row>
    <row r="43" spans="8:17">
      <c r="H43" s="11" t="s">
        <v>130</v>
      </c>
      <c r="I43" s="73">
        <v>7.06</v>
      </c>
      <c r="J43" s="73">
        <v>7.63</v>
      </c>
      <c r="K43" s="73">
        <v>7.31</v>
      </c>
      <c r="L43" s="73">
        <v>7.28</v>
      </c>
      <c r="O43" s="155"/>
    </row>
    <row r="44" spans="8:17">
      <c r="H44" s="11" t="s">
        <v>131</v>
      </c>
      <c r="I44" s="74">
        <v>8.6300000000000008</v>
      </c>
      <c r="J44" s="74">
        <v>8.61</v>
      </c>
      <c r="K44" s="74">
        <v>8.56</v>
      </c>
      <c r="L44" s="74">
        <v>8.56</v>
      </c>
      <c r="O44" s="155"/>
    </row>
    <row r="45" spans="8:17">
      <c r="H45" s="11" t="s">
        <v>132</v>
      </c>
      <c r="I45" s="75">
        <v>8.8699999999999992</v>
      </c>
      <c r="J45" s="75">
        <v>8.9600000000000009</v>
      </c>
      <c r="K45" s="75">
        <v>8.99</v>
      </c>
      <c r="L45" s="75">
        <v>8.92</v>
      </c>
      <c r="O45" s="155"/>
    </row>
    <row r="46" spans="8:17">
      <c r="H46" s="11" t="s">
        <v>133</v>
      </c>
      <c r="I46" s="76">
        <v>9.19</v>
      </c>
      <c r="J46" s="76">
        <v>9.18</v>
      </c>
      <c r="K46" s="76">
        <v>9.19</v>
      </c>
      <c r="L46" s="76">
        <v>9.16</v>
      </c>
      <c r="O46" s="155"/>
    </row>
    <row r="47" spans="8:17">
      <c r="H47" s="11" t="s">
        <v>134</v>
      </c>
      <c r="I47" s="77">
        <v>7.95</v>
      </c>
      <c r="J47" s="77">
        <v>8.58</v>
      </c>
      <c r="K47" s="77">
        <v>8.61</v>
      </c>
      <c r="L47" s="77">
        <v>8.68</v>
      </c>
      <c r="O47" s="155"/>
    </row>
    <row r="48" spans="8:17">
      <c r="H48" s="11" t="s">
        <v>135</v>
      </c>
      <c r="I48" s="78">
        <v>7.91</v>
      </c>
      <c r="J48" s="78">
        <v>7.88</v>
      </c>
      <c r="K48" s="78">
        <v>7.91</v>
      </c>
      <c r="L48" s="78">
        <v>7.78</v>
      </c>
      <c r="M48">
        <f>I48/100</f>
        <v>7.9100000000000004E-2</v>
      </c>
      <c r="N48" s="156">
        <f>I48-AVERAGE($I$48:$I$108)</f>
        <v>3.7131147540983598</v>
      </c>
      <c r="O48" s="155">
        <f>J48-AVERAGE($J$48:$J$108)</f>
        <v>3.2154098360655734</v>
      </c>
      <c r="P48" s="155">
        <f>K48-AVERAGE($K$48:$K$108)</f>
        <v>3.0175409836065574</v>
      </c>
      <c r="Q48" s="155">
        <f>L48-AVERAGE($L$48:$L$108)</f>
        <v>2.8093442622950828</v>
      </c>
    </row>
    <row r="49" spans="8:17">
      <c r="H49" s="11" t="s">
        <v>136</v>
      </c>
      <c r="I49" s="79">
        <v>8.31</v>
      </c>
      <c r="J49" s="79">
        <v>7.67</v>
      </c>
      <c r="K49" s="79">
        <v>7.56</v>
      </c>
      <c r="L49" s="79">
        <v>7.58</v>
      </c>
      <c r="M49">
        <f t="shared" ref="M49:M108" si="0">I49/100</f>
        <v>8.3100000000000007E-2</v>
      </c>
      <c r="N49" s="156">
        <f t="shared" ref="N49:N108" si="1">I49-AVERAGE($I$48:$I$108)</f>
        <v>4.1131147540983601</v>
      </c>
      <c r="O49" s="155">
        <f t="shared" ref="O49:O108" si="2">J49-AVERAGE($J$48:$J$108)</f>
        <v>3.0054098360655734</v>
      </c>
      <c r="P49" s="155">
        <f t="shared" ref="P49:P108" si="3">K49-AVERAGE($K$48:$K$108)</f>
        <v>2.6675409836065569</v>
      </c>
      <c r="Q49" s="155">
        <f t="shared" ref="Q49:Q108" si="4">L49-AVERAGE($L$48:$L$108)</f>
        <v>2.6093442622950827</v>
      </c>
    </row>
    <row r="50" spans="8:17">
      <c r="H50" s="11" t="s">
        <v>137</v>
      </c>
      <c r="I50" s="80">
        <v>8.0299999999999994</v>
      </c>
      <c r="J50" s="80">
        <v>7.56</v>
      </c>
      <c r="K50" s="80">
        <v>7.48</v>
      </c>
      <c r="L50" s="80">
        <v>7.51</v>
      </c>
      <c r="M50">
        <f t="shared" si="0"/>
        <v>8.0299999999999996E-2</v>
      </c>
      <c r="N50" s="156">
        <f t="shared" si="1"/>
        <v>3.833114754098359</v>
      </c>
      <c r="O50" s="155">
        <f t="shared" si="2"/>
        <v>2.8954098360655731</v>
      </c>
      <c r="P50" s="155">
        <f t="shared" si="3"/>
        <v>2.5875409836065577</v>
      </c>
      <c r="Q50" s="155">
        <f t="shared" si="4"/>
        <v>2.5393442622950824</v>
      </c>
    </row>
    <row r="51" spans="8:17">
      <c r="H51" s="11" t="s">
        <v>138</v>
      </c>
      <c r="I51" s="81">
        <v>8.06</v>
      </c>
      <c r="J51" s="81">
        <v>8.3800000000000008</v>
      </c>
      <c r="K51" s="81">
        <v>8.44</v>
      </c>
      <c r="L51" s="81">
        <v>8.56</v>
      </c>
      <c r="M51">
        <f t="shared" si="0"/>
        <v>8.0600000000000005E-2</v>
      </c>
      <c r="N51" s="156">
        <f t="shared" si="1"/>
        <v>3.8631147540983601</v>
      </c>
      <c r="O51" s="155">
        <f t="shared" si="2"/>
        <v>3.7154098360655743</v>
      </c>
      <c r="P51" s="155">
        <f t="shared" si="3"/>
        <v>3.5475409836065568</v>
      </c>
      <c r="Q51" s="155">
        <f t="shared" si="4"/>
        <v>3.5893442622950831</v>
      </c>
    </row>
    <row r="52" spans="8:17">
      <c r="H52" s="11" t="s">
        <v>139</v>
      </c>
      <c r="I52" s="82">
        <v>10.44</v>
      </c>
      <c r="J52" s="82">
        <v>10.96</v>
      </c>
      <c r="K52" s="82">
        <v>11.13</v>
      </c>
      <c r="L52" s="82">
        <v>11.12</v>
      </c>
      <c r="M52">
        <f t="shared" si="0"/>
        <v>0.10439999999999999</v>
      </c>
      <c r="N52" s="156">
        <f t="shared" si="1"/>
        <v>6.2431147540983591</v>
      </c>
      <c r="O52" s="155">
        <f t="shared" si="2"/>
        <v>6.2954098360655744</v>
      </c>
      <c r="P52" s="155">
        <f t="shared" si="3"/>
        <v>6.2375409836065581</v>
      </c>
      <c r="Q52" s="155">
        <f t="shared" si="4"/>
        <v>6.1493442622950818</v>
      </c>
    </row>
    <row r="53" spans="8:17">
      <c r="H53" s="11" t="s">
        <v>140</v>
      </c>
      <c r="I53" s="83">
        <v>11.16</v>
      </c>
      <c r="J53" s="83">
        <v>12.03</v>
      </c>
      <c r="K53" s="83">
        <v>12.01</v>
      </c>
      <c r="L53" s="83">
        <v>12.01</v>
      </c>
      <c r="M53">
        <f t="shared" si="0"/>
        <v>0.1116</v>
      </c>
      <c r="N53" s="156">
        <f t="shared" si="1"/>
        <v>6.9631147540983598</v>
      </c>
      <c r="O53" s="155">
        <f t="shared" si="2"/>
        <v>7.3654098360655729</v>
      </c>
      <c r="P53" s="155">
        <f t="shared" si="3"/>
        <v>7.1175409836065571</v>
      </c>
      <c r="Q53" s="155">
        <f t="shared" si="4"/>
        <v>7.0393442622950824</v>
      </c>
    </row>
    <row r="54" spans="8:17">
      <c r="H54" s="11" t="s">
        <v>141</v>
      </c>
      <c r="I54" s="84">
        <v>14.04</v>
      </c>
      <c r="J54" s="84">
        <v>13.69</v>
      </c>
      <c r="K54" s="84">
        <v>13.75</v>
      </c>
      <c r="L54" s="84">
        <v>13.75</v>
      </c>
      <c r="M54">
        <f t="shared" si="0"/>
        <v>0.1404</v>
      </c>
      <c r="N54" s="156">
        <f t="shared" si="1"/>
        <v>9.8431147540983588</v>
      </c>
      <c r="O54" s="155">
        <f t="shared" si="2"/>
        <v>9.0254098360655739</v>
      </c>
      <c r="P54" s="155">
        <f t="shared" si="3"/>
        <v>8.8575409836065582</v>
      </c>
      <c r="Q54" s="155">
        <f t="shared" si="4"/>
        <v>8.7793442622950835</v>
      </c>
    </row>
    <row r="55" spans="8:17">
      <c r="H55" s="11" t="s">
        <v>142</v>
      </c>
      <c r="I55" s="85">
        <v>14.53</v>
      </c>
      <c r="J55" s="85">
        <v>15.46</v>
      </c>
      <c r="K55" s="85">
        <v>15.46</v>
      </c>
      <c r="L55" s="85">
        <v>15.46</v>
      </c>
      <c r="M55">
        <f t="shared" si="0"/>
        <v>0.14529999999999998</v>
      </c>
      <c r="N55" s="156">
        <f t="shared" si="1"/>
        <v>10.333114754098359</v>
      </c>
      <c r="O55" s="155">
        <f t="shared" si="2"/>
        <v>10.795409836065573</v>
      </c>
      <c r="P55" s="155">
        <f t="shared" si="3"/>
        <v>10.567540983606559</v>
      </c>
      <c r="Q55" s="155">
        <f t="shared" si="4"/>
        <v>10.489344262295084</v>
      </c>
    </row>
    <row r="56" spans="8:17">
      <c r="H56" s="11" t="s">
        <v>143</v>
      </c>
      <c r="I56" s="86">
        <v>10.06</v>
      </c>
      <c r="J56" s="86">
        <v>14.66</v>
      </c>
      <c r="K56" s="86">
        <v>14.79</v>
      </c>
      <c r="L56" s="86">
        <v>14.77</v>
      </c>
      <c r="M56">
        <f t="shared" si="0"/>
        <v>0.10060000000000001</v>
      </c>
      <c r="N56" s="156">
        <f t="shared" si="1"/>
        <v>5.8631147540983601</v>
      </c>
      <c r="O56" s="155">
        <f t="shared" si="2"/>
        <v>9.9954098360655728</v>
      </c>
      <c r="P56" s="155">
        <f t="shared" si="3"/>
        <v>9.8975409836065573</v>
      </c>
      <c r="Q56" s="155">
        <f t="shared" si="4"/>
        <v>9.799344262295083</v>
      </c>
    </row>
    <row r="57" spans="8:17">
      <c r="H57" s="11" t="s">
        <v>144</v>
      </c>
      <c r="I57" s="87">
        <v>9.69</v>
      </c>
      <c r="J57" s="87">
        <v>10.23</v>
      </c>
      <c r="K57" s="87">
        <v>10.59</v>
      </c>
      <c r="L57" s="87">
        <v>10.59</v>
      </c>
      <c r="M57">
        <f t="shared" si="0"/>
        <v>9.69E-2</v>
      </c>
      <c r="N57" s="156">
        <f t="shared" si="1"/>
        <v>5.4931147540983591</v>
      </c>
      <c r="O57" s="155">
        <f t="shared" si="2"/>
        <v>5.5654098360655739</v>
      </c>
      <c r="P57" s="155">
        <f t="shared" si="3"/>
        <v>5.6975409836065571</v>
      </c>
      <c r="Q57" s="155">
        <f t="shared" si="4"/>
        <v>5.6193442622950824</v>
      </c>
    </row>
    <row r="58" spans="8:17">
      <c r="H58" s="11" t="s">
        <v>145</v>
      </c>
      <c r="I58" s="88">
        <v>11.46</v>
      </c>
      <c r="J58" s="88">
        <v>9.43</v>
      </c>
      <c r="K58" s="88">
        <v>9.43</v>
      </c>
      <c r="L58" s="88">
        <v>9.43</v>
      </c>
      <c r="M58">
        <f t="shared" si="0"/>
        <v>0.11460000000000001</v>
      </c>
      <c r="N58" s="156">
        <f t="shared" si="1"/>
        <v>7.2631147540983605</v>
      </c>
      <c r="O58" s="155">
        <f t="shared" si="2"/>
        <v>4.7654098360655732</v>
      </c>
      <c r="P58" s="155">
        <f t="shared" si="3"/>
        <v>4.537540983606557</v>
      </c>
      <c r="Q58" s="155">
        <f t="shared" si="4"/>
        <v>4.4593442622950823</v>
      </c>
    </row>
    <row r="59" spans="8:17">
      <c r="H59" s="11" t="s">
        <v>146</v>
      </c>
      <c r="I59" s="89">
        <v>8.9</v>
      </c>
      <c r="J59" s="89">
        <v>10.65</v>
      </c>
      <c r="K59" s="89">
        <v>10.48</v>
      </c>
      <c r="L59" s="89">
        <v>10.48</v>
      </c>
      <c r="M59">
        <f t="shared" si="0"/>
        <v>8.900000000000001E-2</v>
      </c>
      <c r="N59" s="156">
        <f t="shared" si="1"/>
        <v>4.70311475409836</v>
      </c>
      <c r="O59" s="155">
        <f t="shared" si="2"/>
        <v>5.9854098360655739</v>
      </c>
      <c r="P59" s="155">
        <f t="shared" si="3"/>
        <v>5.5875409836065577</v>
      </c>
      <c r="Q59" s="155">
        <f t="shared" si="4"/>
        <v>5.509344262295083</v>
      </c>
    </row>
    <row r="60" spans="8:17">
      <c r="H60" s="11" t="s">
        <v>147</v>
      </c>
      <c r="I60" s="90">
        <v>4.07</v>
      </c>
      <c r="J60" s="90">
        <v>5.68</v>
      </c>
      <c r="K60" s="90">
        <v>6.51</v>
      </c>
      <c r="L60" s="90">
        <v>6.51</v>
      </c>
      <c r="M60">
        <f t="shared" si="0"/>
        <v>4.07E-2</v>
      </c>
      <c r="N60" s="156">
        <f t="shared" si="1"/>
        <v>-0.12688524590164008</v>
      </c>
      <c r="O60" s="155">
        <f t="shared" si="2"/>
        <v>1.0154098360655732</v>
      </c>
      <c r="P60" s="155">
        <f t="shared" si="3"/>
        <v>1.6175409836065571</v>
      </c>
      <c r="Q60" s="155">
        <f t="shared" si="4"/>
        <v>1.5393442622950824</v>
      </c>
    </row>
    <row r="61" spans="8:17">
      <c r="H61" s="11" t="s">
        <v>148</v>
      </c>
      <c r="I61" s="91">
        <v>6.43</v>
      </c>
      <c r="J61" s="91">
        <v>7.16</v>
      </c>
      <c r="K61" s="91">
        <v>7.34</v>
      </c>
      <c r="L61" s="91">
        <v>7.4</v>
      </c>
      <c r="M61">
        <f t="shared" si="0"/>
        <v>6.4299999999999996E-2</v>
      </c>
      <c r="N61" s="156">
        <f t="shared" si="1"/>
        <v>2.2331147540983594</v>
      </c>
      <c r="O61" s="155">
        <f t="shared" si="2"/>
        <v>2.4954098360655736</v>
      </c>
      <c r="P61" s="155">
        <f t="shared" si="3"/>
        <v>2.4475409836065571</v>
      </c>
      <c r="Q61" s="155">
        <f t="shared" si="4"/>
        <v>2.4293442622950829</v>
      </c>
    </row>
    <row r="62" spans="8:17">
      <c r="H62" s="11" t="s">
        <v>149</v>
      </c>
      <c r="I62" s="92">
        <v>4.6399999999999997</v>
      </c>
      <c r="J62" s="92">
        <v>6.76</v>
      </c>
      <c r="K62" s="92">
        <v>7.19</v>
      </c>
      <c r="L62" s="92">
        <v>7.21</v>
      </c>
      <c r="M62">
        <f t="shared" si="0"/>
        <v>4.6399999999999997E-2</v>
      </c>
      <c r="N62" s="156">
        <f t="shared" si="1"/>
        <v>0.44311475409835932</v>
      </c>
      <c r="O62" s="155">
        <f t="shared" si="2"/>
        <v>2.0954098360655733</v>
      </c>
      <c r="P62" s="155">
        <f t="shared" si="3"/>
        <v>2.2975409836065577</v>
      </c>
      <c r="Q62" s="155">
        <f t="shared" si="4"/>
        <v>2.2393442622950825</v>
      </c>
    </row>
    <row r="63" spans="8:17">
      <c r="H63" s="11" t="s">
        <v>150</v>
      </c>
      <c r="I63" s="93">
        <v>2.99</v>
      </c>
      <c r="J63" s="93">
        <v>6.17</v>
      </c>
      <c r="K63" s="93">
        <v>6.95</v>
      </c>
      <c r="L63" s="93">
        <v>7.01</v>
      </c>
      <c r="M63">
        <f t="shared" si="0"/>
        <v>2.9900000000000003E-2</v>
      </c>
      <c r="N63" s="156">
        <f t="shared" si="1"/>
        <v>-1.2068852459016401</v>
      </c>
      <c r="O63" s="155">
        <f t="shared" si="2"/>
        <v>1.5054098360655734</v>
      </c>
      <c r="P63" s="155">
        <f t="shared" si="3"/>
        <v>2.0575409836065575</v>
      </c>
      <c r="Q63" s="155">
        <f t="shared" si="4"/>
        <v>2.0393442622950824</v>
      </c>
    </row>
    <row r="64" spans="8:17">
      <c r="H64" s="11" t="s">
        <v>151</v>
      </c>
      <c r="I64" s="94">
        <v>3.71</v>
      </c>
      <c r="J64" s="94">
        <v>5.68</v>
      </c>
      <c r="K64" s="94">
        <v>6.52</v>
      </c>
      <c r="L64" s="94">
        <v>6.72</v>
      </c>
      <c r="M64">
        <f t="shared" si="0"/>
        <v>3.7100000000000001E-2</v>
      </c>
      <c r="N64" s="156">
        <f t="shared" si="1"/>
        <v>-0.4868852459016404</v>
      </c>
      <c r="O64" s="155">
        <f t="shared" si="2"/>
        <v>1.0154098360655732</v>
      </c>
      <c r="P64" s="155">
        <f t="shared" si="3"/>
        <v>1.6275409836065569</v>
      </c>
      <c r="Q64" s="155">
        <f t="shared" si="4"/>
        <v>1.7493442622950823</v>
      </c>
    </row>
    <row r="65" spans="8:17">
      <c r="H65" s="11" t="s">
        <v>152</v>
      </c>
      <c r="I65" s="95">
        <v>4.3</v>
      </c>
      <c r="J65" s="95">
        <v>5.49</v>
      </c>
      <c r="K65" s="95">
        <v>6.4</v>
      </c>
      <c r="L65" s="95">
        <v>6.7</v>
      </c>
      <c r="M65">
        <f t="shared" si="0"/>
        <v>4.2999999999999997E-2</v>
      </c>
      <c r="N65" s="156">
        <f t="shared" si="1"/>
        <v>0.10311475409835946</v>
      </c>
      <c r="O65" s="155">
        <f t="shared" si="2"/>
        <v>0.82540983606557372</v>
      </c>
      <c r="P65" s="155">
        <f t="shared" si="3"/>
        <v>1.5075409836065576</v>
      </c>
      <c r="Q65" s="155">
        <f t="shared" si="4"/>
        <v>1.7293442622950828</v>
      </c>
    </row>
    <row r="66" spans="8:17">
      <c r="H66" s="11" t="s">
        <v>153</v>
      </c>
      <c r="I66" s="96">
        <v>5.63</v>
      </c>
      <c r="J66" s="96">
        <v>6.21</v>
      </c>
      <c r="K66" s="96">
        <v>6.77</v>
      </c>
      <c r="L66" s="96">
        <v>6.91</v>
      </c>
      <c r="M66">
        <f t="shared" si="0"/>
        <v>5.6299999999999996E-2</v>
      </c>
      <c r="N66" s="156">
        <f t="shared" si="1"/>
        <v>1.4331147540983595</v>
      </c>
      <c r="O66" s="155">
        <f t="shared" si="2"/>
        <v>1.5454098360655735</v>
      </c>
      <c r="P66" s="155">
        <f t="shared" si="3"/>
        <v>1.8775409836065569</v>
      </c>
      <c r="Q66" s="155">
        <f t="shared" si="4"/>
        <v>1.9393442622950827</v>
      </c>
    </row>
    <row r="67" spans="8:17">
      <c r="H67" s="11" t="s">
        <v>154</v>
      </c>
      <c r="I67" s="97">
        <v>4.53</v>
      </c>
      <c r="J67" s="97">
        <v>6.05</v>
      </c>
      <c r="K67" s="97">
        <v>6.53</v>
      </c>
      <c r="L67" s="97">
        <v>6.66</v>
      </c>
      <c r="M67">
        <f t="shared" si="0"/>
        <v>4.53E-2</v>
      </c>
      <c r="N67" s="156">
        <f t="shared" si="1"/>
        <v>0.33311475409835989</v>
      </c>
      <c r="O67" s="155">
        <f t="shared" si="2"/>
        <v>1.3854098360655733</v>
      </c>
      <c r="P67" s="155">
        <f t="shared" si="3"/>
        <v>1.6375409836065575</v>
      </c>
      <c r="Q67" s="155">
        <f t="shared" si="4"/>
        <v>1.6893442622950827</v>
      </c>
    </row>
    <row r="68" spans="8:17">
      <c r="H68" s="11" t="s">
        <v>155</v>
      </c>
      <c r="I68" s="98">
        <v>4.28</v>
      </c>
      <c r="J68" s="98">
        <v>4.57</v>
      </c>
      <c r="K68" s="98">
        <v>5.21</v>
      </c>
      <c r="L68" s="98">
        <v>5.47</v>
      </c>
      <c r="M68">
        <f t="shared" si="0"/>
        <v>4.2800000000000005E-2</v>
      </c>
      <c r="N68" s="156">
        <f t="shared" si="1"/>
        <v>8.3114754098359889E-2</v>
      </c>
      <c r="O68" s="155">
        <f t="shared" si="2"/>
        <v>-9.4590163934426208E-2</v>
      </c>
      <c r="P68" s="155">
        <f t="shared" si="3"/>
        <v>0.31754098360655725</v>
      </c>
      <c r="Q68" s="155">
        <f t="shared" si="4"/>
        <v>0.49934426229508233</v>
      </c>
    </row>
    <row r="69" spans="8:17">
      <c r="H69" s="11" t="s">
        <v>156</v>
      </c>
      <c r="I69" s="99">
        <v>4.71</v>
      </c>
      <c r="J69" s="99">
        <v>5.28</v>
      </c>
      <c r="K69" s="99">
        <v>5.48</v>
      </c>
      <c r="L69" s="99">
        <v>5.48</v>
      </c>
      <c r="M69">
        <f t="shared" si="0"/>
        <v>4.7100000000000003E-2</v>
      </c>
      <c r="N69" s="156">
        <f t="shared" si="1"/>
        <v>0.5131147540983596</v>
      </c>
      <c r="O69" s="155">
        <f t="shared" si="2"/>
        <v>0.61540983606557376</v>
      </c>
      <c r="P69" s="155">
        <f t="shared" si="3"/>
        <v>0.58754098360655771</v>
      </c>
      <c r="Q69" s="155">
        <f t="shared" si="4"/>
        <v>0.50934426229508301</v>
      </c>
    </row>
    <row r="70" spans="8:17">
      <c r="H70" s="11" t="s">
        <v>157</v>
      </c>
      <c r="I70" s="100">
        <v>4.93</v>
      </c>
      <c r="J70" s="100">
        <v>5.63</v>
      </c>
      <c r="K70" s="100">
        <v>6.04</v>
      </c>
      <c r="L70" s="100">
        <v>6.11</v>
      </c>
      <c r="M70">
        <f t="shared" si="0"/>
        <v>4.9299999999999997E-2</v>
      </c>
      <c r="N70" s="156">
        <f t="shared" si="1"/>
        <v>0.73311475409835936</v>
      </c>
      <c r="O70" s="155">
        <f t="shared" si="2"/>
        <v>0.9654098360655734</v>
      </c>
      <c r="P70" s="155">
        <f t="shared" si="3"/>
        <v>1.1475409836065573</v>
      </c>
      <c r="Q70" s="155">
        <f t="shared" si="4"/>
        <v>1.1393442622950829</v>
      </c>
    </row>
    <row r="71" spans="8:17">
      <c r="H71" s="11" t="s">
        <v>158</v>
      </c>
      <c r="I71" s="101">
        <v>6.3</v>
      </c>
      <c r="J71" s="101">
        <v>6.05</v>
      </c>
      <c r="K71" s="101">
        <v>6.27</v>
      </c>
      <c r="L71" s="101">
        <v>6.3</v>
      </c>
      <c r="M71">
        <f t="shared" si="0"/>
        <v>6.3E-2</v>
      </c>
      <c r="N71" s="156">
        <f t="shared" si="1"/>
        <v>2.1031147540983595</v>
      </c>
      <c r="O71" s="155">
        <f t="shared" si="2"/>
        <v>1.3854098360655733</v>
      </c>
      <c r="P71" s="155">
        <f t="shared" si="3"/>
        <v>1.3775409836065569</v>
      </c>
      <c r="Q71" s="155">
        <f t="shared" si="4"/>
        <v>1.3293442622950824</v>
      </c>
    </row>
    <row r="72" spans="8:17">
      <c r="H72" s="11" t="s">
        <v>159</v>
      </c>
      <c r="I72" s="102">
        <v>5.07</v>
      </c>
      <c r="J72" s="102">
        <v>5.2</v>
      </c>
      <c r="K72" s="102">
        <v>5.49</v>
      </c>
      <c r="L72" s="102">
        <v>5.51</v>
      </c>
      <c r="M72">
        <f t="shared" si="0"/>
        <v>5.0700000000000002E-2</v>
      </c>
      <c r="N72" s="156">
        <f t="shared" si="1"/>
        <v>0.87311475409835992</v>
      </c>
      <c r="O72" s="155">
        <f t="shared" si="2"/>
        <v>0.53540983606557369</v>
      </c>
      <c r="P72" s="155">
        <f t="shared" si="3"/>
        <v>0.5975409836065575</v>
      </c>
      <c r="Q72" s="155">
        <f t="shared" si="4"/>
        <v>0.53934426229508237</v>
      </c>
    </row>
    <row r="73" spans="8:17">
      <c r="H73" s="11" t="s">
        <v>160</v>
      </c>
      <c r="I73" s="103">
        <v>5.55</v>
      </c>
      <c r="J73" s="103">
        <v>4.6100000000000003</v>
      </c>
      <c r="K73" s="103">
        <v>4.84</v>
      </c>
      <c r="L73" s="103">
        <v>4.82</v>
      </c>
      <c r="M73">
        <f t="shared" si="0"/>
        <v>5.5500000000000001E-2</v>
      </c>
      <c r="N73" s="156">
        <f t="shared" si="1"/>
        <v>1.3531147540983595</v>
      </c>
      <c r="O73" s="155">
        <f t="shared" si="2"/>
        <v>-5.4590163934426172E-2</v>
      </c>
      <c r="P73" s="155">
        <f t="shared" si="3"/>
        <v>-5.2459016393442859E-2</v>
      </c>
      <c r="Q73" s="155">
        <f t="shared" si="4"/>
        <v>-0.15065573770491714</v>
      </c>
    </row>
    <row r="74" spans="8:17">
      <c r="H74" s="11" t="s">
        <v>161</v>
      </c>
      <c r="I74" s="104">
        <v>3.54</v>
      </c>
      <c r="J74" s="104">
        <v>3.29</v>
      </c>
      <c r="K74" s="104">
        <v>3.8</v>
      </c>
      <c r="L74" s="104">
        <v>3.88</v>
      </c>
      <c r="M74">
        <f t="shared" si="0"/>
        <v>3.5400000000000001E-2</v>
      </c>
      <c r="N74" s="156">
        <f t="shared" si="1"/>
        <v>-0.65688524590164032</v>
      </c>
      <c r="O74" s="155">
        <f t="shared" si="2"/>
        <v>-1.3745901639344265</v>
      </c>
      <c r="P74" s="155">
        <f t="shared" si="3"/>
        <v>-1.0924590163934429</v>
      </c>
      <c r="Q74" s="155">
        <f t="shared" si="4"/>
        <v>-1.0906557377049175</v>
      </c>
    </row>
    <row r="75" spans="8:17">
      <c r="H75" s="11" t="s">
        <v>162</v>
      </c>
      <c r="I75" s="105">
        <v>1.74</v>
      </c>
      <c r="J75" s="105">
        <v>2.44</v>
      </c>
      <c r="K75" s="105">
        <v>2.99</v>
      </c>
      <c r="L75" s="105">
        <v>3.15</v>
      </c>
      <c r="M75">
        <f t="shared" si="0"/>
        <v>1.7399999999999999E-2</v>
      </c>
      <c r="N75" s="156">
        <f t="shared" si="1"/>
        <v>-2.4568852459016401</v>
      </c>
      <c r="O75" s="155">
        <f t="shared" si="2"/>
        <v>-2.2245901639344265</v>
      </c>
      <c r="P75" s="155">
        <f t="shared" si="3"/>
        <v>-1.9024590163934425</v>
      </c>
      <c r="Q75" s="155">
        <f t="shared" si="4"/>
        <v>-1.8206557377049175</v>
      </c>
    </row>
    <row r="76" spans="8:17">
      <c r="H76" s="11" t="s">
        <v>163</v>
      </c>
      <c r="I76" s="106">
        <v>2.2400000000000002</v>
      </c>
      <c r="J76" s="106">
        <v>2.97</v>
      </c>
      <c r="K76" s="106">
        <v>3.33</v>
      </c>
      <c r="L76" s="106">
        <v>3.38</v>
      </c>
      <c r="M76">
        <f t="shared" si="0"/>
        <v>2.2400000000000003E-2</v>
      </c>
      <c r="N76" s="156">
        <f t="shared" si="1"/>
        <v>-1.9568852459016401</v>
      </c>
      <c r="O76" s="155">
        <f t="shared" si="2"/>
        <v>-1.6945901639344263</v>
      </c>
      <c r="P76" s="155">
        <f t="shared" si="3"/>
        <v>-1.5624590163934426</v>
      </c>
      <c r="Q76" s="155">
        <f t="shared" si="4"/>
        <v>-1.5906557377049175</v>
      </c>
    </row>
    <row r="77" spans="8:17">
      <c r="H77" s="11" t="s">
        <v>164</v>
      </c>
      <c r="I77" s="107">
        <v>2.4</v>
      </c>
      <c r="J77" s="107">
        <v>2.42</v>
      </c>
      <c r="K77" s="107">
        <v>2.73</v>
      </c>
      <c r="L77" s="107">
        <v>2.82</v>
      </c>
      <c r="M77">
        <f t="shared" si="0"/>
        <v>2.4E-2</v>
      </c>
      <c r="N77" s="156">
        <f t="shared" si="1"/>
        <v>-1.7968852459016404</v>
      </c>
      <c r="O77" s="155">
        <f t="shared" si="2"/>
        <v>-2.2445901639344266</v>
      </c>
      <c r="P77" s="155">
        <f t="shared" si="3"/>
        <v>-2.1624590163934427</v>
      </c>
      <c r="Q77" s="155">
        <f t="shared" si="4"/>
        <v>-2.1506557377049176</v>
      </c>
    </row>
    <row r="78" spans="8:17">
      <c r="H78" s="11" t="s">
        <v>165</v>
      </c>
      <c r="I78" s="108">
        <v>3.49</v>
      </c>
      <c r="J78" s="108">
        <v>3.1</v>
      </c>
      <c r="K78" s="108">
        <v>3.03</v>
      </c>
      <c r="L78" s="108">
        <v>3.01</v>
      </c>
      <c r="M78">
        <f t="shared" si="0"/>
        <v>3.49E-2</v>
      </c>
      <c r="N78" s="156">
        <f t="shared" si="1"/>
        <v>-0.70688524590164015</v>
      </c>
      <c r="O78" s="155">
        <f t="shared" si="2"/>
        <v>-1.5645901639344264</v>
      </c>
      <c r="P78" s="155">
        <f t="shared" si="3"/>
        <v>-1.8624590163934429</v>
      </c>
      <c r="Q78" s="155">
        <f t="shared" si="4"/>
        <v>-1.9606557377049176</v>
      </c>
    </row>
    <row r="79" spans="8:17">
      <c r="H79" s="11" t="s">
        <v>166</v>
      </c>
      <c r="I79" s="109">
        <v>0.56999999999999995</v>
      </c>
      <c r="J79" s="109">
        <v>1.7</v>
      </c>
      <c r="K79" s="109">
        <v>2.0099999999999998</v>
      </c>
      <c r="L79" s="109">
        <v>2.02</v>
      </c>
      <c r="M79">
        <f t="shared" si="0"/>
        <v>5.6999999999999993E-3</v>
      </c>
      <c r="N79" s="156">
        <f t="shared" si="1"/>
        <v>-3.6268852459016405</v>
      </c>
      <c r="O79" s="155">
        <f t="shared" si="2"/>
        <v>-2.9645901639344263</v>
      </c>
      <c r="P79" s="155">
        <f t="shared" si="3"/>
        <v>-2.8824590163934429</v>
      </c>
      <c r="Q79" s="155">
        <f t="shared" si="4"/>
        <v>-2.9506557377049174</v>
      </c>
    </row>
    <row r="80" spans="8:17">
      <c r="H80" s="11" t="s">
        <v>167</v>
      </c>
      <c r="I80" s="110">
        <v>2.38</v>
      </c>
      <c r="J80" s="110">
        <v>1.48</v>
      </c>
      <c r="K80" s="110">
        <v>1.69</v>
      </c>
      <c r="L80" s="110">
        <v>1.71</v>
      </c>
      <c r="M80">
        <f t="shared" si="0"/>
        <v>2.3799999999999998E-2</v>
      </c>
      <c r="N80" s="156">
        <f t="shared" si="1"/>
        <v>-1.8168852459016405</v>
      </c>
      <c r="O80" s="155">
        <f t="shared" si="2"/>
        <v>-3.1845901639344265</v>
      </c>
      <c r="P80" s="155">
        <f t="shared" si="3"/>
        <v>-3.2024590163934428</v>
      </c>
      <c r="Q80" s="155">
        <f t="shared" si="4"/>
        <v>-3.2606557377049175</v>
      </c>
    </row>
    <row r="81" spans="8:17">
      <c r="H81" s="11" t="s">
        <v>168</v>
      </c>
      <c r="I81" s="111">
        <v>0.87</v>
      </c>
      <c r="J81" s="111">
        <v>1.35</v>
      </c>
      <c r="K81" s="111">
        <v>1.57</v>
      </c>
      <c r="L81" s="111">
        <v>1.68</v>
      </c>
      <c r="M81">
        <f t="shared" si="0"/>
        <v>8.6999999999999994E-3</v>
      </c>
      <c r="N81" s="156">
        <f t="shared" si="1"/>
        <v>-3.3268852459016403</v>
      </c>
      <c r="O81" s="155">
        <f t="shared" si="2"/>
        <v>-3.3145901639344264</v>
      </c>
      <c r="P81" s="155">
        <f t="shared" si="3"/>
        <v>-3.3224590163934424</v>
      </c>
      <c r="Q81" s="155">
        <f t="shared" si="4"/>
        <v>-3.2906557377049177</v>
      </c>
    </row>
    <row r="82" spans="8:17">
      <c r="H82" s="11" t="s">
        <v>169</v>
      </c>
      <c r="I82" s="112">
        <v>1.66</v>
      </c>
      <c r="J82" s="112">
        <v>1.5</v>
      </c>
      <c r="K82" s="112">
        <v>1.67</v>
      </c>
      <c r="L82" s="112">
        <v>1.75</v>
      </c>
      <c r="M82">
        <f t="shared" si="0"/>
        <v>1.66E-2</v>
      </c>
      <c r="N82" s="156">
        <f t="shared" si="1"/>
        <v>-2.5368852459016402</v>
      </c>
      <c r="O82" s="155">
        <f t="shared" si="2"/>
        <v>-3.1645901639344265</v>
      </c>
      <c r="P82" s="155">
        <f t="shared" si="3"/>
        <v>-3.2224590163934428</v>
      </c>
      <c r="Q82" s="155">
        <f t="shared" si="4"/>
        <v>-3.2206557377049174</v>
      </c>
    </row>
    <row r="83" spans="8:17">
      <c r="H83" s="11" t="s">
        <v>170</v>
      </c>
      <c r="I83" s="113">
        <v>0.53</v>
      </c>
      <c r="J83" s="113">
        <v>1.02</v>
      </c>
      <c r="K83" s="113">
        <v>1.34</v>
      </c>
      <c r="L83" s="113">
        <v>1.52</v>
      </c>
      <c r="M83">
        <f t="shared" si="0"/>
        <v>5.3E-3</v>
      </c>
      <c r="N83" s="156">
        <f t="shared" si="1"/>
        <v>-3.6668852459016401</v>
      </c>
      <c r="O83" s="155">
        <f t="shared" si="2"/>
        <v>-3.6445901639344265</v>
      </c>
      <c r="P83" s="155">
        <f t="shared" si="3"/>
        <v>-3.5524590163934429</v>
      </c>
      <c r="Q83" s="155">
        <f t="shared" si="4"/>
        <v>-3.4506557377049174</v>
      </c>
    </row>
    <row r="84" spans="8:17">
      <c r="H84" s="11" t="s">
        <v>171</v>
      </c>
      <c r="I84" s="114">
        <v>0.44</v>
      </c>
      <c r="J84" s="114">
        <v>0.78</v>
      </c>
      <c r="K84" s="114">
        <v>1.04</v>
      </c>
      <c r="L84" s="114">
        <v>1.19</v>
      </c>
      <c r="M84">
        <f t="shared" si="0"/>
        <v>4.4000000000000003E-3</v>
      </c>
      <c r="N84" s="156">
        <f t="shared" si="1"/>
        <v>-3.7568852459016404</v>
      </c>
      <c r="O84" s="155">
        <f t="shared" si="2"/>
        <v>-3.8845901639344262</v>
      </c>
      <c r="P84" s="155">
        <f t="shared" si="3"/>
        <v>-3.8524590163934427</v>
      </c>
      <c r="Q84" s="155">
        <f t="shared" si="4"/>
        <v>-3.7806557377049175</v>
      </c>
    </row>
    <row r="85" spans="8:17">
      <c r="H85" s="11" t="s">
        <v>172</v>
      </c>
      <c r="I85" s="115">
        <v>0.52</v>
      </c>
      <c r="J85" s="115">
        <v>0.81</v>
      </c>
      <c r="K85" s="115">
        <v>1.06</v>
      </c>
      <c r="L85" s="115">
        <v>1.21</v>
      </c>
      <c r="M85">
        <f t="shared" si="0"/>
        <v>5.1999999999999998E-3</v>
      </c>
      <c r="N85" s="156">
        <f t="shared" si="1"/>
        <v>-3.6768852459016403</v>
      </c>
      <c r="O85" s="155">
        <f t="shared" si="2"/>
        <v>-3.8545901639344264</v>
      </c>
      <c r="P85" s="155">
        <f t="shared" si="3"/>
        <v>-3.8324590163934427</v>
      </c>
      <c r="Q85" s="155">
        <f t="shared" si="4"/>
        <v>-3.7606557377049175</v>
      </c>
    </row>
    <row r="86" spans="8:17">
      <c r="H86" s="11" t="s">
        <v>173</v>
      </c>
      <c r="I86" s="116">
        <v>0.49</v>
      </c>
      <c r="J86" s="116">
        <v>0.69</v>
      </c>
      <c r="K86" s="116">
        <v>0.92</v>
      </c>
      <c r="L86" s="116">
        <v>1.0900000000000001</v>
      </c>
      <c r="M86">
        <f t="shared" si="0"/>
        <v>4.8999999999999998E-3</v>
      </c>
      <c r="N86" s="156">
        <f t="shared" si="1"/>
        <v>-3.7068852459016401</v>
      </c>
      <c r="O86" s="155">
        <f t="shared" si="2"/>
        <v>-3.9745901639344265</v>
      </c>
      <c r="P86" s="155">
        <f t="shared" si="3"/>
        <v>-3.9724590163934428</v>
      </c>
      <c r="Q86" s="155">
        <f t="shared" si="4"/>
        <v>-3.8806557377049176</v>
      </c>
    </row>
    <row r="87" spans="8:17">
      <c r="H87" s="11" t="s">
        <v>174</v>
      </c>
      <c r="I87" s="117">
        <v>0.56000000000000005</v>
      </c>
      <c r="J87" s="117">
        <v>0.9</v>
      </c>
      <c r="K87" s="117">
        <v>1.1100000000000001</v>
      </c>
      <c r="L87" s="117">
        <v>1.25</v>
      </c>
      <c r="M87">
        <f t="shared" si="0"/>
        <v>5.6000000000000008E-3</v>
      </c>
      <c r="N87" s="156">
        <f t="shared" si="1"/>
        <v>-3.6368852459016403</v>
      </c>
      <c r="O87" s="155">
        <f t="shared" si="2"/>
        <v>-3.7645901639344266</v>
      </c>
      <c r="P87" s="155">
        <f t="shared" si="3"/>
        <v>-3.7824590163934424</v>
      </c>
      <c r="Q87" s="155">
        <f t="shared" si="4"/>
        <v>-3.7206557377049174</v>
      </c>
    </row>
    <row r="88" spans="8:17">
      <c r="H88" s="11" t="s">
        <v>175</v>
      </c>
      <c r="I88" s="118">
        <v>0.56999999999999995</v>
      </c>
      <c r="J88" s="118">
        <v>0.86</v>
      </c>
      <c r="K88" s="118">
        <v>1.07</v>
      </c>
      <c r="L88" s="118">
        <v>1.25</v>
      </c>
      <c r="M88">
        <f t="shared" si="0"/>
        <v>5.6999999999999993E-3</v>
      </c>
      <c r="N88" s="156">
        <f t="shared" si="1"/>
        <v>-3.6268852459016405</v>
      </c>
      <c r="O88" s="155">
        <f t="shared" si="2"/>
        <v>-3.8045901639344266</v>
      </c>
      <c r="P88" s="155">
        <f t="shared" si="3"/>
        <v>-3.8224590163934424</v>
      </c>
      <c r="Q88" s="155">
        <f t="shared" si="4"/>
        <v>-3.7206557377049174</v>
      </c>
    </row>
    <row r="89" spans="8:17">
      <c r="H89" s="11" t="s">
        <v>176</v>
      </c>
      <c r="I89" s="119">
        <v>0.68</v>
      </c>
      <c r="J89" s="119">
        <v>0.86</v>
      </c>
      <c r="K89" s="119">
        <v>1.04</v>
      </c>
      <c r="L89" s="119">
        <v>1.21</v>
      </c>
      <c r="M89">
        <f t="shared" si="0"/>
        <v>6.8000000000000005E-3</v>
      </c>
      <c r="N89" s="156">
        <f t="shared" si="1"/>
        <v>-3.5168852459016402</v>
      </c>
      <c r="O89" s="155">
        <f t="shared" si="2"/>
        <v>-3.8045901639344266</v>
      </c>
      <c r="P89" s="155">
        <f t="shared" si="3"/>
        <v>-3.8524590163934427</v>
      </c>
      <c r="Q89" s="155">
        <f t="shared" si="4"/>
        <v>-3.7606557377049175</v>
      </c>
    </row>
    <row r="90" spans="8:17">
      <c r="H90" s="11" t="s">
        <v>177</v>
      </c>
      <c r="I90" s="120">
        <v>1.73</v>
      </c>
      <c r="J90" s="120">
        <v>1.58</v>
      </c>
      <c r="K90" s="120">
        <v>1.69</v>
      </c>
      <c r="L90" s="120">
        <v>1.73</v>
      </c>
      <c r="M90">
        <f t="shared" si="0"/>
        <v>1.7299999999999999E-2</v>
      </c>
      <c r="N90" s="156">
        <f t="shared" si="1"/>
        <v>-2.4668852459016404</v>
      </c>
      <c r="O90" s="155">
        <f t="shared" si="2"/>
        <v>-3.0845901639344264</v>
      </c>
      <c r="P90" s="155">
        <f t="shared" si="3"/>
        <v>-3.2024590163934428</v>
      </c>
      <c r="Q90" s="155">
        <f t="shared" si="4"/>
        <v>-3.2406557377049174</v>
      </c>
    </row>
    <row r="91" spans="8:17">
      <c r="H91" s="11" t="s">
        <v>178</v>
      </c>
      <c r="I91" s="121">
        <v>1.0900000000000001</v>
      </c>
      <c r="J91" s="121">
        <v>2.0499999999999998</v>
      </c>
      <c r="K91" s="121">
        <v>2.27</v>
      </c>
      <c r="L91" s="121">
        <v>2.3199999999999998</v>
      </c>
      <c r="M91">
        <f t="shared" si="0"/>
        <v>1.09E-2</v>
      </c>
      <c r="N91" s="156">
        <f t="shared" si="1"/>
        <v>-3.1068852459016405</v>
      </c>
      <c r="O91" s="155">
        <f t="shared" si="2"/>
        <v>-2.6145901639344267</v>
      </c>
      <c r="P91" s="155">
        <f t="shared" si="3"/>
        <v>-2.6224590163934427</v>
      </c>
      <c r="Q91" s="155">
        <f t="shared" si="4"/>
        <v>-2.6506557377049176</v>
      </c>
    </row>
    <row r="92" spans="8:17">
      <c r="H92" s="11" t="s">
        <v>179</v>
      </c>
      <c r="I92" s="122">
        <v>1.56</v>
      </c>
      <c r="J92" s="122">
        <v>2.08</v>
      </c>
      <c r="K92" s="122">
        <v>2.39</v>
      </c>
      <c r="L92" s="122">
        <v>2.52</v>
      </c>
      <c r="M92">
        <f t="shared" si="0"/>
        <v>1.5600000000000001E-2</v>
      </c>
      <c r="N92" s="156">
        <f t="shared" si="1"/>
        <v>-2.6368852459016403</v>
      </c>
      <c r="O92" s="155">
        <f t="shared" si="2"/>
        <v>-2.5845901639344264</v>
      </c>
      <c r="P92" s="155">
        <f t="shared" si="3"/>
        <v>-2.5024590163934426</v>
      </c>
      <c r="Q92" s="155">
        <f t="shared" si="4"/>
        <v>-2.4506557377049174</v>
      </c>
    </row>
    <row r="93" spans="8:17">
      <c r="H93" s="11" t="s">
        <v>180</v>
      </c>
      <c r="I93" s="123">
        <v>3.46</v>
      </c>
      <c r="J93" s="123">
        <v>3.15</v>
      </c>
      <c r="K93" s="123">
        <v>3.24</v>
      </c>
      <c r="L93" s="123">
        <v>3.31</v>
      </c>
      <c r="M93">
        <f t="shared" si="0"/>
        <v>3.4599999999999999E-2</v>
      </c>
      <c r="N93" s="156">
        <f t="shared" si="1"/>
        <v>-0.7368852459016404</v>
      </c>
      <c r="O93" s="155">
        <f t="shared" si="2"/>
        <v>-1.5145901639344266</v>
      </c>
      <c r="P93" s="155">
        <f t="shared" si="3"/>
        <v>-1.6524590163934425</v>
      </c>
      <c r="Q93" s="155">
        <f t="shared" si="4"/>
        <v>-1.6606557377049174</v>
      </c>
    </row>
    <row r="94" spans="8:17">
      <c r="H94" s="11" t="s">
        <v>181</v>
      </c>
      <c r="I94" s="124">
        <v>2.7</v>
      </c>
      <c r="J94" s="124">
        <v>3.17</v>
      </c>
      <c r="K94" s="124">
        <v>3.39</v>
      </c>
      <c r="L94" s="124">
        <v>3.53</v>
      </c>
      <c r="M94">
        <f t="shared" si="0"/>
        <v>2.7000000000000003E-2</v>
      </c>
      <c r="N94" s="156">
        <f t="shared" si="1"/>
        <v>-1.4968852459016402</v>
      </c>
      <c r="O94" s="155">
        <f t="shared" si="2"/>
        <v>-1.4945901639344266</v>
      </c>
      <c r="P94" s="155">
        <f t="shared" si="3"/>
        <v>-1.5024590163934426</v>
      </c>
      <c r="Q94" s="155">
        <f t="shared" si="4"/>
        <v>-1.4406557377049176</v>
      </c>
    </row>
    <row r="95" spans="8:17">
      <c r="H95" s="11" t="s">
        <v>182</v>
      </c>
      <c r="I95" s="125">
        <v>2.69</v>
      </c>
      <c r="J95" s="125">
        <v>3.02</v>
      </c>
      <c r="K95" s="125">
        <v>3.3</v>
      </c>
      <c r="L95" s="125">
        <v>3.51</v>
      </c>
      <c r="M95">
        <f t="shared" si="0"/>
        <v>2.69E-2</v>
      </c>
      <c r="N95" s="156">
        <f t="shared" si="1"/>
        <v>-1.5068852459016404</v>
      </c>
      <c r="O95" s="155">
        <f t="shared" si="2"/>
        <v>-1.6445901639344265</v>
      </c>
      <c r="P95" s="155">
        <f t="shared" si="3"/>
        <v>-1.5924590163934429</v>
      </c>
      <c r="Q95" s="155">
        <f t="shared" si="4"/>
        <v>-1.4606557377049176</v>
      </c>
    </row>
    <row r="96" spans="8:17">
      <c r="H96" s="11" t="s">
        <v>183</v>
      </c>
      <c r="I96" s="126">
        <v>3.45</v>
      </c>
      <c r="J96" s="126">
        <v>3.23</v>
      </c>
      <c r="K96" s="126">
        <v>3.32</v>
      </c>
      <c r="L96" s="126">
        <v>3.53</v>
      </c>
      <c r="M96">
        <f t="shared" si="0"/>
        <v>3.4500000000000003E-2</v>
      </c>
      <c r="N96" s="156">
        <f t="shared" si="1"/>
        <v>-0.74688524590164018</v>
      </c>
      <c r="O96" s="155">
        <f t="shared" si="2"/>
        <v>-1.4345901639344265</v>
      </c>
      <c r="P96" s="155">
        <f t="shared" si="3"/>
        <v>-1.5724590163934429</v>
      </c>
      <c r="Q96" s="155">
        <f t="shared" si="4"/>
        <v>-1.4406557377049176</v>
      </c>
    </row>
    <row r="97" spans="8:17">
      <c r="H97" s="11" t="s">
        <v>184</v>
      </c>
      <c r="I97" s="127">
        <v>2.58</v>
      </c>
      <c r="J97" s="127">
        <v>3.23</v>
      </c>
      <c r="K97" s="127">
        <v>3.37</v>
      </c>
      <c r="L97" s="127">
        <v>3.54</v>
      </c>
      <c r="M97">
        <f t="shared" si="0"/>
        <v>2.58E-2</v>
      </c>
      <c r="N97" s="156">
        <f t="shared" si="1"/>
        <v>-1.6168852459016403</v>
      </c>
      <c r="O97" s="155">
        <f t="shared" si="2"/>
        <v>-1.4345901639344265</v>
      </c>
      <c r="P97" s="155">
        <f t="shared" si="3"/>
        <v>-1.5224590163934426</v>
      </c>
      <c r="Q97" s="155">
        <f t="shared" si="4"/>
        <v>-1.4306557377049174</v>
      </c>
    </row>
    <row r="98" spans="8:17">
      <c r="H98" s="11" t="s">
        <v>185</v>
      </c>
      <c r="I98" s="128">
        <v>2.68</v>
      </c>
      <c r="J98" s="128">
        <v>3.09</v>
      </c>
      <c r="K98" s="128">
        <v>3.15</v>
      </c>
      <c r="L98" s="128">
        <v>3.25</v>
      </c>
      <c r="M98">
        <f t="shared" si="0"/>
        <v>2.6800000000000001E-2</v>
      </c>
      <c r="N98" s="156">
        <f t="shared" si="1"/>
        <v>-1.5168852459016402</v>
      </c>
      <c r="O98" s="155">
        <f t="shared" si="2"/>
        <v>-1.5745901639344266</v>
      </c>
      <c r="P98" s="155">
        <f t="shared" si="3"/>
        <v>-1.7424590163934428</v>
      </c>
      <c r="Q98" s="155">
        <f t="shared" si="4"/>
        <v>-1.7206557377049174</v>
      </c>
    </row>
    <row r="99" spans="8:17">
      <c r="H99" s="11" t="s">
        <v>186</v>
      </c>
      <c r="I99" s="129">
        <v>2.4300000000000002</v>
      </c>
      <c r="J99" s="129">
        <v>3.18</v>
      </c>
      <c r="K99" s="129">
        <v>3.24</v>
      </c>
      <c r="L99" s="129">
        <v>3.31</v>
      </c>
      <c r="M99">
        <f t="shared" si="0"/>
        <v>2.4300000000000002E-2</v>
      </c>
      <c r="N99" s="156">
        <f t="shared" si="1"/>
        <v>-1.7668852459016402</v>
      </c>
      <c r="O99" s="155">
        <f t="shared" si="2"/>
        <v>-1.4845901639344263</v>
      </c>
      <c r="P99" s="155">
        <f t="shared" si="3"/>
        <v>-1.6524590163934425</v>
      </c>
      <c r="Q99" s="155">
        <f t="shared" si="4"/>
        <v>-1.6606557377049174</v>
      </c>
    </row>
    <row r="100" spans="8:17">
      <c r="H100" s="11" t="s">
        <v>187</v>
      </c>
      <c r="I100" s="130">
        <v>2.6</v>
      </c>
      <c r="J100" s="130">
        <v>2.5499999999999998</v>
      </c>
      <c r="K100" s="130">
        <v>2.63</v>
      </c>
      <c r="L100" s="130">
        <v>2.68</v>
      </c>
      <c r="M100">
        <f t="shared" si="0"/>
        <v>2.6000000000000002E-2</v>
      </c>
      <c r="N100" s="156">
        <f t="shared" si="1"/>
        <v>-1.5968852459016403</v>
      </c>
      <c r="O100" s="155">
        <f t="shared" si="2"/>
        <v>-2.1145901639344267</v>
      </c>
      <c r="P100" s="155">
        <f t="shared" si="3"/>
        <v>-2.2624590163934428</v>
      </c>
      <c r="Q100" s="155">
        <f t="shared" si="4"/>
        <v>-2.2906557377049173</v>
      </c>
    </row>
    <row r="101" spans="8:17">
      <c r="H101" s="11" t="s">
        <v>188</v>
      </c>
      <c r="I101" s="131">
        <v>2.29</v>
      </c>
      <c r="J101" s="131">
        <v>2.2000000000000002</v>
      </c>
      <c r="K101" s="131">
        <v>2.25</v>
      </c>
      <c r="L101" s="131">
        <v>2.35</v>
      </c>
      <c r="M101">
        <f t="shared" si="0"/>
        <v>2.29E-2</v>
      </c>
      <c r="N101" s="156">
        <f t="shared" si="1"/>
        <v>-1.9068852459016403</v>
      </c>
      <c r="O101" s="155">
        <f t="shared" si="2"/>
        <v>-2.4645901639344263</v>
      </c>
      <c r="P101" s="155">
        <f t="shared" si="3"/>
        <v>-2.6424590163934427</v>
      </c>
      <c r="Q101" s="155">
        <f t="shared" si="4"/>
        <v>-2.6206557377049173</v>
      </c>
    </row>
    <row r="102" spans="8:17">
      <c r="H102" s="11" t="s">
        <v>189</v>
      </c>
      <c r="I102" s="132">
        <v>2.14</v>
      </c>
      <c r="J102" s="132">
        <v>2.11</v>
      </c>
      <c r="K102" s="132">
        <v>2.11</v>
      </c>
      <c r="L102" s="132">
        <v>2.13</v>
      </c>
      <c r="M102">
        <f t="shared" si="0"/>
        <v>2.1400000000000002E-2</v>
      </c>
      <c r="N102" s="156">
        <f t="shared" si="1"/>
        <v>-2.0568852459016402</v>
      </c>
      <c r="O102" s="155">
        <f t="shared" si="2"/>
        <v>-2.5545901639344266</v>
      </c>
      <c r="P102" s="155">
        <f t="shared" si="3"/>
        <v>-2.7824590163934428</v>
      </c>
      <c r="Q102" s="155">
        <f t="shared" si="4"/>
        <v>-2.8406557377049175</v>
      </c>
    </row>
    <row r="103" spans="8:17">
      <c r="H103" s="11" t="s">
        <v>190</v>
      </c>
      <c r="I103" s="133">
        <v>1.63</v>
      </c>
      <c r="J103" s="133">
        <v>2.0299999999999998</v>
      </c>
      <c r="K103" s="133">
        <v>2.1</v>
      </c>
      <c r="L103" s="133">
        <v>2.13</v>
      </c>
      <c r="M103">
        <f t="shared" si="0"/>
        <v>1.6299999999999999E-2</v>
      </c>
      <c r="N103" s="156">
        <f t="shared" si="1"/>
        <v>-2.5668852459016405</v>
      </c>
      <c r="O103" s="155">
        <f t="shared" si="2"/>
        <v>-2.6345901639344267</v>
      </c>
      <c r="P103" s="155">
        <f t="shared" si="3"/>
        <v>-2.7924590163934426</v>
      </c>
      <c r="Q103" s="155">
        <f t="shared" si="4"/>
        <v>-2.8406557377049175</v>
      </c>
    </row>
    <row r="104" spans="8:17">
      <c r="H104" s="11" t="s">
        <v>191</v>
      </c>
      <c r="I104" s="134">
        <v>1.73</v>
      </c>
      <c r="J104" s="134">
        <v>1.68</v>
      </c>
      <c r="K104" s="134">
        <v>1.73</v>
      </c>
      <c r="L104" s="134">
        <v>1.75</v>
      </c>
      <c r="M104">
        <f t="shared" si="0"/>
        <v>1.7299999999999999E-2</v>
      </c>
      <c r="N104" s="156">
        <f t="shared" si="1"/>
        <v>-2.4668852459016404</v>
      </c>
      <c r="O104" s="155">
        <f t="shared" si="2"/>
        <v>-2.9845901639344268</v>
      </c>
      <c r="P104" s="155">
        <f t="shared" si="3"/>
        <v>-3.1624590163934427</v>
      </c>
      <c r="Q104" s="155">
        <f t="shared" si="4"/>
        <v>-3.2206557377049174</v>
      </c>
    </row>
    <row r="105" spans="8:17">
      <c r="H105" s="11" t="s">
        <v>192</v>
      </c>
      <c r="I105" s="135">
        <v>1.1299999999999999</v>
      </c>
      <c r="J105" s="135">
        <v>1.5</v>
      </c>
      <c r="K105" s="135">
        <v>1.64</v>
      </c>
      <c r="L105" s="135">
        <v>1.75</v>
      </c>
      <c r="M105">
        <f t="shared" si="0"/>
        <v>1.1299999999999999E-2</v>
      </c>
      <c r="N105" s="156">
        <f t="shared" si="1"/>
        <v>-3.0668852459016405</v>
      </c>
      <c r="O105" s="155">
        <f t="shared" si="2"/>
        <v>-3.1645901639344265</v>
      </c>
      <c r="P105" s="155">
        <f t="shared" si="3"/>
        <v>-3.252459016393443</v>
      </c>
      <c r="Q105" s="155">
        <f t="shared" si="4"/>
        <v>-3.2206557377049174</v>
      </c>
    </row>
    <row r="106" spans="8:17">
      <c r="H106" s="11" t="s">
        <v>193</v>
      </c>
      <c r="I106" s="136">
        <v>1.78</v>
      </c>
      <c r="J106" s="136">
        <v>1.77</v>
      </c>
      <c r="K106" s="136">
        <v>1.84</v>
      </c>
      <c r="L106" s="136">
        <v>1.94</v>
      </c>
      <c r="M106">
        <f t="shared" si="0"/>
        <v>1.78E-2</v>
      </c>
      <c r="N106" s="156">
        <f t="shared" si="1"/>
        <v>-2.4168852459016401</v>
      </c>
      <c r="O106" s="155">
        <f t="shared" si="2"/>
        <v>-2.8945901639344265</v>
      </c>
      <c r="P106" s="155">
        <f t="shared" si="3"/>
        <v>-3.0524590163934429</v>
      </c>
      <c r="Q106" s="155">
        <f t="shared" si="4"/>
        <v>-3.0306557377049175</v>
      </c>
    </row>
    <row r="107" spans="8:17">
      <c r="H107" s="11" t="s">
        <v>194</v>
      </c>
      <c r="I107" s="137">
        <v>2.13</v>
      </c>
      <c r="J107" s="137">
        <v>3.01</v>
      </c>
      <c r="K107" s="137">
        <v>3.13</v>
      </c>
      <c r="L107" s="137">
        <v>3.23</v>
      </c>
      <c r="M107">
        <f t="shared" si="0"/>
        <v>2.1299999999999999E-2</v>
      </c>
      <c r="N107" s="156">
        <f t="shared" si="1"/>
        <v>-2.0668852459016405</v>
      </c>
      <c r="O107" s="155">
        <f t="shared" si="2"/>
        <v>-1.6545901639344267</v>
      </c>
      <c r="P107" s="155">
        <f t="shared" si="3"/>
        <v>-1.7624590163934428</v>
      </c>
      <c r="Q107" s="155">
        <f t="shared" si="4"/>
        <v>-1.7406557377049174</v>
      </c>
    </row>
    <row r="108" spans="8:17">
      <c r="H108" s="11" t="s">
        <v>195</v>
      </c>
      <c r="I108" s="138">
        <v>3.8</v>
      </c>
      <c r="J108" s="138">
        <v>4.5999999999999996</v>
      </c>
      <c r="K108" s="138">
        <v>4.68</v>
      </c>
      <c r="L108" s="138">
        <v>4.7300000000000004</v>
      </c>
      <c r="M108">
        <f t="shared" si="0"/>
        <v>3.7999999999999999E-2</v>
      </c>
      <c r="N108" s="156">
        <f t="shared" si="1"/>
        <v>-0.39688524590164054</v>
      </c>
      <c r="O108" s="155">
        <f t="shared" si="2"/>
        <v>-6.4590163934426847E-2</v>
      </c>
      <c r="P108" s="155">
        <f t="shared" si="3"/>
        <v>-0.212459016393443</v>
      </c>
      <c r="Q108" s="155">
        <f t="shared" si="4"/>
        <v>-0.24065573770491699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topLeftCell="A124" workbookViewId="0">
      <selection activeCell="K131" sqref="K131"/>
    </sheetView>
  </sheetViews>
  <sheetFormatPr defaultRowHeight="14.4"/>
  <sheetData>
    <row r="1" spans="1:11" ht="16.2" customHeight="1">
      <c r="A1" t="s">
        <v>231</v>
      </c>
      <c r="H1" t="s">
        <v>198</v>
      </c>
      <c r="I1" t="s">
        <v>537</v>
      </c>
      <c r="J1" t="s">
        <v>538</v>
      </c>
      <c r="K1" t="s">
        <v>539</v>
      </c>
    </row>
    <row r="2" spans="1:11">
      <c r="A2" t="s">
        <v>232</v>
      </c>
      <c r="H2" s="11" t="s">
        <v>92</v>
      </c>
      <c r="I2">
        <v>8.5409252669039102</v>
      </c>
      <c r="J2">
        <f>AVERAGE(I45:I104)</f>
        <v>0.87233576591562134</v>
      </c>
      <c r="K2">
        <f>I2-$J$2</f>
        <v>7.668589500988289</v>
      </c>
    </row>
    <row r="3" spans="1:11">
      <c r="H3" s="11" t="s">
        <v>93</v>
      </c>
      <c r="I3">
        <v>14.4262295081967</v>
      </c>
      <c r="K3">
        <f t="shared" ref="K3:K66" si="0">I3-$J$2</f>
        <v>13.553893742281078</v>
      </c>
    </row>
    <row r="4" spans="1:11">
      <c r="B4" t="s">
        <v>233</v>
      </c>
      <c r="C4">
        <v>2.71</v>
      </c>
      <c r="H4" s="11" t="s">
        <v>94</v>
      </c>
      <c r="I4">
        <v>20.630372492836656</v>
      </c>
      <c r="K4">
        <f t="shared" si="0"/>
        <v>19.758036726921034</v>
      </c>
    </row>
    <row r="5" spans="1:11">
      <c r="B5" t="s">
        <v>219</v>
      </c>
      <c r="C5">
        <v>2.76</v>
      </c>
      <c r="H5" s="11" t="s">
        <v>95</v>
      </c>
      <c r="I5">
        <v>76.484560570071253</v>
      </c>
      <c r="K5">
        <f t="shared" si="0"/>
        <v>75.61222480415563</v>
      </c>
    </row>
    <row r="6" spans="1:11">
      <c r="B6" t="s">
        <v>220</v>
      </c>
      <c r="C6">
        <v>2.81</v>
      </c>
      <c r="H6" s="11" t="s">
        <v>96</v>
      </c>
      <c r="I6">
        <v>13.997308209959636</v>
      </c>
      <c r="K6">
        <f t="shared" si="0"/>
        <v>13.124972444044014</v>
      </c>
    </row>
    <row r="7" spans="1:11">
      <c r="B7" t="s">
        <v>221</v>
      </c>
      <c r="C7">
        <v>2.87</v>
      </c>
      <c r="H7" s="11" t="s">
        <v>97</v>
      </c>
      <c r="I7">
        <v>7.6741440377803949</v>
      </c>
      <c r="K7">
        <f t="shared" si="0"/>
        <v>6.8018082718647737</v>
      </c>
    </row>
    <row r="8" spans="1:11">
      <c r="B8" t="s">
        <v>222</v>
      </c>
      <c r="C8">
        <v>3.02</v>
      </c>
      <c r="H8" s="11" t="s">
        <v>98</v>
      </c>
      <c r="I8">
        <v>16.008771929824572</v>
      </c>
      <c r="K8">
        <f t="shared" si="0"/>
        <v>15.13643616390895</v>
      </c>
    </row>
    <row r="9" spans="1:11">
      <c r="B9" t="s">
        <v>223</v>
      </c>
      <c r="C9">
        <v>3.05</v>
      </c>
      <c r="D9">
        <f>(C9/C6-1)*100</f>
        <v>8.5409252669039084</v>
      </c>
      <c r="H9" s="11" t="s">
        <v>99</v>
      </c>
      <c r="I9">
        <v>16.635160680529303</v>
      </c>
      <c r="K9">
        <f t="shared" si="0"/>
        <v>15.762824914613681</v>
      </c>
    </row>
    <row r="10" spans="1:11">
      <c r="B10" t="s">
        <v>224</v>
      </c>
      <c r="C10">
        <v>3.28</v>
      </c>
      <c r="H10" s="11" t="s">
        <v>100</v>
      </c>
      <c r="I10">
        <v>6.4019448946515567</v>
      </c>
      <c r="K10">
        <f t="shared" si="0"/>
        <v>5.5296091287359355</v>
      </c>
    </row>
    <row r="11" spans="1:11">
      <c r="B11" t="s">
        <v>225</v>
      </c>
      <c r="C11">
        <v>3.4</v>
      </c>
      <c r="H11" s="11" t="s">
        <v>101</v>
      </c>
      <c r="I11">
        <v>4.7220106626047142</v>
      </c>
      <c r="K11">
        <f t="shared" si="0"/>
        <v>3.849674896689093</v>
      </c>
    </row>
    <row r="12" spans="1:11">
      <c r="B12" t="s">
        <v>226</v>
      </c>
      <c r="C12">
        <v>3.49</v>
      </c>
      <c r="D12">
        <f>(C12/C9-1)*100</f>
        <v>14.426229508196741</v>
      </c>
      <c r="H12" s="11" t="s">
        <v>102</v>
      </c>
      <c r="I12">
        <v>8.1454545454545446</v>
      </c>
      <c r="K12">
        <f t="shared" si="0"/>
        <v>7.2731187795389234</v>
      </c>
    </row>
    <row r="13" spans="1:11">
      <c r="B13" t="s">
        <v>227</v>
      </c>
      <c r="C13">
        <v>3.6</v>
      </c>
      <c r="H13" s="11" t="s">
        <v>103</v>
      </c>
      <c r="I13">
        <v>12.710154673839957</v>
      </c>
      <c r="K13">
        <f t="shared" si="0"/>
        <v>11.837818907924335</v>
      </c>
    </row>
    <row r="14" spans="1:11">
      <c r="B14" t="s">
        <v>228</v>
      </c>
      <c r="C14">
        <v>3.81</v>
      </c>
      <c r="H14" s="11" t="s">
        <v>104</v>
      </c>
      <c r="I14">
        <v>16.050119331742231</v>
      </c>
      <c r="K14">
        <f t="shared" si="0"/>
        <v>15.177783565826608</v>
      </c>
    </row>
    <row r="15" spans="1:11">
      <c r="B15" t="s">
        <v>229</v>
      </c>
      <c r="C15">
        <v>4.21</v>
      </c>
      <c r="D15">
        <f>(C15/C12-1)*100</f>
        <v>20.630372492836656</v>
      </c>
      <c r="H15" s="11" t="s">
        <v>105</v>
      </c>
      <c r="I15">
        <v>8.1037277147487874</v>
      </c>
      <c r="K15">
        <f t="shared" si="0"/>
        <v>7.2313919488331662</v>
      </c>
    </row>
    <row r="16" spans="1:11">
      <c r="B16" t="s">
        <v>230</v>
      </c>
      <c r="C16">
        <v>4.78</v>
      </c>
      <c r="H16" s="11" t="s">
        <v>106</v>
      </c>
      <c r="I16">
        <v>11.794102948525742</v>
      </c>
      <c r="K16">
        <f t="shared" si="0"/>
        <v>10.92176718261012</v>
      </c>
    </row>
    <row r="17" spans="2:11">
      <c r="B17" t="s">
        <v>234</v>
      </c>
      <c r="C17">
        <v>5.68</v>
      </c>
      <c r="H17" s="11" t="s">
        <v>107</v>
      </c>
      <c r="I17">
        <v>9.6557890031292004</v>
      </c>
      <c r="K17">
        <f t="shared" si="0"/>
        <v>8.7834532372135783</v>
      </c>
    </row>
    <row r="18" spans="2:11">
      <c r="B18" t="s">
        <v>235</v>
      </c>
      <c r="C18">
        <v>7.43</v>
      </c>
      <c r="D18">
        <f>(C18/C15-1)*100</f>
        <v>76.484560570071253</v>
      </c>
      <c r="H18" s="11" t="s">
        <v>108</v>
      </c>
      <c r="I18">
        <v>8.6424785976355381</v>
      </c>
      <c r="K18">
        <f t="shared" si="0"/>
        <v>7.7701428317199168</v>
      </c>
    </row>
    <row r="19" spans="2:11">
      <c r="B19" t="s">
        <v>236</v>
      </c>
      <c r="C19">
        <v>7.94</v>
      </c>
      <c r="H19" s="11" t="s">
        <v>109</v>
      </c>
      <c r="I19">
        <v>9.1932457786116473</v>
      </c>
      <c r="K19">
        <f t="shared" si="0"/>
        <v>8.3209100126960251</v>
      </c>
    </row>
    <row r="20" spans="2:11">
      <c r="B20" t="s">
        <v>237</v>
      </c>
      <c r="C20">
        <v>8.2799999999999994</v>
      </c>
      <c r="H20" s="11" t="s">
        <v>110</v>
      </c>
      <c r="I20">
        <v>8.6254295532645955</v>
      </c>
      <c r="K20">
        <f t="shared" si="0"/>
        <v>7.7530937873489743</v>
      </c>
    </row>
    <row r="21" spans="2:11">
      <c r="B21" t="s">
        <v>238</v>
      </c>
      <c r="C21">
        <v>8.4700000000000006</v>
      </c>
      <c r="D21">
        <f>(C21/C18-1)*100</f>
        <v>13.997308209959636</v>
      </c>
      <c r="H21" s="11" t="s">
        <v>111</v>
      </c>
      <c r="I21">
        <v>8.636507434356222</v>
      </c>
      <c r="K21">
        <f t="shared" si="0"/>
        <v>7.7641716684406008</v>
      </c>
    </row>
    <row r="22" spans="2:11">
      <c r="B22" t="s">
        <v>239</v>
      </c>
      <c r="C22">
        <v>8.52</v>
      </c>
      <c r="H22" s="11" t="s">
        <v>112</v>
      </c>
      <c r="I22">
        <v>6.5812463599301152</v>
      </c>
      <c r="K22">
        <f t="shared" si="0"/>
        <v>5.708910594014494</v>
      </c>
    </row>
    <row r="23" spans="2:11">
      <c r="B23" t="s">
        <v>240</v>
      </c>
      <c r="C23">
        <v>8.82</v>
      </c>
      <c r="H23" s="11" t="s">
        <v>113</v>
      </c>
      <c r="I23">
        <v>5.2185792349726645</v>
      </c>
      <c r="K23">
        <f t="shared" si="0"/>
        <v>4.3462434690570433</v>
      </c>
    </row>
    <row r="24" spans="2:11">
      <c r="B24" t="s">
        <v>241</v>
      </c>
      <c r="C24">
        <v>9.1199999999999992</v>
      </c>
      <c r="D24">
        <f>(C24/C21-1)*100</f>
        <v>7.6741440377803949</v>
      </c>
      <c r="H24" s="11" t="s">
        <v>114</v>
      </c>
      <c r="I24">
        <v>7.2708387431835941</v>
      </c>
      <c r="K24">
        <f t="shared" si="0"/>
        <v>6.3985029772679729</v>
      </c>
    </row>
    <row r="25" spans="2:11">
      <c r="B25" t="s">
        <v>242</v>
      </c>
      <c r="C25">
        <v>9.7100000000000009</v>
      </c>
      <c r="H25" s="11" t="s">
        <v>115</v>
      </c>
      <c r="I25">
        <v>5.7371096586782855</v>
      </c>
      <c r="K25">
        <f t="shared" si="0"/>
        <v>4.8647738927626643</v>
      </c>
    </row>
    <row r="26" spans="2:11">
      <c r="B26" t="s">
        <v>243</v>
      </c>
      <c r="C26">
        <v>10.119999999999999</v>
      </c>
      <c r="H26" s="11" t="s">
        <v>116</v>
      </c>
      <c r="I26">
        <v>4.3040293040293109</v>
      </c>
      <c r="K26">
        <f t="shared" si="0"/>
        <v>3.4316935381136897</v>
      </c>
    </row>
    <row r="27" spans="2:11">
      <c r="B27" t="s">
        <v>244</v>
      </c>
      <c r="C27">
        <v>10.58</v>
      </c>
      <c r="D27">
        <f>(C27/C24-1)*100</f>
        <v>16.008771929824572</v>
      </c>
      <c r="H27" s="11" t="s">
        <v>117</v>
      </c>
      <c r="I27">
        <v>2.5460930640913038</v>
      </c>
      <c r="K27">
        <f t="shared" si="0"/>
        <v>1.6737572981756825</v>
      </c>
    </row>
    <row r="28" spans="2:11">
      <c r="B28" t="s">
        <v>245</v>
      </c>
      <c r="C28">
        <v>11.09</v>
      </c>
      <c r="H28" s="11" t="s">
        <v>118</v>
      </c>
      <c r="I28">
        <v>4.8587328767123461</v>
      </c>
      <c r="K28">
        <f t="shared" si="0"/>
        <v>3.9863971107967249</v>
      </c>
    </row>
    <row r="29" spans="2:11">
      <c r="B29" t="s">
        <v>246</v>
      </c>
      <c r="C29">
        <v>11.89</v>
      </c>
      <c r="H29" s="11" t="s">
        <v>119</v>
      </c>
      <c r="I29">
        <v>3.6333945703204806</v>
      </c>
      <c r="K29">
        <f t="shared" si="0"/>
        <v>2.7610588044048594</v>
      </c>
    </row>
    <row r="30" spans="2:11">
      <c r="B30" t="s">
        <v>247</v>
      </c>
      <c r="C30">
        <v>12.34</v>
      </c>
      <c r="D30">
        <f>(C30/C27-1)*100</f>
        <v>16.635160680529303</v>
      </c>
      <c r="H30" s="11" t="s">
        <v>120</v>
      </c>
      <c r="I30">
        <v>2.6590506204451358</v>
      </c>
      <c r="K30">
        <f t="shared" si="0"/>
        <v>1.7867148545295146</v>
      </c>
    </row>
    <row r="31" spans="2:11">
      <c r="B31" t="s">
        <v>248</v>
      </c>
      <c r="C31">
        <v>12.67</v>
      </c>
      <c r="H31" s="11" t="s">
        <v>121</v>
      </c>
      <c r="I31">
        <v>2.321565617805077</v>
      </c>
      <c r="K31">
        <f t="shared" si="0"/>
        <v>1.4492298518894557</v>
      </c>
    </row>
    <row r="32" spans="2:11">
      <c r="B32" t="s">
        <v>249</v>
      </c>
      <c r="C32">
        <v>12.96</v>
      </c>
      <c r="H32" s="11" t="s">
        <v>122</v>
      </c>
      <c r="I32">
        <v>5.1940746296643692</v>
      </c>
      <c r="K32">
        <f t="shared" si="0"/>
        <v>4.3217388637487479</v>
      </c>
    </row>
    <row r="33" spans="2:13">
      <c r="B33" t="s">
        <v>250</v>
      </c>
      <c r="C33">
        <v>13.13</v>
      </c>
      <c r="D33">
        <f>(C33/C30-1)*100</f>
        <v>6.4019448946515567</v>
      </c>
      <c r="H33" s="11" t="s">
        <v>123</v>
      </c>
      <c r="I33">
        <v>2.9411764705882248</v>
      </c>
      <c r="K33">
        <f t="shared" si="0"/>
        <v>2.0688407046726036</v>
      </c>
    </row>
    <row r="34" spans="2:13">
      <c r="B34" t="s">
        <v>251</v>
      </c>
      <c r="C34">
        <v>13.3</v>
      </c>
      <c r="H34" s="11" t="s">
        <v>124</v>
      </c>
      <c r="I34">
        <v>1.3679653679653736</v>
      </c>
      <c r="K34">
        <f t="shared" si="0"/>
        <v>0.49562960204975226</v>
      </c>
    </row>
    <row r="35" spans="2:13">
      <c r="B35" t="s">
        <v>252</v>
      </c>
      <c r="C35">
        <v>13.39</v>
      </c>
      <c r="H35" s="11" t="s">
        <v>125</v>
      </c>
      <c r="I35">
        <v>2.4256918346429845</v>
      </c>
      <c r="K35">
        <f t="shared" si="0"/>
        <v>1.5533560687273633</v>
      </c>
    </row>
    <row r="36" spans="2:13">
      <c r="B36" t="s">
        <v>253</v>
      </c>
      <c r="C36">
        <v>13.75</v>
      </c>
      <c r="D36">
        <f>(C36/C33-1)*100</f>
        <v>4.7220106626047142</v>
      </c>
      <c r="H36" s="11" t="s">
        <v>126</v>
      </c>
      <c r="I36">
        <v>2.8519012675116695</v>
      </c>
      <c r="K36">
        <f t="shared" si="0"/>
        <v>1.9795655015960483</v>
      </c>
    </row>
    <row r="37" spans="2:13">
      <c r="B37" t="s">
        <v>254</v>
      </c>
      <c r="C37">
        <v>14.28</v>
      </c>
      <c r="H37" s="11" t="s">
        <v>127</v>
      </c>
      <c r="I37">
        <v>2.0107021242094847</v>
      </c>
      <c r="K37">
        <f t="shared" si="0"/>
        <v>1.1383663582938635</v>
      </c>
    </row>
    <row r="38" spans="2:13">
      <c r="B38" t="s">
        <v>255</v>
      </c>
      <c r="C38">
        <v>14.55</v>
      </c>
      <c r="H38" s="11" t="s">
        <v>128</v>
      </c>
      <c r="I38">
        <v>2.4161500556350468</v>
      </c>
      <c r="K38">
        <f t="shared" si="0"/>
        <v>1.5438142897194256</v>
      </c>
    </row>
    <row r="39" spans="2:13">
      <c r="B39" t="s">
        <v>256</v>
      </c>
      <c r="C39">
        <v>14.87</v>
      </c>
      <c r="D39">
        <f>(C39/C36-1)*100</f>
        <v>8.1454545454545446</v>
      </c>
      <c r="H39" s="11" t="s">
        <v>129</v>
      </c>
      <c r="I39">
        <v>1.3813440943659661</v>
      </c>
      <c r="K39">
        <f t="shared" si="0"/>
        <v>0.50900832845034472</v>
      </c>
    </row>
    <row r="40" spans="2:13">
      <c r="B40" t="s">
        <v>257</v>
      </c>
      <c r="C40">
        <v>15.32</v>
      </c>
      <c r="H40" s="11" t="s">
        <v>130</v>
      </c>
      <c r="I40">
        <v>2.6791181873851766</v>
      </c>
      <c r="K40">
        <f t="shared" si="0"/>
        <v>1.8067824214695554</v>
      </c>
    </row>
    <row r="41" spans="2:13">
      <c r="B41" t="s">
        <v>258</v>
      </c>
      <c r="C41">
        <v>15.76</v>
      </c>
      <c r="H41" s="11" t="s">
        <v>131</v>
      </c>
      <c r="I41">
        <v>1.8189950797674159</v>
      </c>
      <c r="K41">
        <f t="shared" si="0"/>
        <v>0.94665931385179458</v>
      </c>
    </row>
    <row r="42" spans="2:13">
      <c r="B42" t="s">
        <v>259</v>
      </c>
      <c r="C42">
        <v>16.760000000000002</v>
      </c>
      <c r="D42">
        <f>(C42/C39-1)*100</f>
        <v>12.710154673839957</v>
      </c>
      <c r="H42" s="11" t="s">
        <v>132</v>
      </c>
      <c r="I42">
        <v>1.2300483233269821</v>
      </c>
      <c r="K42">
        <f t="shared" si="0"/>
        <v>0.35771255741136077</v>
      </c>
    </row>
    <row r="43" spans="2:13">
      <c r="B43" t="s">
        <v>260</v>
      </c>
      <c r="C43">
        <v>17.57</v>
      </c>
      <c r="H43" s="11" t="s">
        <v>133</v>
      </c>
      <c r="I43">
        <v>0.21698249674526604</v>
      </c>
      <c r="K43">
        <f t="shared" si="0"/>
        <v>-0.6553532691703553</v>
      </c>
    </row>
    <row r="44" spans="2:13">
      <c r="B44" t="s">
        <v>261</v>
      </c>
      <c r="C44">
        <v>18.510000000000002</v>
      </c>
      <c r="H44" s="11" t="s">
        <v>134</v>
      </c>
      <c r="I44">
        <v>2.0484708597807266</v>
      </c>
      <c r="K44">
        <f t="shared" si="0"/>
        <v>1.1761350938651054</v>
      </c>
    </row>
    <row r="45" spans="2:13">
      <c r="B45" t="s">
        <v>262</v>
      </c>
      <c r="C45">
        <v>19.45</v>
      </c>
      <c r="D45">
        <f>(C45/C42-1)*100</f>
        <v>16.050119331742231</v>
      </c>
      <c r="H45" s="11" t="s">
        <v>135</v>
      </c>
      <c r="I45">
        <v>0.3392705682782049</v>
      </c>
      <c r="K45">
        <f t="shared" si="0"/>
        <v>-0.53306519763741644</v>
      </c>
    </row>
    <row r="46" spans="2:13">
      <c r="B46" t="s">
        <v>263</v>
      </c>
      <c r="C46">
        <v>19.77</v>
      </c>
      <c r="H46" s="11" t="s">
        <v>136</v>
      </c>
      <c r="I46">
        <v>1.32431670893209</v>
      </c>
      <c r="K46">
        <f>I46-$J$2</f>
        <v>0.45198094301646863</v>
      </c>
      <c r="M46">
        <f>I46/100</f>
        <v>1.32431670893209E-2</v>
      </c>
    </row>
    <row r="47" spans="2:13">
      <c r="B47" t="s">
        <v>264</v>
      </c>
      <c r="C47">
        <v>20.010000000000002</v>
      </c>
      <c r="H47" s="11" t="s">
        <v>137</v>
      </c>
      <c r="I47">
        <v>2.2664071190211299</v>
      </c>
      <c r="K47">
        <f t="shared" si="0"/>
        <v>1.3940713531055087</v>
      </c>
      <c r="M47">
        <f t="shared" ref="M47:M104" si="1">I47/100</f>
        <v>2.2664071190211299E-2</v>
      </c>
    </row>
    <row r="48" spans="2:13">
      <c r="B48" t="s">
        <v>265</v>
      </c>
      <c r="C48">
        <v>20.65</v>
      </c>
      <c r="D48">
        <f>(C47/C44-1)*100</f>
        <v>8.1037277147487874</v>
      </c>
      <c r="H48" s="11" t="s">
        <v>138</v>
      </c>
      <c r="I48">
        <v>2.58327668252889</v>
      </c>
      <c r="K48">
        <f t="shared" si="0"/>
        <v>1.7109409166132687</v>
      </c>
      <c r="M48">
        <f t="shared" si="1"/>
        <v>2.58327668252889E-2</v>
      </c>
    </row>
    <row r="49" spans="2:13">
      <c r="B49" t="s">
        <v>266</v>
      </c>
      <c r="C49">
        <v>21.51</v>
      </c>
      <c r="H49" s="11" t="s">
        <v>139</v>
      </c>
      <c r="I49">
        <v>2.2531477799867528</v>
      </c>
      <c r="K49">
        <f t="shared" si="0"/>
        <v>1.3808120140711315</v>
      </c>
      <c r="M49">
        <f t="shared" si="1"/>
        <v>2.2531477799867528E-2</v>
      </c>
    </row>
    <row r="50" spans="2:13">
      <c r="B50" t="s">
        <v>267</v>
      </c>
      <c r="C50">
        <v>22.37</v>
      </c>
      <c r="H50" s="11" t="s">
        <v>140</v>
      </c>
      <c r="I50">
        <v>1.3091380427738164</v>
      </c>
      <c r="K50">
        <f t="shared" si="0"/>
        <v>0.43680227685819506</v>
      </c>
      <c r="M50">
        <f t="shared" si="1"/>
        <v>1.3091380427738164E-2</v>
      </c>
    </row>
    <row r="51" spans="2:13">
      <c r="B51" t="s">
        <v>268</v>
      </c>
      <c r="C51">
        <v>23.02</v>
      </c>
      <c r="D51">
        <f>(C50/C47-1)*100</f>
        <v>11.794102948525742</v>
      </c>
      <c r="H51" s="11" t="s">
        <v>141</v>
      </c>
      <c r="I51">
        <v>1.0235414534288667</v>
      </c>
      <c r="K51">
        <f t="shared" si="0"/>
        <v>0.15120568751324537</v>
      </c>
      <c r="M51">
        <f t="shared" si="1"/>
        <v>1.0235414534288667E-2</v>
      </c>
    </row>
    <row r="52" spans="2:13">
      <c r="B52" t="s">
        <v>269</v>
      </c>
      <c r="C52">
        <v>24.01</v>
      </c>
      <c r="H52" s="11" t="s">
        <v>142</v>
      </c>
      <c r="I52">
        <v>1.6464032421479313</v>
      </c>
      <c r="K52">
        <f t="shared" si="0"/>
        <v>0.77406747623230998</v>
      </c>
      <c r="M52">
        <f t="shared" si="1"/>
        <v>1.6464032421479313E-2</v>
      </c>
    </row>
    <row r="53" spans="2:13">
      <c r="B53" t="s">
        <v>270</v>
      </c>
      <c r="C53">
        <v>24.53</v>
      </c>
      <c r="H53" s="11" t="s">
        <v>143</v>
      </c>
      <c r="I53">
        <v>2.5915773735360137</v>
      </c>
      <c r="K53">
        <f t="shared" si="0"/>
        <v>1.7192416076203925</v>
      </c>
      <c r="M53">
        <f t="shared" si="1"/>
        <v>2.5915773735360137E-2</v>
      </c>
    </row>
    <row r="54" spans="2:13">
      <c r="B54" t="s">
        <v>271</v>
      </c>
      <c r="C54">
        <v>24.97</v>
      </c>
      <c r="D54">
        <f>(C53/C50-1)*100</f>
        <v>9.6557890031292004</v>
      </c>
      <c r="H54" s="11" t="s">
        <v>144</v>
      </c>
      <c r="I54">
        <v>0.47364585863491904</v>
      </c>
      <c r="K54">
        <f t="shared" si="0"/>
        <v>-0.3986899072807023</v>
      </c>
      <c r="M54">
        <f t="shared" si="1"/>
        <v>4.7364585863491904E-3</v>
      </c>
    </row>
    <row r="55" spans="2:13">
      <c r="B55" t="s">
        <v>272</v>
      </c>
      <c r="C55">
        <v>26.17</v>
      </c>
      <c r="H55" s="11" t="s">
        <v>145</v>
      </c>
      <c r="I55">
        <v>0.13296264958297943</v>
      </c>
      <c r="K55">
        <f t="shared" si="0"/>
        <v>-0.73937311633264191</v>
      </c>
      <c r="M55">
        <f t="shared" si="1"/>
        <v>1.3296264958297943E-3</v>
      </c>
    </row>
    <row r="56" spans="2:13">
      <c r="B56" t="s">
        <v>273</v>
      </c>
      <c r="C56">
        <v>26.65</v>
      </c>
      <c r="H56" s="11" t="s">
        <v>146</v>
      </c>
      <c r="I56">
        <v>1.4365041042974314</v>
      </c>
      <c r="K56">
        <f t="shared" si="0"/>
        <v>0.56416833838181002</v>
      </c>
      <c r="M56">
        <f t="shared" si="1"/>
        <v>1.4365041042974314E-2</v>
      </c>
    </row>
    <row r="57" spans="2:13">
      <c r="B57" t="s">
        <v>274</v>
      </c>
      <c r="C57">
        <v>27.4</v>
      </c>
      <c r="D57">
        <f>(C56/C53-1)*100</f>
        <v>8.6424785976355381</v>
      </c>
      <c r="H57" s="11" t="s">
        <v>147</v>
      </c>
      <c r="I57">
        <v>2.1063905747947143</v>
      </c>
      <c r="K57">
        <f t="shared" si="0"/>
        <v>1.234054808879093</v>
      </c>
      <c r="M57">
        <f t="shared" si="1"/>
        <v>2.1063905747947143E-2</v>
      </c>
    </row>
    <row r="58" spans="2:13">
      <c r="B58" t="s">
        <v>275</v>
      </c>
      <c r="C58">
        <v>28.57</v>
      </c>
      <c r="H58" s="11" t="s">
        <v>148</v>
      </c>
      <c r="I58">
        <v>0.60606060606060996</v>
      </c>
      <c r="K58">
        <f t="shared" si="0"/>
        <v>-0.26627515985501138</v>
      </c>
      <c r="M58">
        <f t="shared" si="1"/>
        <v>6.0606060606060996E-3</v>
      </c>
    </row>
    <row r="59" spans="2:13">
      <c r="B59" t="s">
        <v>276</v>
      </c>
      <c r="C59">
        <v>29.1</v>
      </c>
      <c r="H59" s="11" t="s">
        <v>149</v>
      </c>
      <c r="I59">
        <v>3.4059314179796241</v>
      </c>
      <c r="K59">
        <f t="shared" si="0"/>
        <v>2.5335956520640028</v>
      </c>
      <c r="M59">
        <f t="shared" si="1"/>
        <v>3.4059314179796241E-2</v>
      </c>
    </row>
    <row r="60" spans="2:13">
      <c r="B60" t="s">
        <v>277</v>
      </c>
      <c r="C60">
        <v>29.92</v>
      </c>
      <c r="D60">
        <f>(C59/C56-1)*100</f>
        <v>9.1932457786116473</v>
      </c>
      <c r="H60" s="11" t="s">
        <v>150</v>
      </c>
      <c r="I60">
        <v>1.624467846739841</v>
      </c>
      <c r="K60">
        <f t="shared" si="0"/>
        <v>0.75213208082421967</v>
      </c>
      <c r="M60">
        <f t="shared" si="1"/>
        <v>1.624467846739841E-2</v>
      </c>
    </row>
    <row r="61" spans="2:13">
      <c r="B61" t="s">
        <v>278</v>
      </c>
      <c r="C61">
        <v>30.74</v>
      </c>
      <c r="H61" s="11" t="s">
        <v>151</v>
      </c>
      <c r="I61">
        <v>2.1717561459596579</v>
      </c>
      <c r="K61">
        <f t="shared" si="0"/>
        <v>1.2994203800440367</v>
      </c>
      <c r="M61">
        <f t="shared" si="1"/>
        <v>2.1717561459596579E-2</v>
      </c>
    </row>
    <row r="62" spans="2:13">
      <c r="B62" t="s">
        <v>279</v>
      </c>
      <c r="C62">
        <v>31.61</v>
      </c>
      <c r="H62" s="11" t="s">
        <v>152</v>
      </c>
      <c r="I62">
        <v>0.59343979283557058</v>
      </c>
      <c r="K62">
        <f t="shared" si="0"/>
        <v>-0.27889597308005076</v>
      </c>
      <c r="M62">
        <f t="shared" si="1"/>
        <v>5.9343979283557058E-3</v>
      </c>
    </row>
    <row r="63" spans="2:13">
      <c r="B63" t="s">
        <v>280</v>
      </c>
      <c r="C63">
        <v>32.39</v>
      </c>
      <c r="D63">
        <f>(C62/C59-1)*100</f>
        <v>8.6254295532645955</v>
      </c>
      <c r="H63" s="11" t="s">
        <v>153</v>
      </c>
      <c r="I63">
        <v>-0.91172369408989429</v>
      </c>
      <c r="K63">
        <f t="shared" si="0"/>
        <v>-1.7840594600055155</v>
      </c>
      <c r="M63">
        <f t="shared" si="1"/>
        <v>-9.1172369408989429E-3</v>
      </c>
    </row>
    <row r="64" spans="2:13">
      <c r="B64" t="s">
        <v>281</v>
      </c>
      <c r="C64">
        <v>33.590000000000003</v>
      </c>
      <c r="H64" s="11" t="s">
        <v>154</v>
      </c>
      <c r="I64">
        <v>1.3098073176012193</v>
      </c>
      <c r="K64">
        <f t="shared" si="0"/>
        <v>0.43747155168559793</v>
      </c>
      <c r="M64">
        <f t="shared" si="1"/>
        <v>1.3098073176012193E-2</v>
      </c>
    </row>
    <row r="65" spans="2:13">
      <c r="B65" t="s">
        <v>282</v>
      </c>
      <c r="C65">
        <v>34.340000000000003</v>
      </c>
      <c r="H65" s="11" t="s">
        <v>155</v>
      </c>
      <c r="I65">
        <v>1.5386259215728115</v>
      </c>
      <c r="K65">
        <f t="shared" si="0"/>
        <v>0.66629015565719019</v>
      </c>
      <c r="M65">
        <f t="shared" si="1"/>
        <v>1.5386259215728115E-2</v>
      </c>
    </row>
    <row r="66" spans="2:13">
      <c r="B66" t="s">
        <v>283</v>
      </c>
      <c r="C66">
        <v>35.049999999999997</v>
      </c>
      <c r="D66">
        <f>(C65/C62-1)*100</f>
        <v>8.636507434356222</v>
      </c>
      <c r="H66" s="11" t="s">
        <v>156</v>
      </c>
      <c r="I66">
        <v>0.29464379669577045</v>
      </c>
      <c r="K66">
        <f t="shared" si="0"/>
        <v>-0.57769196921985089</v>
      </c>
      <c r="M66">
        <f t="shared" si="1"/>
        <v>2.9464379669577045E-3</v>
      </c>
    </row>
    <row r="67" spans="2:13">
      <c r="B67" t="s">
        <v>284</v>
      </c>
      <c r="C67">
        <v>35.97</v>
      </c>
      <c r="H67" s="11" t="s">
        <v>157</v>
      </c>
      <c r="I67">
        <v>2.1508760885531331</v>
      </c>
      <c r="K67">
        <f t="shared" ref="K67:K104" si="2">I67-$J$2</f>
        <v>1.2785403226375118</v>
      </c>
      <c r="M67">
        <f t="shared" si="1"/>
        <v>2.1508760885531331E-2</v>
      </c>
    </row>
    <row r="68" spans="2:13">
      <c r="B68" t="s">
        <v>285</v>
      </c>
      <c r="C68">
        <v>36.6</v>
      </c>
      <c r="H68" s="11" t="s">
        <v>158</v>
      </c>
      <c r="I68">
        <v>0.51355792933442945</v>
      </c>
      <c r="K68">
        <f t="shared" si="2"/>
        <v>-0.35877783658119189</v>
      </c>
      <c r="M68">
        <f t="shared" si="1"/>
        <v>5.1355792933442945E-3</v>
      </c>
    </row>
    <row r="69" spans="2:13">
      <c r="B69" t="s">
        <v>286</v>
      </c>
      <c r="C69">
        <v>37.18</v>
      </c>
      <c r="D69">
        <f>(C68/C65-1)*100</f>
        <v>6.5812463599301152</v>
      </c>
      <c r="H69" s="11" t="s">
        <v>159</v>
      </c>
      <c r="I69">
        <v>1.4203964847741668</v>
      </c>
      <c r="K69">
        <f t="shared" si="2"/>
        <v>0.54806071885854546</v>
      </c>
      <c r="M69">
        <f t="shared" si="1"/>
        <v>1.4203964847741668E-2</v>
      </c>
    </row>
    <row r="70" spans="2:13">
      <c r="B70" t="s">
        <v>287</v>
      </c>
      <c r="C70">
        <v>37.67</v>
      </c>
      <c r="H70" s="11" t="s">
        <v>160</v>
      </c>
      <c r="I70">
        <v>0.32241813602014169</v>
      </c>
      <c r="K70">
        <f t="shared" si="2"/>
        <v>-0.54991762989547965</v>
      </c>
      <c r="M70">
        <f t="shared" si="1"/>
        <v>3.2241813602014169E-3</v>
      </c>
    </row>
    <row r="71" spans="2:13">
      <c r="B71" t="s">
        <v>288</v>
      </c>
      <c r="C71">
        <v>38.51</v>
      </c>
      <c r="H71" s="11" t="s">
        <v>161</v>
      </c>
      <c r="I71">
        <v>-1.1549663553279021</v>
      </c>
      <c r="K71">
        <f t="shared" si="2"/>
        <v>-2.0273021212435234</v>
      </c>
      <c r="M71">
        <f t="shared" si="1"/>
        <v>-1.1549663553279021E-2</v>
      </c>
    </row>
    <row r="72" spans="2:13">
      <c r="B72" t="s">
        <v>289</v>
      </c>
      <c r="C72">
        <v>39.26</v>
      </c>
      <c r="D72">
        <f>(C71/C68-1)*100</f>
        <v>5.2185792349726645</v>
      </c>
      <c r="H72" s="11" t="s">
        <v>162</v>
      </c>
      <c r="I72">
        <v>0.74171916277179228</v>
      </c>
      <c r="K72">
        <f t="shared" si="2"/>
        <v>-0.13061660314382906</v>
      </c>
      <c r="M72">
        <f t="shared" si="1"/>
        <v>7.4171916277179228E-3</v>
      </c>
    </row>
    <row r="73" spans="2:13">
      <c r="B73" t="s">
        <v>290</v>
      </c>
      <c r="C73">
        <v>40.21</v>
      </c>
      <c r="H73" s="11" t="s">
        <v>163</v>
      </c>
      <c r="I73">
        <v>1.3918305597579339</v>
      </c>
      <c r="K73">
        <f t="shared" si="2"/>
        <v>0.51949479384231256</v>
      </c>
      <c r="M73">
        <f t="shared" si="1"/>
        <v>1.3918305597579339E-2</v>
      </c>
    </row>
    <row r="74" spans="2:13">
      <c r="B74" t="s">
        <v>291</v>
      </c>
      <c r="C74">
        <v>41.31</v>
      </c>
      <c r="H74" s="11" t="s">
        <v>164</v>
      </c>
      <c r="I74">
        <v>-1.989455883815161E-2</v>
      </c>
      <c r="K74">
        <f t="shared" si="2"/>
        <v>-0.89223032475377295</v>
      </c>
      <c r="M74">
        <f t="shared" si="1"/>
        <v>-1.989455883815161E-4</v>
      </c>
    </row>
    <row r="75" spans="2:13">
      <c r="B75" t="s">
        <v>292</v>
      </c>
      <c r="C75">
        <v>42.2</v>
      </c>
      <c r="D75">
        <f>(C74/C71-1)*100</f>
        <v>7.2708387431835941</v>
      </c>
      <c r="H75" s="11" t="s">
        <v>165</v>
      </c>
      <c r="I75">
        <v>-0.26862998706597141</v>
      </c>
      <c r="K75">
        <f t="shared" si="2"/>
        <v>-1.1409657529815926</v>
      </c>
      <c r="M75">
        <f t="shared" si="1"/>
        <v>-2.6862998706597141E-3</v>
      </c>
    </row>
    <row r="76" spans="2:13">
      <c r="B76" t="s">
        <v>293</v>
      </c>
      <c r="C76">
        <v>43.18</v>
      </c>
      <c r="H76" s="11" t="s">
        <v>166</v>
      </c>
      <c r="I76">
        <v>-5.9856344772535319E-2</v>
      </c>
      <c r="K76">
        <f t="shared" si="2"/>
        <v>-0.93219211068815666</v>
      </c>
      <c r="M76">
        <f t="shared" si="1"/>
        <v>-5.9856344772535319E-4</v>
      </c>
    </row>
    <row r="77" spans="2:13">
      <c r="B77" t="s">
        <v>294</v>
      </c>
      <c r="C77">
        <v>43.68</v>
      </c>
      <c r="H77" s="11" t="s">
        <v>167</v>
      </c>
      <c r="I77">
        <v>1.1179876222798812</v>
      </c>
      <c r="K77">
        <f t="shared" si="2"/>
        <v>0.2456518563642599</v>
      </c>
      <c r="M77">
        <f t="shared" si="1"/>
        <v>1.1179876222798812E-2</v>
      </c>
    </row>
    <row r="78" spans="2:13">
      <c r="B78" t="s">
        <v>295</v>
      </c>
      <c r="C78">
        <v>43.84</v>
      </c>
      <c r="D78">
        <f>(C77/C74-1)*100</f>
        <v>5.7371096586782855</v>
      </c>
      <c r="H78" s="11" t="s">
        <v>168</v>
      </c>
      <c r="I78">
        <v>-1.6880552813425376</v>
      </c>
      <c r="K78">
        <f t="shared" si="2"/>
        <v>-2.5603910472581588</v>
      </c>
      <c r="M78">
        <f t="shared" si="1"/>
        <v>-1.6880552813425376E-2</v>
      </c>
    </row>
    <row r="79" spans="2:13">
      <c r="B79" t="s">
        <v>296</v>
      </c>
      <c r="C79">
        <v>44.73</v>
      </c>
      <c r="H79" s="11" t="s">
        <v>169</v>
      </c>
      <c r="I79">
        <v>-0.86354051611607918</v>
      </c>
      <c r="K79">
        <f t="shared" si="2"/>
        <v>-1.7358762820317004</v>
      </c>
      <c r="M79">
        <f t="shared" si="1"/>
        <v>-8.6354051611607918E-3</v>
      </c>
    </row>
    <row r="80" spans="2:13">
      <c r="B80" t="s">
        <v>297</v>
      </c>
      <c r="C80">
        <v>45.56</v>
      </c>
      <c r="H80" s="11" t="s">
        <v>170</v>
      </c>
      <c r="I80">
        <v>0.77990479084371067</v>
      </c>
      <c r="K80">
        <f t="shared" si="2"/>
        <v>-9.243097507191067E-2</v>
      </c>
      <c r="M80">
        <f t="shared" si="1"/>
        <v>7.7990479084371067E-3</v>
      </c>
    </row>
    <row r="81" spans="2:13">
      <c r="B81" t="s">
        <v>298</v>
      </c>
      <c r="C81">
        <v>46.11</v>
      </c>
      <c r="D81">
        <f>(C80/C77-1)*100</f>
        <v>4.3040293040293109</v>
      </c>
      <c r="H81" s="11" t="s">
        <v>171</v>
      </c>
      <c r="I81">
        <v>-0.65326633165829762</v>
      </c>
      <c r="K81">
        <f t="shared" si="2"/>
        <v>-1.5256020975739188</v>
      </c>
      <c r="M81">
        <f t="shared" si="1"/>
        <v>-6.5326633165829762E-3</v>
      </c>
    </row>
    <row r="82" spans="2:13">
      <c r="B82" t="s">
        <v>299</v>
      </c>
      <c r="C82">
        <v>46.34</v>
      </c>
      <c r="H82" s="11" t="s">
        <v>172</v>
      </c>
      <c r="I82">
        <v>9.1047040971181659E-2</v>
      </c>
      <c r="K82">
        <f t="shared" si="2"/>
        <v>-0.78128872494443968</v>
      </c>
      <c r="M82">
        <f t="shared" si="1"/>
        <v>9.1047040971181659E-4</v>
      </c>
    </row>
    <row r="83" spans="2:13">
      <c r="B83" t="s">
        <v>300</v>
      </c>
      <c r="C83">
        <v>46.72</v>
      </c>
      <c r="H83" s="11" t="s">
        <v>173</v>
      </c>
      <c r="I83">
        <v>-0.3537497473216078</v>
      </c>
      <c r="K83">
        <f t="shared" si="2"/>
        <v>-1.226085513237229</v>
      </c>
      <c r="M83">
        <f t="shared" si="1"/>
        <v>-3.537497473216078E-3</v>
      </c>
    </row>
    <row r="84" spans="2:13">
      <c r="B84" t="s">
        <v>301</v>
      </c>
      <c r="C84">
        <v>47</v>
      </c>
      <c r="D84">
        <f>(C83/C80-1)*100</f>
        <v>2.5460930640913038</v>
      </c>
      <c r="H84" s="11" t="s">
        <v>174</v>
      </c>
      <c r="I84">
        <v>0.83172735571557244</v>
      </c>
      <c r="K84">
        <f t="shared" si="2"/>
        <v>-4.0608410200048906E-2</v>
      </c>
      <c r="M84">
        <f t="shared" si="1"/>
        <v>8.3172735571557244E-3</v>
      </c>
    </row>
    <row r="85" spans="2:13">
      <c r="B85" t="s">
        <v>302</v>
      </c>
      <c r="C85">
        <v>47.77</v>
      </c>
      <c r="H85" s="11" t="s">
        <v>175</v>
      </c>
      <c r="I85">
        <v>-0.16094960265566893</v>
      </c>
      <c r="K85">
        <f t="shared" si="2"/>
        <v>-1.0332853685712902</v>
      </c>
      <c r="M85">
        <f t="shared" si="1"/>
        <v>-1.6094960265566893E-3</v>
      </c>
    </row>
    <row r="86" spans="2:13">
      <c r="B86" t="s">
        <v>303</v>
      </c>
      <c r="C86">
        <v>48.99</v>
      </c>
      <c r="H86" s="11" t="s">
        <v>176</v>
      </c>
      <c r="I86">
        <v>0.36272040302267605</v>
      </c>
      <c r="K86">
        <f t="shared" si="2"/>
        <v>-0.50961536289294529</v>
      </c>
      <c r="M86">
        <f t="shared" si="1"/>
        <v>3.6272040302267605E-3</v>
      </c>
    </row>
    <row r="87" spans="2:13">
      <c r="B87" t="s">
        <v>304</v>
      </c>
      <c r="C87">
        <v>49.72</v>
      </c>
      <c r="D87">
        <f>(C86/C83-1)*100</f>
        <v>4.8587328767123461</v>
      </c>
      <c r="H87" s="11" t="s">
        <v>177</v>
      </c>
      <c r="I87">
        <v>0.31121373356088888</v>
      </c>
      <c r="K87">
        <f t="shared" si="2"/>
        <v>-0.56112203235473246</v>
      </c>
      <c r="M87">
        <f t="shared" si="1"/>
        <v>3.1121373356088888E-3</v>
      </c>
    </row>
    <row r="88" spans="2:13">
      <c r="B88" t="s">
        <v>305</v>
      </c>
      <c r="C88">
        <v>50.36</v>
      </c>
      <c r="H88" s="11" t="s">
        <v>178</v>
      </c>
      <c r="I88">
        <v>2.0616493194555607</v>
      </c>
      <c r="K88">
        <f t="shared" si="2"/>
        <v>1.1893135535399395</v>
      </c>
      <c r="M88">
        <f t="shared" si="1"/>
        <v>2.0616493194555607E-2</v>
      </c>
    </row>
    <row r="89" spans="2:13">
      <c r="B89" t="s">
        <v>306</v>
      </c>
      <c r="C89">
        <v>50.77</v>
      </c>
      <c r="H89" s="11" t="s">
        <v>179</v>
      </c>
      <c r="I89">
        <v>1.2257305353990944</v>
      </c>
      <c r="K89">
        <f t="shared" si="2"/>
        <v>0.35339476948347304</v>
      </c>
      <c r="M89">
        <f t="shared" si="1"/>
        <v>1.2257305353990944E-2</v>
      </c>
    </row>
    <row r="90" spans="2:13">
      <c r="B90" t="s">
        <v>307</v>
      </c>
      <c r="C90">
        <v>51.32</v>
      </c>
      <c r="D90">
        <f>(C89/C86-1)*100</f>
        <v>3.6333945703204806</v>
      </c>
      <c r="H90" s="11" t="s">
        <v>180</v>
      </c>
      <c r="I90">
        <v>1.0655817107430021</v>
      </c>
      <c r="K90">
        <f t="shared" si="2"/>
        <v>0.19324594482738078</v>
      </c>
      <c r="M90">
        <f t="shared" si="1"/>
        <v>1.0655817107430021E-2</v>
      </c>
    </row>
    <row r="91" spans="2:13">
      <c r="B91" t="s">
        <v>308</v>
      </c>
      <c r="C91">
        <v>51.87</v>
      </c>
      <c r="H91" s="11" t="s">
        <v>181</v>
      </c>
      <c r="I91">
        <v>0.27796415220933124</v>
      </c>
      <c r="K91">
        <f t="shared" si="2"/>
        <v>-0.5943716137062901</v>
      </c>
      <c r="M91">
        <f t="shared" si="1"/>
        <v>2.7796415220933124E-3</v>
      </c>
    </row>
    <row r="92" spans="2:13">
      <c r="B92" t="s">
        <v>309</v>
      </c>
      <c r="C92">
        <v>52.12</v>
      </c>
      <c r="H92" s="11" t="s">
        <v>182</v>
      </c>
      <c r="I92">
        <v>0.42056968074937195</v>
      </c>
      <c r="K92">
        <f t="shared" si="2"/>
        <v>-0.45176608516624939</v>
      </c>
      <c r="M92">
        <f t="shared" si="1"/>
        <v>4.2056968074937195E-3</v>
      </c>
    </row>
    <row r="93" spans="2:13">
      <c r="B93" t="s">
        <v>310</v>
      </c>
      <c r="C93">
        <v>52.56</v>
      </c>
      <c r="D93">
        <f>(C92/C89-1)*100</f>
        <v>2.6590506204451358</v>
      </c>
      <c r="H93" s="11" t="s">
        <v>183</v>
      </c>
      <c r="I93">
        <v>2.398629354654469</v>
      </c>
      <c r="K93">
        <f t="shared" si="2"/>
        <v>1.5262935887388478</v>
      </c>
      <c r="M93">
        <f t="shared" si="1"/>
        <v>2.398629354654469E-2</v>
      </c>
    </row>
    <row r="94" spans="2:13">
      <c r="B94" t="s">
        <v>311</v>
      </c>
      <c r="C94">
        <v>53.19</v>
      </c>
      <c r="H94" s="11" t="s">
        <v>184</v>
      </c>
      <c r="I94">
        <v>0.79010968581521013</v>
      </c>
      <c r="K94">
        <f t="shared" si="2"/>
        <v>-8.2226080100411214E-2</v>
      </c>
      <c r="M94">
        <f t="shared" si="1"/>
        <v>7.9010968581521013E-3</v>
      </c>
    </row>
    <row r="95" spans="2:13">
      <c r="B95" t="s">
        <v>312</v>
      </c>
      <c r="C95">
        <v>53.33</v>
      </c>
      <c r="H95" s="11" t="s">
        <v>185</v>
      </c>
      <c r="I95">
        <v>-0.11989301853730927</v>
      </c>
      <c r="K95">
        <f t="shared" si="2"/>
        <v>-0.99222878445293061</v>
      </c>
      <c r="M95">
        <f t="shared" si="1"/>
        <v>-1.1989301853730927E-3</v>
      </c>
    </row>
    <row r="96" spans="2:13">
      <c r="B96" t="s">
        <v>313</v>
      </c>
      <c r="C96">
        <v>54.48</v>
      </c>
      <c r="D96">
        <f>(C95/C92-1)*100</f>
        <v>2.321565617805077</v>
      </c>
      <c r="H96" s="11" t="s">
        <v>186</v>
      </c>
      <c r="I96">
        <v>0.93259464450601293</v>
      </c>
      <c r="K96">
        <f t="shared" si="2"/>
        <v>6.0258878590391585E-2</v>
      </c>
      <c r="M96">
        <f t="shared" si="1"/>
        <v>9.3259464450601293E-3</v>
      </c>
    </row>
    <row r="97" spans="2:13">
      <c r="B97" t="s">
        <v>314</v>
      </c>
      <c r="C97">
        <v>55.31</v>
      </c>
      <c r="H97" s="11" t="s">
        <v>187</v>
      </c>
      <c r="I97">
        <v>1.0612020858109972</v>
      </c>
      <c r="K97">
        <f t="shared" si="2"/>
        <v>0.18886631989537583</v>
      </c>
      <c r="M97">
        <f t="shared" si="1"/>
        <v>1.0612020858109972E-2</v>
      </c>
    </row>
    <row r="98" spans="2:13">
      <c r="B98" t="s">
        <v>315</v>
      </c>
      <c r="C98">
        <v>56.1</v>
      </c>
      <c r="H98" s="11" t="s">
        <v>188</v>
      </c>
      <c r="I98">
        <v>0.28061917262605096</v>
      </c>
      <c r="K98">
        <f t="shared" si="2"/>
        <v>-0.59171659328957038</v>
      </c>
      <c r="M98">
        <f t="shared" si="1"/>
        <v>2.8061917262605096E-3</v>
      </c>
    </row>
    <row r="99" spans="2:13">
      <c r="B99" t="s">
        <v>316</v>
      </c>
      <c r="C99">
        <v>56.76</v>
      </c>
      <c r="D99">
        <f>(C98/C95-1)*100</f>
        <v>5.1940746296643692</v>
      </c>
      <c r="H99" s="11" t="s">
        <v>189</v>
      </c>
      <c r="I99">
        <v>-0.22567250406210215</v>
      </c>
      <c r="K99">
        <f t="shared" si="2"/>
        <v>-1.0980082699777234</v>
      </c>
      <c r="M99">
        <f t="shared" si="1"/>
        <v>-2.2567250406210215E-3</v>
      </c>
    </row>
    <row r="100" spans="2:13">
      <c r="B100" t="s">
        <v>317</v>
      </c>
      <c r="C100">
        <v>57.39</v>
      </c>
      <c r="H100" s="11" t="s">
        <v>190</v>
      </c>
      <c r="I100">
        <v>0.71473808015922735</v>
      </c>
      <c r="K100">
        <f t="shared" si="2"/>
        <v>-0.15759768575639399</v>
      </c>
      <c r="M100">
        <f t="shared" si="1"/>
        <v>7.1473808015922735E-3</v>
      </c>
    </row>
    <row r="101" spans="2:13">
      <c r="B101" t="s">
        <v>318</v>
      </c>
      <c r="C101">
        <v>57.75</v>
      </c>
      <c r="H101" s="11" t="s">
        <v>191</v>
      </c>
      <c r="I101">
        <v>1.7157743442328455</v>
      </c>
      <c r="K101">
        <f t="shared" si="2"/>
        <v>0.84343857831722413</v>
      </c>
      <c r="M101">
        <f t="shared" si="1"/>
        <v>1.7157743442328455E-2</v>
      </c>
    </row>
    <row r="102" spans="2:13">
      <c r="B102" t="s">
        <v>319</v>
      </c>
      <c r="C102">
        <v>58.04</v>
      </c>
      <c r="D102">
        <f>(C101/C98-1)*100</f>
        <v>2.9411764705882248</v>
      </c>
      <c r="H102" s="11" t="s">
        <v>192</v>
      </c>
      <c r="I102">
        <v>1.2275898613441694</v>
      </c>
      <c r="K102">
        <f t="shared" si="2"/>
        <v>0.35525409542854802</v>
      </c>
      <c r="M102">
        <f t="shared" si="1"/>
        <v>1.2275898613441694E-2</v>
      </c>
    </row>
    <row r="103" spans="2:13">
      <c r="B103" t="s">
        <v>320</v>
      </c>
      <c r="C103">
        <v>58.37</v>
      </c>
      <c r="H103" s="11" t="s">
        <v>193</v>
      </c>
      <c r="I103">
        <v>1.4744372709823761</v>
      </c>
      <c r="K103">
        <f t="shared" si="2"/>
        <v>0.60210150506675475</v>
      </c>
      <c r="M103">
        <f t="shared" si="1"/>
        <v>1.4744372709823761E-2</v>
      </c>
    </row>
    <row r="104" spans="2:13">
      <c r="B104" t="s">
        <v>321</v>
      </c>
      <c r="C104">
        <v>58.54</v>
      </c>
      <c r="H104" s="11" t="s">
        <v>194</v>
      </c>
      <c r="I104">
        <v>2.1064396870432489</v>
      </c>
      <c r="K104">
        <f t="shared" si="2"/>
        <v>1.2341039211276277</v>
      </c>
      <c r="M104">
        <f t="shared" si="1"/>
        <v>2.1064396870432489E-2</v>
      </c>
    </row>
    <row r="105" spans="2:13">
      <c r="B105" t="s">
        <v>322</v>
      </c>
      <c r="C105">
        <v>58.89</v>
      </c>
      <c r="D105">
        <f>(C104/C101-1)*100</f>
        <v>1.3679653679653736</v>
      </c>
    </row>
    <row r="106" spans="2:13">
      <c r="B106" t="s">
        <v>323</v>
      </c>
      <c r="C106">
        <v>59.64</v>
      </c>
    </row>
    <row r="107" spans="2:13">
      <c r="B107" t="s">
        <v>324</v>
      </c>
      <c r="C107">
        <v>59.96</v>
      </c>
    </row>
    <row r="108" spans="2:13">
      <c r="B108" t="s">
        <v>325</v>
      </c>
      <c r="C108">
        <v>60.53</v>
      </c>
      <c r="D108">
        <f>(C107/C104-1)*100</f>
        <v>2.4256918346429845</v>
      </c>
    </row>
    <row r="109" spans="2:13">
      <c r="B109" t="s">
        <v>326</v>
      </c>
      <c r="C109">
        <v>61.27</v>
      </c>
    </row>
    <row r="110" spans="2:13">
      <c r="B110" t="s">
        <v>327</v>
      </c>
      <c r="C110">
        <v>61.67</v>
      </c>
    </row>
    <row r="111" spans="2:13">
      <c r="B111" t="s">
        <v>328</v>
      </c>
      <c r="C111">
        <v>62.02</v>
      </c>
      <c r="D111">
        <f>(C110/C107-1)*100</f>
        <v>2.8519012675116695</v>
      </c>
    </row>
    <row r="112" spans="2:13">
      <c r="B112" t="s">
        <v>329</v>
      </c>
      <c r="C112">
        <v>62.52</v>
      </c>
    </row>
    <row r="113" spans="2:4">
      <c r="B113" t="s">
        <v>330</v>
      </c>
      <c r="C113">
        <v>62.91</v>
      </c>
    </row>
    <row r="114" spans="2:4">
      <c r="B114" t="s">
        <v>331</v>
      </c>
      <c r="C114">
        <v>63.1</v>
      </c>
      <c r="D114">
        <f>(C113/C110-1)*100</f>
        <v>2.0107021242094847</v>
      </c>
    </row>
    <row r="115" spans="2:4">
      <c r="B115" t="s">
        <v>332</v>
      </c>
      <c r="C115">
        <v>64.23</v>
      </c>
    </row>
    <row r="116" spans="2:4">
      <c r="B116" t="s">
        <v>333</v>
      </c>
      <c r="C116">
        <v>64.430000000000007</v>
      </c>
    </row>
    <row r="117" spans="2:4">
      <c r="B117" t="s">
        <v>334</v>
      </c>
      <c r="C117">
        <v>64.62</v>
      </c>
      <c r="D117">
        <f>(C116/C113-1)*100</f>
        <v>2.4161500556350468</v>
      </c>
    </row>
    <row r="118" spans="2:4">
      <c r="B118" t="s">
        <v>335</v>
      </c>
      <c r="C118">
        <v>65.25</v>
      </c>
    </row>
    <row r="119" spans="2:4">
      <c r="B119" t="s">
        <v>336</v>
      </c>
      <c r="C119">
        <v>65.319999999999993</v>
      </c>
    </row>
    <row r="120" spans="2:4">
      <c r="B120" t="s">
        <v>337</v>
      </c>
      <c r="C120">
        <v>65.7</v>
      </c>
      <c r="D120">
        <f>(C119/C116-1)*100</f>
        <v>1.3813440943659661</v>
      </c>
    </row>
    <row r="121" spans="2:4">
      <c r="B121" t="s">
        <v>338</v>
      </c>
      <c r="C121">
        <v>66.27</v>
      </c>
    </row>
    <row r="122" spans="2:4">
      <c r="B122" t="s">
        <v>339</v>
      </c>
      <c r="C122">
        <v>67.069999999999993</v>
      </c>
    </row>
    <row r="123" spans="2:4">
      <c r="B123" t="s">
        <v>340</v>
      </c>
      <c r="C123">
        <v>67.430000000000007</v>
      </c>
      <c r="D123">
        <f>(C122/C119-1)*100</f>
        <v>2.6791181873851766</v>
      </c>
    </row>
    <row r="124" spans="2:4">
      <c r="B124" t="s">
        <v>341</v>
      </c>
      <c r="C124">
        <v>68.12</v>
      </c>
    </row>
    <row r="125" spans="2:4">
      <c r="B125" t="s">
        <v>342</v>
      </c>
      <c r="C125">
        <v>68.290000000000006</v>
      </c>
    </row>
    <row r="126" spans="2:4">
      <c r="B126" t="s">
        <v>343</v>
      </c>
      <c r="C126">
        <v>68.430000000000007</v>
      </c>
      <c r="D126">
        <f>(C125/C122-1)*100</f>
        <v>1.8189950797674159</v>
      </c>
    </row>
    <row r="127" spans="2:4">
      <c r="B127" t="s">
        <v>344</v>
      </c>
      <c r="C127">
        <v>68.72</v>
      </c>
    </row>
    <row r="128" spans="2:4">
      <c r="B128" t="s">
        <v>345</v>
      </c>
      <c r="C128">
        <v>69.13</v>
      </c>
    </row>
    <row r="129" spans="2:4">
      <c r="B129" t="s">
        <v>346</v>
      </c>
      <c r="C129">
        <v>69.25</v>
      </c>
      <c r="D129">
        <f>(C128/C125-1)*100</f>
        <v>1.2300483233269821</v>
      </c>
    </row>
    <row r="130" spans="2:4">
      <c r="B130" t="s">
        <v>347</v>
      </c>
      <c r="C130">
        <v>69.33</v>
      </c>
    </row>
    <row r="131" spans="2:4">
      <c r="B131" t="s">
        <v>348</v>
      </c>
      <c r="C131">
        <v>69.28</v>
      </c>
    </row>
    <row r="132" spans="2:4">
      <c r="B132" t="s">
        <v>349</v>
      </c>
      <c r="C132">
        <v>69.319999999999993</v>
      </c>
      <c r="D132">
        <f>(C131/C128-1)*100</f>
        <v>0.21698249674526604</v>
      </c>
    </row>
    <row r="133" spans="2:4">
      <c r="B133" t="s">
        <v>350</v>
      </c>
      <c r="C133">
        <v>69.459999999999994</v>
      </c>
    </row>
    <row r="134" spans="2:4">
      <c r="B134" t="s">
        <v>351</v>
      </c>
      <c r="C134">
        <v>70.22</v>
      </c>
    </row>
    <row r="135" spans="2:4">
      <c r="B135" t="s">
        <v>352</v>
      </c>
      <c r="C135">
        <v>70.739999999999995</v>
      </c>
      <c r="D135">
        <f>(C135/C132-1)*100</f>
        <v>2.0484708597807266</v>
      </c>
    </row>
    <row r="136" spans="2:4">
      <c r="B136" t="s">
        <v>353</v>
      </c>
      <c r="C136">
        <v>70.89</v>
      </c>
    </row>
    <row r="137" spans="2:4">
      <c r="B137" t="s">
        <v>354</v>
      </c>
      <c r="C137">
        <v>70.930000000000007</v>
      </c>
    </row>
    <row r="138" spans="2:4">
      <c r="B138" t="s">
        <v>355</v>
      </c>
      <c r="C138">
        <v>70.98</v>
      </c>
      <c r="D138">
        <f>(C138/C135-1)*100</f>
        <v>0.3392705682782049</v>
      </c>
    </row>
    <row r="139" spans="2:4">
      <c r="B139" t="s">
        <v>356</v>
      </c>
      <c r="C139">
        <v>71.349999999999994</v>
      </c>
    </row>
    <row r="140" spans="2:4">
      <c r="B140" t="s">
        <v>357</v>
      </c>
      <c r="C140">
        <v>71.81</v>
      </c>
    </row>
    <row r="141" spans="2:4">
      <c r="B141" t="s">
        <v>358</v>
      </c>
      <c r="C141">
        <v>71.92</v>
      </c>
      <c r="D141">
        <f>(C141/C138-1)*100</f>
        <v>1.324316708932094</v>
      </c>
    </row>
    <row r="142" spans="2:4">
      <c r="B142" t="s">
        <v>359</v>
      </c>
      <c r="C142">
        <v>72.14</v>
      </c>
    </row>
    <row r="143" spans="2:4">
      <c r="B143" t="s">
        <v>360</v>
      </c>
      <c r="C143">
        <v>72.760000000000005</v>
      </c>
    </row>
    <row r="144" spans="2:4">
      <c r="B144" t="s">
        <v>361</v>
      </c>
      <c r="C144">
        <v>73.55</v>
      </c>
      <c r="D144">
        <f>(C144/C141-1)*100</f>
        <v>2.2664071190211299</v>
      </c>
    </row>
    <row r="145" spans="2:4">
      <c r="B145" t="s">
        <v>362</v>
      </c>
      <c r="C145">
        <v>74.27</v>
      </c>
    </row>
    <row r="146" spans="2:4">
      <c r="B146" t="s">
        <v>363</v>
      </c>
      <c r="C146">
        <v>74.959999999999994</v>
      </c>
    </row>
    <row r="147" spans="2:4">
      <c r="B147" t="s">
        <v>364</v>
      </c>
      <c r="C147">
        <v>75.45</v>
      </c>
      <c r="D147">
        <f>(C147/C144-1)*100</f>
        <v>2.58327668252889</v>
      </c>
    </row>
    <row r="148" spans="2:4">
      <c r="B148" t="s">
        <v>365</v>
      </c>
      <c r="C148">
        <v>76.09</v>
      </c>
    </row>
    <row r="149" spans="2:4">
      <c r="B149" t="s">
        <v>366</v>
      </c>
      <c r="C149">
        <v>76.63</v>
      </c>
    </row>
    <row r="150" spans="2:4">
      <c r="B150" t="s">
        <v>367</v>
      </c>
      <c r="C150">
        <v>77.150000000000006</v>
      </c>
      <c r="D150">
        <f>(C150/C147-1)*100</f>
        <v>2.2531477799867528</v>
      </c>
    </row>
    <row r="151" spans="2:4">
      <c r="B151" t="s">
        <v>368</v>
      </c>
      <c r="C151">
        <v>77.56</v>
      </c>
    </row>
    <row r="152" spans="2:4">
      <c r="B152" t="s">
        <v>369</v>
      </c>
      <c r="C152">
        <v>77.94</v>
      </c>
    </row>
    <row r="153" spans="2:4">
      <c r="B153" t="s">
        <v>370</v>
      </c>
      <c r="C153">
        <v>78.16</v>
      </c>
      <c r="D153">
        <f>(C153/C150-1)*100</f>
        <v>1.3091380427738164</v>
      </c>
    </row>
    <row r="154" spans="2:4">
      <c r="B154" t="s">
        <v>371</v>
      </c>
      <c r="C154">
        <v>78.709999999999994</v>
      </c>
    </row>
    <row r="155" spans="2:4">
      <c r="B155" t="s">
        <v>372</v>
      </c>
      <c r="C155">
        <v>78.64</v>
      </c>
    </row>
    <row r="156" spans="2:4">
      <c r="B156" t="s">
        <v>373</v>
      </c>
      <c r="C156">
        <v>78.959999999999994</v>
      </c>
      <c r="D156">
        <f>(C156/C153-1)*100</f>
        <v>1.0235414534288667</v>
      </c>
    </row>
    <row r="157" spans="2:4">
      <c r="B157" t="s">
        <v>374</v>
      </c>
      <c r="C157">
        <v>79.8</v>
      </c>
    </row>
    <row r="158" spans="2:4">
      <c r="B158" t="s">
        <v>375</v>
      </c>
      <c r="C158">
        <v>80.069999999999993</v>
      </c>
    </row>
    <row r="159" spans="2:4">
      <c r="B159" t="s">
        <v>376</v>
      </c>
      <c r="C159">
        <v>80.260000000000005</v>
      </c>
      <c r="D159">
        <f>(C159/C156-1)*100</f>
        <v>1.6464032421479313</v>
      </c>
    </row>
    <row r="160" spans="2:4">
      <c r="B160" t="s">
        <v>377</v>
      </c>
      <c r="C160">
        <v>81.260000000000005</v>
      </c>
    </row>
    <row r="161" spans="2:4">
      <c r="B161" t="s">
        <v>378</v>
      </c>
      <c r="C161">
        <v>81.93</v>
      </c>
    </row>
    <row r="162" spans="2:4">
      <c r="B162" t="s">
        <v>379</v>
      </c>
      <c r="C162">
        <v>82.34</v>
      </c>
      <c r="D162">
        <f>(C162/C159-1)*100</f>
        <v>2.5915773735360137</v>
      </c>
    </row>
    <row r="163" spans="2:4">
      <c r="B163" t="s">
        <v>380</v>
      </c>
      <c r="C163">
        <v>82.56</v>
      </c>
    </row>
    <row r="164" spans="2:4">
      <c r="B164" t="s">
        <v>381</v>
      </c>
      <c r="C164">
        <v>82.57</v>
      </c>
    </row>
    <row r="165" spans="2:4">
      <c r="B165" t="s">
        <v>382</v>
      </c>
      <c r="C165">
        <v>82.73</v>
      </c>
      <c r="D165">
        <f>(C165/C162-1)*100</f>
        <v>0.47364585863491904</v>
      </c>
    </row>
    <row r="166" spans="2:4">
      <c r="B166" t="s">
        <v>383</v>
      </c>
      <c r="C166">
        <v>82.68</v>
      </c>
    </row>
    <row r="167" spans="2:4">
      <c r="B167" t="s">
        <v>384</v>
      </c>
      <c r="C167">
        <v>82.52</v>
      </c>
    </row>
    <row r="168" spans="2:4">
      <c r="B168" t="s">
        <v>385</v>
      </c>
      <c r="C168">
        <v>82.84</v>
      </c>
      <c r="D168">
        <f>(C168/C165-1)*100</f>
        <v>0.13296264958297943</v>
      </c>
    </row>
    <row r="169" spans="2:4">
      <c r="B169" t="s">
        <v>386</v>
      </c>
      <c r="C169">
        <v>83.21</v>
      </c>
    </row>
    <row r="170" spans="2:4">
      <c r="B170" t="s">
        <v>387</v>
      </c>
      <c r="C170">
        <v>83.77</v>
      </c>
    </row>
    <row r="171" spans="2:4">
      <c r="B171" t="s">
        <v>388</v>
      </c>
      <c r="C171">
        <v>84.03</v>
      </c>
      <c r="D171">
        <f>(C171/C168-1)*100</f>
        <v>1.4365041042974314</v>
      </c>
    </row>
    <row r="172" spans="2:4">
      <c r="B172" t="s">
        <v>389</v>
      </c>
      <c r="C172">
        <v>85.45</v>
      </c>
    </row>
    <row r="173" spans="2:4">
      <c r="B173" t="s">
        <v>390</v>
      </c>
      <c r="C173">
        <v>85.61</v>
      </c>
    </row>
    <row r="174" spans="2:4">
      <c r="B174" t="s">
        <v>391</v>
      </c>
      <c r="C174">
        <v>85.8</v>
      </c>
      <c r="D174">
        <f>(C174/C171-1)*100</f>
        <v>2.1063905747947143</v>
      </c>
    </row>
    <row r="175" spans="2:4">
      <c r="B175" t="s">
        <v>392</v>
      </c>
      <c r="C175">
        <v>86.07</v>
      </c>
    </row>
    <row r="176" spans="2:4">
      <c r="B176" t="s">
        <v>393</v>
      </c>
      <c r="C176">
        <v>86.19</v>
      </c>
    </row>
    <row r="177" spans="2:4">
      <c r="B177" t="s">
        <v>394</v>
      </c>
      <c r="C177">
        <v>86.32</v>
      </c>
      <c r="D177">
        <f>(C177/C174-1)*100</f>
        <v>0.60606060606060996</v>
      </c>
    </row>
    <row r="178" spans="2:4">
      <c r="B178" t="s">
        <v>395</v>
      </c>
      <c r="C178">
        <v>88.56</v>
      </c>
    </row>
    <row r="179" spans="2:4">
      <c r="B179" t="s">
        <v>396</v>
      </c>
      <c r="C179">
        <v>88.76</v>
      </c>
    </row>
    <row r="180" spans="2:4">
      <c r="B180" t="s">
        <v>397</v>
      </c>
      <c r="C180">
        <v>89.26</v>
      </c>
      <c r="D180">
        <f>(C180/C177-1)*100</f>
        <v>3.4059314179796241</v>
      </c>
    </row>
    <row r="181" spans="2:4">
      <c r="B181" t="s">
        <v>398</v>
      </c>
      <c r="C181">
        <v>89.75</v>
      </c>
    </row>
    <row r="182" spans="2:4">
      <c r="B182" t="s">
        <v>399</v>
      </c>
      <c r="C182">
        <v>90.23</v>
      </c>
    </row>
    <row r="183" spans="2:4">
      <c r="B183" t="s">
        <v>400</v>
      </c>
      <c r="C183">
        <v>90.71</v>
      </c>
      <c r="D183">
        <f>(C183/C180-1)*100</f>
        <v>1.624467846739841</v>
      </c>
    </row>
    <row r="184" spans="2:4">
      <c r="B184" t="s">
        <v>401</v>
      </c>
      <c r="C184">
        <v>91.42</v>
      </c>
    </row>
    <row r="185" spans="2:4">
      <c r="B185" t="s">
        <v>402</v>
      </c>
      <c r="C185">
        <v>92.13</v>
      </c>
    </row>
    <row r="186" spans="2:4">
      <c r="B186" t="s">
        <v>403</v>
      </c>
      <c r="C186">
        <v>92.68</v>
      </c>
      <c r="D186">
        <f>(C186/C183-1)*100</f>
        <v>2.1717561459596579</v>
      </c>
    </row>
    <row r="187" spans="2:4">
      <c r="B187" t="s">
        <v>404</v>
      </c>
      <c r="C187">
        <v>93.3</v>
      </c>
    </row>
    <row r="188" spans="2:4">
      <c r="B188" t="s">
        <v>405</v>
      </c>
      <c r="C188">
        <v>93.5</v>
      </c>
    </row>
    <row r="189" spans="2:4">
      <c r="B189" t="s">
        <v>406</v>
      </c>
      <c r="C189">
        <v>93.23</v>
      </c>
      <c r="D189">
        <f>(C189/C186-1)*100</f>
        <v>0.59343979283557058</v>
      </c>
    </row>
    <row r="190" spans="2:4">
      <c r="B190" t="s">
        <v>407</v>
      </c>
      <c r="C190">
        <v>92.9</v>
      </c>
    </row>
    <row r="191" spans="2:4">
      <c r="B191" t="s">
        <v>408</v>
      </c>
      <c r="C191">
        <v>92.58</v>
      </c>
    </row>
    <row r="192" spans="2:4">
      <c r="B192" t="s">
        <v>409</v>
      </c>
      <c r="C192">
        <v>92.38</v>
      </c>
      <c r="D192">
        <f>(C192/C189-1)*100</f>
        <v>-0.91172369408989429</v>
      </c>
    </row>
    <row r="193" spans="2:4">
      <c r="B193" t="s">
        <v>410</v>
      </c>
      <c r="C193">
        <v>92.98</v>
      </c>
    </row>
    <row r="194" spans="2:4">
      <c r="B194" t="s">
        <v>411</v>
      </c>
      <c r="C194">
        <v>93.37</v>
      </c>
    </row>
    <row r="195" spans="2:4">
      <c r="B195" t="s">
        <v>412</v>
      </c>
      <c r="C195">
        <v>93.59</v>
      </c>
      <c r="D195">
        <f>(C195/C192-1)*100</f>
        <v>1.3098073176012193</v>
      </c>
    </row>
    <row r="196" spans="2:4">
      <c r="B196" t="s">
        <v>413</v>
      </c>
      <c r="C196">
        <v>93.97</v>
      </c>
    </row>
    <row r="197" spans="2:4">
      <c r="B197" t="s">
        <v>414</v>
      </c>
      <c r="C197">
        <v>94.6</v>
      </c>
    </row>
    <row r="198" spans="2:4">
      <c r="B198" t="s">
        <v>415</v>
      </c>
      <c r="C198">
        <v>95.03</v>
      </c>
      <c r="D198">
        <f>(C198/C195-1)*100</f>
        <v>1.5386259215728115</v>
      </c>
    </row>
    <row r="199" spans="2:4">
      <c r="B199" t="s">
        <v>416</v>
      </c>
      <c r="C199">
        <v>95.1</v>
      </c>
    </row>
    <row r="200" spans="2:4">
      <c r="B200" t="s">
        <v>417</v>
      </c>
      <c r="C200">
        <v>95.37</v>
      </c>
    </row>
    <row r="201" spans="2:4">
      <c r="B201" t="s">
        <v>418</v>
      </c>
      <c r="C201">
        <v>95.31</v>
      </c>
      <c r="D201">
        <f>(C201/C198-1)*100</f>
        <v>0.29464379669577045</v>
      </c>
    </row>
    <row r="202" spans="2:4">
      <c r="B202" t="s">
        <v>419</v>
      </c>
      <c r="C202">
        <v>95.76</v>
      </c>
    </row>
    <row r="203" spans="2:4">
      <c r="B203" t="s">
        <v>420</v>
      </c>
      <c r="C203">
        <v>96.28</v>
      </c>
    </row>
    <row r="204" spans="2:4">
      <c r="B204" t="s">
        <v>421</v>
      </c>
      <c r="C204">
        <v>97.36</v>
      </c>
      <c r="D204">
        <f>(C204/C201-1)*100</f>
        <v>2.1508760885531331</v>
      </c>
    </row>
    <row r="205" spans="2:4">
      <c r="B205" t="s">
        <v>422</v>
      </c>
      <c r="C205">
        <v>97.59</v>
      </c>
    </row>
    <row r="206" spans="2:4">
      <c r="B206" t="s">
        <v>423</v>
      </c>
      <c r="C206">
        <v>97.52</v>
      </c>
    </row>
    <row r="207" spans="2:4">
      <c r="B207" t="s">
        <v>424</v>
      </c>
      <c r="C207">
        <v>97.86</v>
      </c>
      <c r="D207">
        <f>(C207/C204-1)*100</f>
        <v>0.51355792933442945</v>
      </c>
    </row>
    <row r="208" spans="2:4">
      <c r="B208" t="s">
        <v>425</v>
      </c>
      <c r="C208">
        <v>98.79</v>
      </c>
    </row>
    <row r="209" spans="2:4">
      <c r="B209" t="s">
        <v>426</v>
      </c>
      <c r="C209">
        <v>99.19</v>
      </c>
    </row>
    <row r="210" spans="2:4">
      <c r="B210" t="s">
        <v>427</v>
      </c>
      <c r="C210">
        <v>99.25</v>
      </c>
      <c r="D210">
        <f>(C210/C207-1)*100</f>
        <v>1.4203964847741668</v>
      </c>
    </row>
    <row r="211" spans="2:4">
      <c r="B211" t="s">
        <v>428</v>
      </c>
      <c r="C211">
        <v>99.28</v>
      </c>
    </row>
    <row r="212" spans="2:4">
      <c r="B212" t="s">
        <v>429</v>
      </c>
      <c r="C212">
        <v>99.54</v>
      </c>
    </row>
    <row r="213" spans="2:4">
      <c r="B213" t="s">
        <v>430</v>
      </c>
      <c r="C213">
        <v>99.57</v>
      </c>
      <c r="D213">
        <f>(C213/C210-1)*100</f>
        <v>0.32241813602014169</v>
      </c>
    </row>
    <row r="214" spans="2:4">
      <c r="B214" t="s">
        <v>431</v>
      </c>
      <c r="C214">
        <v>99.04</v>
      </c>
    </row>
    <row r="215" spans="2:4">
      <c r="B215" t="s">
        <v>432</v>
      </c>
      <c r="C215">
        <v>98.81</v>
      </c>
    </row>
    <row r="216" spans="2:4">
      <c r="B216" t="s">
        <v>433</v>
      </c>
      <c r="C216">
        <v>98.42</v>
      </c>
      <c r="D216">
        <f>(C216/C213-1)*100</f>
        <v>-1.1549663553279021</v>
      </c>
    </row>
    <row r="217" spans="2:4">
      <c r="B217" t="s">
        <v>434</v>
      </c>
      <c r="C217">
        <v>98.74</v>
      </c>
    </row>
    <row r="218" spans="2:4">
      <c r="B218" t="s">
        <v>435</v>
      </c>
      <c r="C218">
        <v>98.75</v>
      </c>
    </row>
    <row r="219" spans="2:4">
      <c r="B219" t="s">
        <v>436</v>
      </c>
      <c r="C219">
        <v>99.15</v>
      </c>
      <c r="D219">
        <f>(C219/C216-1)*100</f>
        <v>0.74171916277179228</v>
      </c>
    </row>
    <row r="220" spans="2:4">
      <c r="B220" t="s">
        <v>437</v>
      </c>
      <c r="C220">
        <v>99.96</v>
      </c>
    </row>
    <row r="221" spans="2:4">
      <c r="B221" t="s">
        <v>438</v>
      </c>
      <c r="C221">
        <v>100.47</v>
      </c>
    </row>
    <row r="222" spans="2:4">
      <c r="B222" t="s">
        <v>439</v>
      </c>
      <c r="C222">
        <v>100.53</v>
      </c>
      <c r="D222">
        <f>(C222/C219-1)*100</f>
        <v>1.3918305597579339</v>
      </c>
    </row>
    <row r="223" spans="2:4">
      <c r="B223" t="s">
        <v>440</v>
      </c>
      <c r="C223">
        <v>100.87</v>
      </c>
    </row>
    <row r="224" spans="2:4">
      <c r="B224" t="s">
        <v>441</v>
      </c>
      <c r="C224">
        <v>100.83</v>
      </c>
    </row>
    <row r="225" spans="2:4">
      <c r="B225" t="s">
        <v>442</v>
      </c>
      <c r="C225">
        <v>100.51</v>
      </c>
      <c r="D225">
        <f>(C225/C222-1)*100</f>
        <v>-1.989455883815161E-2</v>
      </c>
    </row>
    <row r="226" spans="2:4">
      <c r="B226" t="s">
        <v>443</v>
      </c>
      <c r="C226">
        <v>100.49</v>
      </c>
    </row>
    <row r="227" spans="2:4">
      <c r="B227" t="s">
        <v>444</v>
      </c>
      <c r="C227">
        <v>100.13</v>
      </c>
    </row>
    <row r="228" spans="2:4">
      <c r="B228" t="s">
        <v>445</v>
      </c>
      <c r="C228">
        <v>100.24</v>
      </c>
      <c r="D228">
        <f>(C228/C225-1)*100</f>
        <v>-0.26862998706597141</v>
      </c>
    </row>
    <row r="229" spans="2:4">
      <c r="B229" t="s">
        <v>446</v>
      </c>
      <c r="C229">
        <v>100.48</v>
      </c>
    </row>
    <row r="230" spans="2:4">
      <c r="B230" t="s">
        <v>447</v>
      </c>
      <c r="C230">
        <v>100.28</v>
      </c>
    </row>
    <row r="231" spans="2:4">
      <c r="B231" t="s">
        <v>448</v>
      </c>
      <c r="C231">
        <v>100.18</v>
      </c>
      <c r="D231">
        <f>(C231/C228-1)*100</f>
        <v>-5.9856344772535319E-2</v>
      </c>
    </row>
    <row r="232" spans="2:4">
      <c r="B232" t="s">
        <v>449</v>
      </c>
      <c r="C232">
        <v>100.46</v>
      </c>
    </row>
    <row r="233" spans="2:4">
      <c r="B233" t="s">
        <v>450</v>
      </c>
      <c r="C233">
        <v>100.84</v>
      </c>
    </row>
    <row r="234" spans="2:4">
      <c r="B234" t="s">
        <v>451</v>
      </c>
      <c r="C234">
        <v>101.3</v>
      </c>
      <c r="D234">
        <f>(C234/C231-1)*100</f>
        <v>1.1179876222798812</v>
      </c>
    </row>
    <row r="235" spans="2:4">
      <c r="B235" t="s">
        <v>452</v>
      </c>
      <c r="C235">
        <v>101.51</v>
      </c>
    </row>
    <row r="236" spans="2:4">
      <c r="B236" t="s">
        <v>453</v>
      </c>
      <c r="C236">
        <v>102.17</v>
      </c>
    </row>
    <row r="237" spans="2:4">
      <c r="B237" t="s">
        <v>454</v>
      </c>
      <c r="C237">
        <v>99.59</v>
      </c>
      <c r="D237">
        <f>(C237/C234-1)*100</f>
        <v>-1.6880552813425376</v>
      </c>
    </row>
    <row r="238" spans="2:4">
      <c r="B238" t="s">
        <v>455</v>
      </c>
      <c r="C238">
        <v>99.07</v>
      </c>
    </row>
    <row r="239" spans="2:4">
      <c r="B239" t="s">
        <v>456</v>
      </c>
      <c r="C239">
        <v>98.45</v>
      </c>
    </row>
    <row r="240" spans="2:4">
      <c r="B240" t="s">
        <v>457</v>
      </c>
      <c r="C240">
        <v>98.73</v>
      </c>
      <c r="D240">
        <f>(C240/C237-1)*100</f>
        <v>-0.86354051611607918</v>
      </c>
    </row>
    <row r="241" spans="2:4">
      <c r="B241" t="s">
        <v>458</v>
      </c>
      <c r="C241">
        <v>99.03</v>
      </c>
    </row>
    <row r="242" spans="2:4">
      <c r="B242" t="s">
        <v>459</v>
      </c>
      <c r="C242">
        <v>99.34</v>
      </c>
    </row>
    <row r="243" spans="2:4">
      <c r="B243" t="s">
        <v>460</v>
      </c>
      <c r="C243">
        <v>99.5</v>
      </c>
      <c r="D243">
        <f>(C243/C240-1)*100</f>
        <v>0.77990479084371067</v>
      </c>
    </row>
    <row r="244" spans="2:4">
      <c r="B244" t="s">
        <v>461</v>
      </c>
      <c r="C244">
        <v>98.95</v>
      </c>
    </row>
    <row r="245" spans="2:4">
      <c r="B245" t="s">
        <v>462</v>
      </c>
      <c r="C245">
        <v>98.69</v>
      </c>
    </row>
    <row r="246" spans="2:4">
      <c r="B246" t="s">
        <v>463</v>
      </c>
      <c r="C246">
        <v>98.85</v>
      </c>
      <c r="D246">
        <f>(C246/C243-1)*100</f>
        <v>-0.65326633165829762</v>
      </c>
    </row>
    <row r="247" spans="2:4">
      <c r="B247" t="s">
        <v>464</v>
      </c>
      <c r="C247">
        <v>98.82</v>
      </c>
    </row>
    <row r="248" spans="2:4">
      <c r="B248" t="s">
        <v>465</v>
      </c>
      <c r="C248">
        <v>99.15</v>
      </c>
    </row>
    <row r="249" spans="2:4">
      <c r="B249" t="s">
        <v>466</v>
      </c>
      <c r="C249">
        <v>98.94</v>
      </c>
      <c r="D249">
        <f>(C249/C246-1)*100</f>
        <v>9.1047040971181659E-2</v>
      </c>
    </row>
    <row r="250" spans="2:4">
      <c r="B250" t="s">
        <v>467</v>
      </c>
      <c r="C250">
        <v>98.74</v>
      </c>
    </row>
    <row r="251" spans="2:4">
      <c r="B251" t="s">
        <v>468</v>
      </c>
      <c r="C251">
        <v>98.74</v>
      </c>
    </row>
    <row r="252" spans="2:4">
      <c r="B252" t="s">
        <v>469</v>
      </c>
      <c r="C252">
        <v>98.59</v>
      </c>
      <c r="D252">
        <f>(C252/C249-1)*100</f>
        <v>-0.3537497473216078</v>
      </c>
    </row>
    <row r="253" spans="2:4">
      <c r="B253" t="s">
        <v>470</v>
      </c>
      <c r="C253">
        <v>99.09</v>
      </c>
    </row>
    <row r="254" spans="2:4">
      <c r="B254" t="s">
        <v>471</v>
      </c>
      <c r="C254">
        <v>99.13</v>
      </c>
    </row>
    <row r="255" spans="2:4">
      <c r="B255" t="s">
        <v>472</v>
      </c>
      <c r="C255">
        <v>99.41</v>
      </c>
      <c r="D255">
        <f>(C255/C252-1)*100</f>
        <v>0.83172735571557244</v>
      </c>
    </row>
    <row r="256" spans="2:4">
      <c r="B256" t="s">
        <v>473</v>
      </c>
      <c r="C256">
        <v>99.28</v>
      </c>
    </row>
    <row r="257" spans="2:4">
      <c r="B257" t="s">
        <v>474</v>
      </c>
      <c r="C257">
        <v>99.18</v>
      </c>
    </row>
    <row r="258" spans="2:4">
      <c r="B258" t="s">
        <v>475</v>
      </c>
      <c r="C258">
        <v>99.25</v>
      </c>
      <c r="D258">
        <f>(C258/C255-1)*100</f>
        <v>-0.16094960265566893</v>
      </c>
    </row>
    <row r="259" spans="2:4">
      <c r="B259" t="s">
        <v>476</v>
      </c>
      <c r="C259">
        <v>99.46</v>
      </c>
    </row>
    <row r="260" spans="2:4">
      <c r="B260" t="s">
        <v>477</v>
      </c>
      <c r="C260">
        <v>99.68</v>
      </c>
    </row>
    <row r="261" spans="2:4">
      <c r="B261" t="s">
        <v>478</v>
      </c>
      <c r="C261">
        <v>99.61</v>
      </c>
      <c r="D261">
        <f>(C261/C258-1)*100</f>
        <v>0.36272040302267605</v>
      </c>
    </row>
    <row r="262" spans="2:4">
      <c r="B262" t="s">
        <v>479</v>
      </c>
      <c r="C262">
        <v>99.61</v>
      </c>
    </row>
    <row r="263" spans="2:4">
      <c r="B263" t="s">
        <v>480</v>
      </c>
      <c r="C263">
        <v>99.36</v>
      </c>
    </row>
    <row r="264" spans="2:4">
      <c r="B264" t="s">
        <v>481</v>
      </c>
      <c r="C264">
        <v>99.92</v>
      </c>
      <c r="D264">
        <f>(C264/C261-1)*100</f>
        <v>0.31121373356088888</v>
      </c>
    </row>
    <row r="265" spans="2:4">
      <c r="B265" t="s">
        <v>482</v>
      </c>
      <c r="C265">
        <v>101.03</v>
      </c>
    </row>
    <row r="266" spans="2:4">
      <c r="B266" t="s">
        <v>483</v>
      </c>
      <c r="C266">
        <v>101.68</v>
      </c>
    </row>
    <row r="267" spans="2:4">
      <c r="B267" t="s">
        <v>484</v>
      </c>
      <c r="C267">
        <v>101.98</v>
      </c>
      <c r="D267">
        <f>(C267/C264-1)*100</f>
        <v>2.0616493194555607</v>
      </c>
    </row>
    <row r="268" spans="2:4">
      <c r="B268" t="s">
        <v>485</v>
      </c>
      <c r="C268">
        <v>102.66</v>
      </c>
    </row>
    <row r="269" spans="2:4">
      <c r="B269" t="s">
        <v>486</v>
      </c>
      <c r="C269">
        <v>102.91</v>
      </c>
    </row>
    <row r="270" spans="2:4">
      <c r="B270" t="s">
        <v>487</v>
      </c>
      <c r="C270">
        <v>103.23</v>
      </c>
      <c r="D270">
        <f>(C270/C267-1)*100</f>
        <v>1.2257305353990944</v>
      </c>
    </row>
    <row r="271" spans="2:4">
      <c r="B271" t="s">
        <v>488</v>
      </c>
      <c r="C271">
        <v>103.69</v>
      </c>
    </row>
    <row r="272" spans="2:4">
      <c r="B272" t="s">
        <v>489</v>
      </c>
      <c r="C272">
        <v>104.28</v>
      </c>
    </row>
    <row r="273" spans="2:4">
      <c r="B273" t="s">
        <v>490</v>
      </c>
      <c r="C273">
        <v>104.33</v>
      </c>
      <c r="D273">
        <f>(C273/C270-1)*100</f>
        <v>1.0655817107430021</v>
      </c>
    </row>
    <row r="274" spans="2:4">
      <c r="B274" t="s">
        <v>491</v>
      </c>
      <c r="C274">
        <v>103.94</v>
      </c>
    </row>
    <row r="275" spans="2:4">
      <c r="B275" t="s">
        <v>492</v>
      </c>
      <c r="C275">
        <v>104.02</v>
      </c>
    </row>
    <row r="276" spans="2:4">
      <c r="B276" t="s">
        <v>493</v>
      </c>
      <c r="C276">
        <v>104.62</v>
      </c>
      <c r="D276">
        <f>(C276/C273-1)*100</f>
        <v>0.27796415220933124</v>
      </c>
    </row>
    <row r="277" spans="2:4">
      <c r="B277" t="s">
        <v>494</v>
      </c>
      <c r="C277">
        <v>105.26</v>
      </c>
    </row>
    <row r="278" spans="2:4">
      <c r="B278" t="s">
        <v>495</v>
      </c>
      <c r="C278">
        <v>104.96</v>
      </c>
    </row>
    <row r="279" spans="2:4">
      <c r="B279" t="s">
        <v>496</v>
      </c>
      <c r="C279">
        <v>105.06</v>
      </c>
      <c r="D279">
        <f>(C279/C276-1)*100</f>
        <v>0.42056968074937195</v>
      </c>
    </row>
    <row r="280" spans="2:4">
      <c r="B280" t="s">
        <v>497</v>
      </c>
      <c r="C280">
        <v>105.98</v>
      </c>
    </row>
    <row r="281" spans="2:4">
      <c r="B281" t="s">
        <v>498</v>
      </c>
      <c r="C281">
        <v>107</v>
      </c>
    </row>
    <row r="282" spans="2:4">
      <c r="B282" t="s">
        <v>499</v>
      </c>
      <c r="C282">
        <v>107.58</v>
      </c>
      <c r="D282">
        <f>(C282/C279-1)*100</f>
        <v>2.398629354654469</v>
      </c>
    </row>
    <row r="283" spans="2:4">
      <c r="B283" t="s">
        <v>500</v>
      </c>
      <c r="C283">
        <v>108.3</v>
      </c>
    </row>
    <row r="284" spans="2:4">
      <c r="B284" t="s">
        <v>501</v>
      </c>
      <c r="C284">
        <v>108.86</v>
      </c>
    </row>
    <row r="285" spans="2:4">
      <c r="B285" t="s">
        <v>502</v>
      </c>
      <c r="C285">
        <v>108.43</v>
      </c>
      <c r="D285">
        <f>(C285/C282-1)*100</f>
        <v>0.79010968581521013</v>
      </c>
    </row>
    <row r="286" spans="2:4">
      <c r="B286" t="s">
        <v>503</v>
      </c>
      <c r="C286">
        <v>108.23</v>
      </c>
    </row>
    <row r="287" spans="2:4">
      <c r="B287" t="s">
        <v>504</v>
      </c>
      <c r="C287">
        <v>108.24</v>
      </c>
    </row>
    <row r="288" spans="2:4">
      <c r="B288" t="s">
        <v>505</v>
      </c>
      <c r="C288">
        <v>108.3</v>
      </c>
      <c r="D288">
        <f>(C288/C285-1)*100</f>
        <v>-0.11989301853730927</v>
      </c>
    </row>
    <row r="289" spans="2:4">
      <c r="B289" t="s">
        <v>506</v>
      </c>
      <c r="C289">
        <v>108.68</v>
      </c>
    </row>
    <row r="290" spans="2:4">
      <c r="B290" t="s">
        <v>507</v>
      </c>
      <c r="C290">
        <v>108.9</v>
      </c>
    </row>
    <row r="291" spans="2:4">
      <c r="B291" t="s">
        <v>508</v>
      </c>
      <c r="C291">
        <v>109.31</v>
      </c>
      <c r="D291">
        <f>(C291/C288-1)*100</f>
        <v>0.93259464450601293</v>
      </c>
    </row>
    <row r="292" spans="2:4">
      <c r="B292" t="s">
        <v>509</v>
      </c>
      <c r="C292">
        <v>110.09</v>
      </c>
    </row>
    <row r="293" spans="2:4">
      <c r="B293" t="s">
        <v>510</v>
      </c>
      <c r="C293">
        <v>110.05</v>
      </c>
    </row>
    <row r="294" spans="2:4">
      <c r="B294" t="s">
        <v>511</v>
      </c>
      <c r="C294">
        <v>110.47</v>
      </c>
      <c r="D294">
        <f>(C294/C291-1)*100</f>
        <v>1.0612020858109972</v>
      </c>
    </row>
    <row r="295" spans="2:4">
      <c r="B295" t="s">
        <v>512</v>
      </c>
      <c r="C295">
        <v>110.76</v>
      </c>
    </row>
    <row r="296" spans="2:4">
      <c r="B296" t="s">
        <v>513</v>
      </c>
      <c r="C296">
        <v>110.77</v>
      </c>
    </row>
    <row r="297" spans="2:4">
      <c r="B297" t="s">
        <v>514</v>
      </c>
      <c r="C297">
        <v>110.78</v>
      </c>
      <c r="D297">
        <f>(C297/C294-1)*100</f>
        <v>0.28061917262605096</v>
      </c>
    </row>
    <row r="298" spans="2:4">
      <c r="B298" t="s">
        <v>515</v>
      </c>
      <c r="C298">
        <v>110.95</v>
      </c>
    </row>
    <row r="299" spans="2:4">
      <c r="B299" t="s">
        <v>516</v>
      </c>
      <c r="C299">
        <v>110.93</v>
      </c>
    </row>
    <row r="300" spans="2:4">
      <c r="B300" t="s">
        <v>517</v>
      </c>
      <c r="C300">
        <v>110.53</v>
      </c>
      <c r="D300">
        <f>(C300/C297-1)*100</f>
        <v>-0.22567250406210215</v>
      </c>
    </row>
    <row r="301" spans="2:4">
      <c r="B301" t="s">
        <v>518</v>
      </c>
      <c r="C301">
        <v>110.67</v>
      </c>
    </row>
    <row r="302" spans="2:4">
      <c r="B302" t="s">
        <v>519</v>
      </c>
      <c r="C302">
        <v>110.7</v>
      </c>
    </row>
    <row r="303" spans="2:4">
      <c r="B303" t="s">
        <v>520</v>
      </c>
      <c r="C303">
        <v>111.32</v>
      </c>
      <c r="D303">
        <f>(C303/C300-1)*100</f>
        <v>0.71473808015922735</v>
      </c>
    </row>
    <row r="304" spans="2:4">
      <c r="B304" t="s">
        <v>521</v>
      </c>
      <c r="C304">
        <v>112.29</v>
      </c>
    </row>
    <row r="305" spans="2:4">
      <c r="B305" t="s">
        <v>522</v>
      </c>
      <c r="C305">
        <v>112.76</v>
      </c>
    </row>
    <row r="306" spans="2:4">
      <c r="B306" t="s">
        <v>523</v>
      </c>
      <c r="C306">
        <v>113.23</v>
      </c>
      <c r="D306">
        <f>(C306/C303-1)*100</f>
        <v>1.7157743442328455</v>
      </c>
    </row>
    <row r="307" spans="2:4">
      <c r="B307" t="s">
        <v>524</v>
      </c>
      <c r="C307">
        <v>113.7</v>
      </c>
    </row>
    <row r="308" spans="2:4">
      <c r="B308" t="s">
        <v>525</v>
      </c>
      <c r="C308">
        <v>114.34</v>
      </c>
    </row>
    <row r="309" spans="2:4">
      <c r="B309" t="s">
        <v>526</v>
      </c>
      <c r="C309">
        <v>114.62</v>
      </c>
      <c r="D309">
        <f>(C309/C306-1)*100</f>
        <v>1.2275898613441694</v>
      </c>
    </row>
    <row r="310" spans="2:4">
      <c r="B310" t="s">
        <v>527</v>
      </c>
      <c r="C310">
        <v>115.15</v>
      </c>
    </row>
    <row r="311" spans="2:4">
      <c r="B311" t="s">
        <v>528</v>
      </c>
      <c r="C311">
        <v>115.35</v>
      </c>
    </row>
    <row r="312" spans="2:4">
      <c r="B312" t="s">
        <v>529</v>
      </c>
      <c r="C312">
        <v>116.31</v>
      </c>
      <c r="D312">
        <f>(C312/C309-1)*100</f>
        <v>1.4744372709823761</v>
      </c>
    </row>
    <row r="313" spans="2:4">
      <c r="B313" t="s">
        <v>530</v>
      </c>
      <c r="C313">
        <v>117.85</v>
      </c>
    </row>
    <row r="314" spans="2:4">
      <c r="B314" t="s">
        <v>531</v>
      </c>
      <c r="C314">
        <v>118.15</v>
      </c>
    </row>
    <row r="315" spans="2:4">
      <c r="B315" t="s">
        <v>532</v>
      </c>
      <c r="C315">
        <v>118.76</v>
      </c>
      <c r="D315">
        <f>(C315/C312-1)*100</f>
        <v>2.1064396870432489</v>
      </c>
    </row>
    <row r="316" spans="2:4">
      <c r="B316" t="s">
        <v>533</v>
      </c>
      <c r="C316">
        <v>120.42</v>
      </c>
    </row>
    <row r="317" spans="2:4">
      <c r="B317" t="s">
        <v>534</v>
      </c>
      <c r="C317">
        <v>121.68</v>
      </c>
    </row>
    <row r="318" spans="2:4">
      <c r="B318" t="s">
        <v>535</v>
      </c>
      <c r="C318">
        <v>124.05</v>
      </c>
      <c r="D318">
        <f>(C318/C315-1)*100</f>
        <v>4.4543617379589007</v>
      </c>
    </row>
    <row r="319" spans="2:4">
      <c r="B319" t="s">
        <v>536</v>
      </c>
      <c r="C319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opLeftCell="A10" workbookViewId="0">
      <selection activeCell="O24" sqref="O24"/>
    </sheetView>
  </sheetViews>
  <sheetFormatPr defaultRowHeight="14.4"/>
  <sheetData>
    <row r="1" spans="1:11">
      <c r="A1" s="10" t="s">
        <v>2</v>
      </c>
      <c r="B1" s="10" t="s">
        <v>3</v>
      </c>
      <c r="H1" t="s">
        <v>198</v>
      </c>
      <c r="I1" t="s">
        <v>211</v>
      </c>
      <c r="J1" t="s">
        <v>210</v>
      </c>
      <c r="K1" t="s">
        <v>212</v>
      </c>
    </row>
    <row r="2" spans="1:11">
      <c r="A2" s="10" t="s">
        <v>0</v>
      </c>
      <c r="B2" s="165" t="s">
        <v>645</v>
      </c>
      <c r="H2" s="162" t="s">
        <v>111</v>
      </c>
      <c r="I2" s="164">
        <v>7.8</v>
      </c>
      <c r="J2" s="2">
        <f>AVERAGE(I26:I85)</f>
        <v>2.7849999999999988</v>
      </c>
      <c r="K2" s="2">
        <f>I2-$J$2</f>
        <v>5.0150000000000006</v>
      </c>
    </row>
    <row r="3" spans="1:11">
      <c r="A3" s="10" t="s">
        <v>206</v>
      </c>
      <c r="B3" s="10" t="s">
        <v>207</v>
      </c>
      <c r="H3" s="162" t="s">
        <v>112</v>
      </c>
      <c r="I3" s="164">
        <v>14.8</v>
      </c>
      <c r="K3" s="2">
        <f t="shared" ref="K3:K66" si="0">I3-$J$2</f>
        <v>12.015000000000002</v>
      </c>
    </row>
    <row r="4" spans="1:11">
      <c r="A4" s="10" t="s">
        <v>208</v>
      </c>
      <c r="B4" s="10" t="s">
        <v>209</v>
      </c>
      <c r="H4" s="162" t="s">
        <v>113</v>
      </c>
      <c r="I4" s="164">
        <v>8.9</v>
      </c>
      <c r="K4" s="2">
        <f t="shared" si="0"/>
        <v>6.115000000000002</v>
      </c>
    </row>
    <row r="5" spans="1:11">
      <c r="B5" s="162" t="s">
        <v>6</v>
      </c>
      <c r="C5" s="162" t="s">
        <v>196</v>
      </c>
      <c r="H5" s="162" t="s">
        <v>114</v>
      </c>
      <c r="I5" s="164">
        <v>5.9</v>
      </c>
      <c r="K5" s="2">
        <f t="shared" si="0"/>
        <v>3.1150000000000015</v>
      </c>
    </row>
    <row r="6" spans="1:11">
      <c r="B6" s="162" t="s">
        <v>91</v>
      </c>
      <c r="C6" s="163" t="s">
        <v>197</v>
      </c>
      <c r="H6" s="162" t="s">
        <v>115</v>
      </c>
      <c r="I6" s="164">
        <v>5.0999999999999996</v>
      </c>
      <c r="K6" s="2">
        <f t="shared" si="0"/>
        <v>2.3150000000000008</v>
      </c>
    </row>
    <row r="7" spans="1:11">
      <c r="B7" s="162" t="s">
        <v>92</v>
      </c>
      <c r="C7" s="163" t="s">
        <v>197</v>
      </c>
      <c r="H7" s="162" t="s">
        <v>116</v>
      </c>
      <c r="I7" s="164">
        <v>7.2</v>
      </c>
      <c r="K7" s="2">
        <f t="shared" si="0"/>
        <v>4.4150000000000009</v>
      </c>
    </row>
    <row r="8" spans="1:11">
      <c r="B8" s="162" t="s">
        <v>93</v>
      </c>
      <c r="C8" s="163" t="s">
        <v>197</v>
      </c>
      <c r="H8" s="162" t="s">
        <v>117</v>
      </c>
      <c r="I8" s="164">
        <v>3.6</v>
      </c>
      <c r="K8" s="2">
        <f t="shared" si="0"/>
        <v>0.81500000000000128</v>
      </c>
    </row>
    <row r="9" spans="1:11">
      <c r="B9" s="162" t="s">
        <v>94</v>
      </c>
      <c r="C9" s="163" t="s">
        <v>197</v>
      </c>
      <c r="H9" s="162" t="s">
        <v>118</v>
      </c>
      <c r="I9" s="164">
        <v>4.7</v>
      </c>
      <c r="K9" s="2">
        <f t="shared" si="0"/>
        <v>1.9150000000000014</v>
      </c>
    </row>
    <row r="10" spans="1:11">
      <c r="B10" s="162" t="s">
        <v>95</v>
      </c>
      <c r="C10" s="163" t="s">
        <v>197</v>
      </c>
      <c r="H10" s="162" t="s">
        <v>119</v>
      </c>
      <c r="I10" s="164">
        <v>7.7</v>
      </c>
      <c r="K10" s="2">
        <f t="shared" si="0"/>
        <v>4.9150000000000009</v>
      </c>
    </row>
    <row r="11" spans="1:11">
      <c r="B11" s="162" t="s">
        <v>96</v>
      </c>
      <c r="C11" s="163" t="s">
        <v>197</v>
      </c>
      <c r="H11" s="162" t="s">
        <v>120</v>
      </c>
      <c r="I11" s="164">
        <v>4.3</v>
      </c>
      <c r="K11" s="2">
        <f t="shared" si="0"/>
        <v>1.515000000000001</v>
      </c>
    </row>
    <row r="12" spans="1:11">
      <c r="B12" s="162" t="s">
        <v>97</v>
      </c>
      <c r="C12" s="163" t="s">
        <v>197</v>
      </c>
      <c r="H12" s="162" t="s">
        <v>121</v>
      </c>
      <c r="I12" s="164">
        <v>4.8</v>
      </c>
      <c r="K12" s="2">
        <f t="shared" si="0"/>
        <v>2.015000000000001</v>
      </c>
    </row>
    <row r="13" spans="1:11">
      <c r="B13" s="162" t="s">
        <v>98</v>
      </c>
      <c r="C13" s="163" t="s">
        <v>197</v>
      </c>
      <c r="H13" s="162" t="s">
        <v>122</v>
      </c>
      <c r="I13" s="164">
        <v>3.8</v>
      </c>
      <c r="K13" s="2">
        <f t="shared" si="0"/>
        <v>1.015000000000001</v>
      </c>
    </row>
    <row r="14" spans="1:11">
      <c r="B14" s="162" t="s">
        <v>99</v>
      </c>
      <c r="C14" s="163" t="s">
        <v>197</v>
      </c>
      <c r="H14" s="162" t="s">
        <v>123</v>
      </c>
      <c r="I14" s="164">
        <v>6.2</v>
      </c>
      <c r="K14" s="2">
        <f t="shared" si="0"/>
        <v>3.4150000000000014</v>
      </c>
    </row>
    <row r="15" spans="1:11">
      <c r="B15" s="162" t="s">
        <v>100</v>
      </c>
      <c r="C15" s="163" t="s">
        <v>197</v>
      </c>
      <c r="H15" s="162" t="s">
        <v>124</v>
      </c>
      <c r="I15" s="164">
        <v>5.2</v>
      </c>
      <c r="K15" s="2">
        <f t="shared" si="0"/>
        <v>2.4150000000000014</v>
      </c>
    </row>
    <row r="16" spans="1:11">
      <c r="B16" s="162" t="s">
        <v>101</v>
      </c>
      <c r="C16" s="163" t="s">
        <v>197</v>
      </c>
      <c r="H16" s="162" t="s">
        <v>125</v>
      </c>
      <c r="I16" s="164">
        <v>1.9</v>
      </c>
      <c r="K16" s="2">
        <f t="shared" si="0"/>
        <v>-0.8849999999999989</v>
      </c>
    </row>
    <row r="17" spans="2:13">
      <c r="B17" s="162" t="s">
        <v>102</v>
      </c>
      <c r="C17" s="163" t="s">
        <v>197</v>
      </c>
      <c r="H17" s="162" t="s">
        <v>126</v>
      </c>
      <c r="I17" s="164">
        <v>4.8</v>
      </c>
      <c r="K17" s="2">
        <f t="shared" si="0"/>
        <v>2.015000000000001</v>
      </c>
    </row>
    <row r="18" spans="2:13">
      <c r="B18" s="162" t="s">
        <v>103</v>
      </c>
      <c r="C18" s="163" t="s">
        <v>197</v>
      </c>
      <c r="H18" s="162" t="s">
        <v>127</v>
      </c>
      <c r="I18" s="164">
        <v>1.8</v>
      </c>
      <c r="K18" s="2">
        <f t="shared" si="0"/>
        <v>-0.98499999999999877</v>
      </c>
    </row>
    <row r="19" spans="2:13">
      <c r="B19" s="162" t="s">
        <v>104</v>
      </c>
      <c r="C19" s="163" t="s">
        <v>197</v>
      </c>
      <c r="H19" s="162" t="s">
        <v>128</v>
      </c>
      <c r="I19" s="164">
        <v>3.4</v>
      </c>
      <c r="K19" s="2">
        <f t="shared" si="0"/>
        <v>0.6150000000000011</v>
      </c>
    </row>
    <row r="20" spans="2:13">
      <c r="B20" s="162" t="s">
        <v>105</v>
      </c>
      <c r="C20" s="163" t="s">
        <v>197</v>
      </c>
      <c r="H20" s="162" t="s">
        <v>129</v>
      </c>
      <c r="I20" s="164">
        <v>4.7</v>
      </c>
      <c r="K20" s="2">
        <f t="shared" si="0"/>
        <v>1.9150000000000014</v>
      </c>
    </row>
    <row r="21" spans="2:13">
      <c r="B21" s="162" t="s">
        <v>106</v>
      </c>
      <c r="C21" s="163" t="s">
        <v>197</v>
      </c>
      <c r="H21" s="162" t="s">
        <v>130</v>
      </c>
      <c r="I21" s="164">
        <v>3.4</v>
      </c>
      <c r="K21" s="2">
        <f t="shared" si="0"/>
        <v>0.6150000000000011</v>
      </c>
    </row>
    <row r="22" spans="2:13">
      <c r="B22" s="162" t="s">
        <v>107</v>
      </c>
      <c r="C22" s="163" t="s">
        <v>197</v>
      </c>
      <c r="H22" s="162" t="s">
        <v>131</v>
      </c>
      <c r="I22" s="164">
        <v>3.2</v>
      </c>
      <c r="K22" s="2">
        <f t="shared" si="0"/>
        <v>0.41500000000000137</v>
      </c>
    </row>
    <row r="23" spans="2:13">
      <c r="B23" s="162" t="s">
        <v>108</v>
      </c>
      <c r="C23" s="164">
        <v>10.5</v>
      </c>
      <c r="H23" s="162" t="s">
        <v>132</v>
      </c>
      <c r="I23" s="164">
        <v>3.8</v>
      </c>
      <c r="K23" s="2">
        <f t="shared" si="0"/>
        <v>1.015000000000001</v>
      </c>
    </row>
    <row r="24" spans="2:13">
      <c r="B24" s="162" t="s">
        <v>109</v>
      </c>
      <c r="C24" s="164">
        <v>10.6</v>
      </c>
      <c r="H24" s="162" t="s">
        <v>133</v>
      </c>
      <c r="I24" s="164">
        <v>5.2</v>
      </c>
      <c r="K24" s="2">
        <f t="shared" si="0"/>
        <v>2.4150000000000014</v>
      </c>
    </row>
    <row r="25" spans="2:13">
      <c r="B25" s="162" t="s">
        <v>110</v>
      </c>
      <c r="C25" s="164">
        <v>12.5</v>
      </c>
      <c r="H25" s="162" t="s">
        <v>134</v>
      </c>
      <c r="I25" s="164">
        <v>4.5</v>
      </c>
      <c r="K25" s="2">
        <f t="shared" si="0"/>
        <v>1.7150000000000012</v>
      </c>
    </row>
    <row r="26" spans="2:13">
      <c r="B26" s="162" t="s">
        <v>111</v>
      </c>
      <c r="C26" s="164">
        <v>7.8</v>
      </c>
      <c r="H26" s="162" t="s">
        <v>135</v>
      </c>
      <c r="I26" s="164">
        <v>8.1</v>
      </c>
      <c r="K26" s="2">
        <f t="shared" si="0"/>
        <v>5.3150000000000013</v>
      </c>
    </row>
    <row r="27" spans="2:13">
      <c r="B27" s="162" t="s">
        <v>112</v>
      </c>
      <c r="C27" s="164">
        <v>14.8</v>
      </c>
      <c r="H27" s="162" t="s">
        <v>136</v>
      </c>
      <c r="I27" s="164">
        <v>4</v>
      </c>
      <c r="K27" s="2">
        <f t="shared" si="0"/>
        <v>1.2150000000000012</v>
      </c>
      <c r="M27">
        <f>I27/100</f>
        <v>0.04</v>
      </c>
    </row>
    <row r="28" spans="2:13">
      <c r="B28" s="162" t="s">
        <v>113</v>
      </c>
      <c r="C28" s="164">
        <v>8.9</v>
      </c>
      <c r="H28" s="162" t="s">
        <v>137</v>
      </c>
      <c r="I28" s="164">
        <v>4.7</v>
      </c>
      <c r="K28" s="2">
        <f t="shared" si="0"/>
        <v>1.9150000000000014</v>
      </c>
      <c r="M28">
        <f t="shared" ref="M28:M85" si="1">I28/100</f>
        <v>4.7E-2</v>
      </c>
    </row>
    <row r="29" spans="2:13">
      <c r="B29" s="162" t="s">
        <v>114</v>
      </c>
      <c r="C29" s="164">
        <v>5.9</v>
      </c>
      <c r="H29" s="162" t="s">
        <v>138</v>
      </c>
      <c r="I29" s="164">
        <v>5.9</v>
      </c>
      <c r="K29" s="2">
        <f t="shared" si="0"/>
        <v>3.1150000000000015</v>
      </c>
      <c r="M29">
        <f t="shared" si="1"/>
        <v>5.9000000000000004E-2</v>
      </c>
    </row>
    <row r="30" spans="2:13">
      <c r="B30" s="162" t="s">
        <v>115</v>
      </c>
      <c r="C30" s="164">
        <v>5.0999999999999996</v>
      </c>
      <c r="H30" s="162" t="s">
        <v>139</v>
      </c>
      <c r="I30" s="164">
        <v>3.4</v>
      </c>
      <c r="K30" s="2">
        <f t="shared" si="0"/>
        <v>0.6150000000000011</v>
      </c>
      <c r="M30">
        <f t="shared" si="1"/>
        <v>3.4000000000000002E-2</v>
      </c>
    </row>
    <row r="31" spans="2:13">
      <c r="B31" s="162" t="s">
        <v>116</v>
      </c>
      <c r="C31" s="164">
        <v>7.2</v>
      </c>
      <c r="H31" s="162" t="s">
        <v>140</v>
      </c>
      <c r="I31" s="164">
        <v>7.4</v>
      </c>
      <c r="K31" s="2">
        <f t="shared" si="0"/>
        <v>4.615000000000002</v>
      </c>
      <c r="M31">
        <f t="shared" si="1"/>
        <v>7.400000000000001E-2</v>
      </c>
    </row>
    <row r="32" spans="2:13">
      <c r="B32" s="162" t="s">
        <v>117</v>
      </c>
      <c r="C32" s="164">
        <v>3.6</v>
      </c>
      <c r="H32" s="162" t="s">
        <v>141</v>
      </c>
      <c r="I32" s="164">
        <v>4.0999999999999996</v>
      </c>
      <c r="K32" s="2">
        <f t="shared" si="0"/>
        <v>1.3150000000000008</v>
      </c>
      <c r="M32">
        <f t="shared" si="1"/>
        <v>4.0999999999999995E-2</v>
      </c>
    </row>
    <row r="33" spans="2:13">
      <c r="B33" s="162" t="s">
        <v>118</v>
      </c>
      <c r="C33" s="164">
        <v>4.7</v>
      </c>
      <c r="H33" s="162" t="s">
        <v>142</v>
      </c>
      <c r="I33" s="164">
        <v>3.8</v>
      </c>
      <c r="K33" s="2">
        <f t="shared" si="0"/>
        <v>1.015000000000001</v>
      </c>
      <c r="M33">
        <f t="shared" si="1"/>
        <v>3.7999999999999999E-2</v>
      </c>
    </row>
    <row r="34" spans="2:13">
      <c r="B34" s="162" t="s">
        <v>119</v>
      </c>
      <c r="C34" s="164">
        <v>7.7</v>
      </c>
      <c r="H34" s="162" t="s">
        <v>143</v>
      </c>
      <c r="I34" s="164">
        <v>1.5</v>
      </c>
      <c r="K34" s="2">
        <f t="shared" si="0"/>
        <v>-1.2849999999999988</v>
      </c>
      <c r="M34">
        <f t="shared" si="1"/>
        <v>1.4999999999999999E-2</v>
      </c>
    </row>
    <row r="35" spans="2:13">
      <c r="B35" s="162" t="s">
        <v>120</v>
      </c>
      <c r="C35" s="164">
        <v>4.3</v>
      </c>
      <c r="H35" s="162" t="s">
        <v>144</v>
      </c>
      <c r="I35" s="164">
        <v>2.1</v>
      </c>
      <c r="K35" s="2">
        <f t="shared" si="0"/>
        <v>-0.68499999999999872</v>
      </c>
      <c r="M35">
        <f t="shared" si="1"/>
        <v>2.1000000000000001E-2</v>
      </c>
    </row>
    <row r="36" spans="2:13">
      <c r="B36" s="162" t="s">
        <v>121</v>
      </c>
      <c r="C36" s="164">
        <v>4.8</v>
      </c>
      <c r="H36" s="162" t="s">
        <v>145</v>
      </c>
      <c r="I36" s="164">
        <v>2.5</v>
      </c>
      <c r="K36" s="2">
        <f t="shared" si="0"/>
        <v>-0.28499999999999881</v>
      </c>
      <c r="M36">
        <f t="shared" si="1"/>
        <v>2.5000000000000001E-2</v>
      </c>
    </row>
    <row r="37" spans="2:13">
      <c r="B37" s="162" t="s">
        <v>122</v>
      </c>
      <c r="C37" s="164">
        <v>3.8</v>
      </c>
      <c r="H37" s="162" t="s">
        <v>146</v>
      </c>
      <c r="I37" s="164">
        <v>0.7</v>
      </c>
      <c r="K37" s="2">
        <f t="shared" si="0"/>
        <v>-2.0849999999999991</v>
      </c>
      <c r="M37">
        <f t="shared" si="1"/>
        <v>6.9999999999999993E-3</v>
      </c>
    </row>
    <row r="38" spans="2:13">
      <c r="B38" s="162" t="s">
        <v>123</v>
      </c>
      <c r="C38" s="164">
        <v>6.2</v>
      </c>
      <c r="H38" s="162" t="s">
        <v>147</v>
      </c>
      <c r="I38" s="164">
        <v>2.8</v>
      </c>
      <c r="K38" s="2">
        <f t="shared" si="0"/>
        <v>1.5000000000001013E-2</v>
      </c>
      <c r="M38">
        <f t="shared" si="1"/>
        <v>2.7999999999999997E-2</v>
      </c>
    </row>
    <row r="39" spans="2:13">
      <c r="B39" s="162" t="s">
        <v>124</v>
      </c>
      <c r="C39" s="164">
        <v>5.2</v>
      </c>
      <c r="H39" s="162" t="s">
        <v>148</v>
      </c>
      <c r="I39" s="164">
        <v>0.5</v>
      </c>
      <c r="K39" s="2">
        <f t="shared" si="0"/>
        <v>-2.2849999999999988</v>
      </c>
      <c r="M39">
        <f t="shared" si="1"/>
        <v>5.0000000000000001E-3</v>
      </c>
    </row>
    <row r="40" spans="2:13">
      <c r="B40" s="162" t="s">
        <v>125</v>
      </c>
      <c r="C40" s="164">
        <v>1.9</v>
      </c>
      <c r="H40" s="162" t="s">
        <v>149</v>
      </c>
      <c r="I40" s="164">
        <v>2.1</v>
      </c>
      <c r="K40" s="2">
        <f t="shared" si="0"/>
        <v>-0.68499999999999872</v>
      </c>
      <c r="M40">
        <f t="shared" si="1"/>
        <v>2.1000000000000001E-2</v>
      </c>
    </row>
    <row r="41" spans="2:13">
      <c r="B41" s="162" t="s">
        <v>126</v>
      </c>
      <c r="C41" s="164">
        <v>4.8</v>
      </c>
      <c r="H41" s="162" t="s">
        <v>150</v>
      </c>
      <c r="I41" s="164">
        <v>1.3</v>
      </c>
      <c r="K41" s="2">
        <f t="shared" si="0"/>
        <v>-1.4849999999999988</v>
      </c>
      <c r="M41">
        <f t="shared" si="1"/>
        <v>1.3000000000000001E-2</v>
      </c>
    </row>
    <row r="42" spans="2:13">
      <c r="B42" s="162" t="s">
        <v>127</v>
      </c>
      <c r="C42" s="164">
        <v>1.8</v>
      </c>
      <c r="H42" s="162" t="s">
        <v>151</v>
      </c>
      <c r="I42" s="164">
        <v>2.2000000000000002</v>
      </c>
      <c r="K42" s="2">
        <f t="shared" si="0"/>
        <v>-0.58499999999999863</v>
      </c>
      <c r="M42">
        <f t="shared" si="1"/>
        <v>2.2000000000000002E-2</v>
      </c>
    </row>
    <row r="43" spans="2:13">
      <c r="B43" s="162" t="s">
        <v>128</v>
      </c>
      <c r="C43" s="164">
        <v>3.4</v>
      </c>
      <c r="H43" s="162" t="s">
        <v>152</v>
      </c>
      <c r="I43" s="164">
        <v>1.3</v>
      </c>
      <c r="K43" s="2">
        <f t="shared" si="0"/>
        <v>-1.4849999999999988</v>
      </c>
      <c r="M43">
        <f t="shared" si="1"/>
        <v>1.3000000000000001E-2</v>
      </c>
    </row>
    <row r="44" spans="2:13">
      <c r="B44" s="162" t="s">
        <v>129</v>
      </c>
      <c r="C44" s="164">
        <v>4.7</v>
      </c>
      <c r="H44" s="162" t="s">
        <v>153</v>
      </c>
      <c r="I44" s="164">
        <v>1.4</v>
      </c>
      <c r="K44" s="2">
        <f t="shared" si="0"/>
        <v>-1.3849999999999989</v>
      </c>
      <c r="M44">
        <f t="shared" si="1"/>
        <v>1.3999999999999999E-2</v>
      </c>
    </row>
    <row r="45" spans="2:13">
      <c r="B45" s="162" t="s">
        <v>130</v>
      </c>
      <c r="C45" s="164">
        <v>3.4</v>
      </c>
      <c r="H45" s="162" t="s">
        <v>154</v>
      </c>
      <c r="I45" s="164">
        <v>1.1000000000000001</v>
      </c>
      <c r="K45" s="2">
        <f t="shared" si="0"/>
        <v>-1.6849999999999987</v>
      </c>
      <c r="M45">
        <f t="shared" si="1"/>
        <v>1.1000000000000001E-2</v>
      </c>
    </row>
    <row r="46" spans="2:13">
      <c r="B46" s="162" t="s">
        <v>131</v>
      </c>
      <c r="C46" s="164">
        <v>3.2</v>
      </c>
      <c r="H46" s="162" t="s">
        <v>155</v>
      </c>
      <c r="I46" s="164">
        <v>1.3</v>
      </c>
      <c r="K46" s="2">
        <f t="shared" si="0"/>
        <v>-1.4849999999999988</v>
      </c>
      <c r="M46">
        <f t="shared" si="1"/>
        <v>1.3000000000000001E-2</v>
      </c>
    </row>
    <row r="47" spans="2:13">
      <c r="B47" s="162" t="s">
        <v>132</v>
      </c>
      <c r="C47" s="164">
        <v>3.8</v>
      </c>
      <c r="H47" s="162" t="s">
        <v>156</v>
      </c>
      <c r="I47" s="164">
        <v>1.9</v>
      </c>
      <c r="K47" s="2">
        <f t="shared" si="0"/>
        <v>-0.8849999999999989</v>
      </c>
      <c r="M47">
        <f t="shared" si="1"/>
        <v>1.9E-2</v>
      </c>
    </row>
    <row r="48" spans="2:13">
      <c r="B48" s="162" t="s">
        <v>133</v>
      </c>
      <c r="C48" s="164">
        <v>5.2</v>
      </c>
      <c r="H48" s="162" t="s">
        <v>157</v>
      </c>
      <c r="I48" s="164">
        <v>1.3</v>
      </c>
      <c r="K48" s="2">
        <f t="shared" si="0"/>
        <v>-1.4849999999999988</v>
      </c>
      <c r="M48">
        <f t="shared" si="1"/>
        <v>1.3000000000000001E-2</v>
      </c>
    </row>
    <row r="49" spans="2:13">
      <c r="B49" s="162" t="s">
        <v>134</v>
      </c>
      <c r="C49" s="164">
        <v>4.5</v>
      </c>
      <c r="H49" s="162" t="s">
        <v>158</v>
      </c>
      <c r="I49" s="164">
        <v>1.1000000000000001</v>
      </c>
      <c r="K49" s="2">
        <f t="shared" si="0"/>
        <v>-1.6849999999999987</v>
      </c>
      <c r="M49">
        <f t="shared" si="1"/>
        <v>1.1000000000000001E-2</v>
      </c>
    </row>
    <row r="50" spans="2:13">
      <c r="B50" s="162" t="s">
        <v>135</v>
      </c>
      <c r="C50" s="164">
        <v>8.1</v>
      </c>
      <c r="H50" s="162" t="s">
        <v>159</v>
      </c>
      <c r="I50" s="164">
        <v>-0.5</v>
      </c>
      <c r="K50" s="2">
        <f t="shared" si="0"/>
        <v>-3.2849999999999988</v>
      </c>
      <c r="M50">
        <f t="shared" si="1"/>
        <v>-5.0000000000000001E-3</v>
      </c>
    </row>
    <row r="51" spans="2:13">
      <c r="B51" s="162" t="s">
        <v>136</v>
      </c>
      <c r="C51" s="164">
        <v>4</v>
      </c>
      <c r="H51" s="162" t="s">
        <v>160</v>
      </c>
      <c r="I51" s="164">
        <v>1.6</v>
      </c>
      <c r="K51" s="2">
        <f t="shared" si="0"/>
        <v>-1.1849999999999987</v>
      </c>
      <c r="M51">
        <f t="shared" si="1"/>
        <v>1.6E-2</v>
      </c>
    </row>
    <row r="52" spans="2:13">
      <c r="B52" s="162" t="s">
        <v>137</v>
      </c>
      <c r="C52" s="164">
        <v>4.7</v>
      </c>
      <c r="H52" s="162" t="s">
        <v>161</v>
      </c>
      <c r="I52" s="164">
        <v>1.6</v>
      </c>
      <c r="K52" s="2">
        <f t="shared" si="0"/>
        <v>-1.1849999999999987</v>
      </c>
      <c r="M52">
        <f t="shared" si="1"/>
        <v>1.6E-2</v>
      </c>
    </row>
    <row r="53" spans="2:13">
      <c r="B53" s="162" t="s">
        <v>138</v>
      </c>
      <c r="C53" s="164">
        <v>5.9</v>
      </c>
      <c r="H53" s="162" t="s">
        <v>162</v>
      </c>
      <c r="I53" s="164">
        <v>1.3</v>
      </c>
      <c r="K53" s="2">
        <f t="shared" si="0"/>
        <v>-1.4849999999999988</v>
      </c>
      <c r="M53">
        <f t="shared" si="1"/>
        <v>1.3000000000000001E-2</v>
      </c>
    </row>
    <row r="54" spans="2:13">
      <c r="B54" s="162" t="s">
        <v>139</v>
      </c>
      <c r="C54" s="164">
        <v>3.4</v>
      </c>
      <c r="H54" s="162" t="s">
        <v>163</v>
      </c>
      <c r="I54" s="164">
        <v>1.3</v>
      </c>
      <c r="K54" s="2">
        <f t="shared" si="0"/>
        <v>-1.4849999999999988</v>
      </c>
      <c r="M54">
        <f t="shared" si="1"/>
        <v>1.3000000000000001E-2</v>
      </c>
    </row>
    <row r="55" spans="2:13">
      <c r="B55" s="162" t="s">
        <v>140</v>
      </c>
      <c r="C55" s="164">
        <v>7.4</v>
      </c>
      <c r="H55" s="162" t="s">
        <v>164</v>
      </c>
      <c r="I55" s="164">
        <v>1.8</v>
      </c>
      <c r="K55" s="2">
        <f t="shared" si="0"/>
        <v>-0.98499999999999877</v>
      </c>
      <c r="M55">
        <f t="shared" si="1"/>
        <v>1.8000000000000002E-2</v>
      </c>
    </row>
    <row r="56" spans="2:13">
      <c r="B56" s="162" t="s">
        <v>141</v>
      </c>
      <c r="C56" s="164">
        <v>4.0999999999999996</v>
      </c>
      <c r="H56" s="162" t="s">
        <v>165</v>
      </c>
      <c r="I56" s="164">
        <v>2</v>
      </c>
      <c r="K56" s="2">
        <f t="shared" si="0"/>
        <v>-0.78499999999999881</v>
      </c>
      <c r="M56">
        <f t="shared" si="1"/>
        <v>0.02</v>
      </c>
    </row>
    <row r="57" spans="2:13">
      <c r="B57" s="162" t="s">
        <v>142</v>
      </c>
      <c r="C57" s="164">
        <v>3.8</v>
      </c>
      <c r="H57" s="162" t="s">
        <v>166</v>
      </c>
      <c r="I57" s="164">
        <v>2</v>
      </c>
      <c r="K57" s="2">
        <f t="shared" si="0"/>
        <v>-0.78499999999999881</v>
      </c>
      <c r="M57">
        <f t="shared" si="1"/>
        <v>0.02</v>
      </c>
    </row>
    <row r="58" spans="2:13">
      <c r="B58" s="162" t="s">
        <v>143</v>
      </c>
      <c r="C58" s="164">
        <v>1.5</v>
      </c>
      <c r="H58" s="162" t="s">
        <v>167</v>
      </c>
      <c r="I58" s="164">
        <v>1.9</v>
      </c>
      <c r="K58" s="2">
        <f t="shared" si="0"/>
        <v>-0.8849999999999989</v>
      </c>
      <c r="M58">
        <f t="shared" si="1"/>
        <v>1.9E-2</v>
      </c>
    </row>
    <row r="59" spans="2:13">
      <c r="B59" s="162" t="s">
        <v>144</v>
      </c>
      <c r="C59" s="164">
        <v>2.1</v>
      </c>
      <c r="H59" s="162" t="s">
        <v>168</v>
      </c>
      <c r="I59" s="164">
        <v>1.4</v>
      </c>
      <c r="K59" s="2">
        <f t="shared" si="0"/>
        <v>-1.3849999999999989</v>
      </c>
      <c r="M59">
        <f t="shared" si="1"/>
        <v>1.3999999999999999E-2</v>
      </c>
    </row>
    <row r="60" spans="2:13">
      <c r="B60" s="162" t="s">
        <v>145</v>
      </c>
      <c r="C60" s="164">
        <v>2.5</v>
      </c>
      <c r="H60" s="162" t="s">
        <v>169</v>
      </c>
      <c r="I60" s="164">
        <v>2.8</v>
      </c>
      <c r="K60" s="2">
        <f t="shared" si="0"/>
        <v>1.5000000000001013E-2</v>
      </c>
      <c r="M60">
        <f t="shared" si="1"/>
        <v>2.7999999999999997E-2</v>
      </c>
    </row>
    <row r="61" spans="2:13">
      <c r="B61" s="162" t="s">
        <v>146</v>
      </c>
      <c r="C61" s="164">
        <v>0.7</v>
      </c>
      <c r="H61" s="162" t="s">
        <v>170</v>
      </c>
      <c r="I61" s="164">
        <v>2.8</v>
      </c>
      <c r="K61" s="2">
        <f t="shared" si="0"/>
        <v>1.5000000000001013E-2</v>
      </c>
      <c r="M61">
        <f t="shared" si="1"/>
        <v>2.7999999999999997E-2</v>
      </c>
    </row>
    <row r="62" spans="2:13">
      <c r="B62" s="162" t="s">
        <v>147</v>
      </c>
      <c r="C62" s="164">
        <v>2.8</v>
      </c>
      <c r="H62" s="162" t="s">
        <v>171</v>
      </c>
      <c r="I62" s="164">
        <v>1.4</v>
      </c>
      <c r="K62" s="2">
        <f t="shared" si="0"/>
        <v>-1.3849999999999989</v>
      </c>
      <c r="M62">
        <f t="shared" si="1"/>
        <v>1.3999999999999999E-2</v>
      </c>
    </row>
    <row r="63" spans="2:13">
      <c r="B63" s="162" t="s">
        <v>148</v>
      </c>
      <c r="C63" s="164">
        <v>0.5</v>
      </c>
      <c r="H63" s="162" t="s">
        <v>172</v>
      </c>
      <c r="I63" s="164">
        <v>3.6</v>
      </c>
      <c r="K63" s="2">
        <f t="shared" si="0"/>
        <v>0.81500000000000128</v>
      </c>
      <c r="M63">
        <f t="shared" si="1"/>
        <v>3.6000000000000004E-2</v>
      </c>
    </row>
    <row r="64" spans="2:13">
      <c r="B64" s="162" t="s">
        <v>149</v>
      </c>
      <c r="C64" s="164">
        <v>2.1</v>
      </c>
      <c r="H64" s="162" t="s">
        <v>173</v>
      </c>
      <c r="I64" s="164">
        <v>3.4</v>
      </c>
      <c r="K64" s="2">
        <f t="shared" si="0"/>
        <v>0.6150000000000011</v>
      </c>
      <c r="M64">
        <f t="shared" si="1"/>
        <v>3.4000000000000002E-2</v>
      </c>
    </row>
    <row r="65" spans="2:13">
      <c r="B65" s="162" t="s">
        <v>150</v>
      </c>
      <c r="C65" s="164">
        <v>1.3</v>
      </c>
      <c r="H65" s="162" t="s">
        <v>174</v>
      </c>
      <c r="I65" s="164">
        <v>2.5</v>
      </c>
      <c r="K65" s="2">
        <f t="shared" si="0"/>
        <v>-0.28499999999999881</v>
      </c>
      <c r="M65">
        <f t="shared" si="1"/>
        <v>2.5000000000000001E-2</v>
      </c>
    </row>
    <row r="66" spans="2:13">
      <c r="B66" s="162" t="s">
        <v>151</v>
      </c>
      <c r="C66" s="164">
        <v>2.2000000000000002</v>
      </c>
      <c r="H66" s="162" t="s">
        <v>175</v>
      </c>
      <c r="I66" s="164">
        <v>3.7</v>
      </c>
      <c r="K66" s="2">
        <f t="shared" si="0"/>
        <v>0.91500000000000137</v>
      </c>
      <c r="M66">
        <f t="shared" si="1"/>
        <v>3.7000000000000005E-2</v>
      </c>
    </row>
    <row r="67" spans="2:13">
      <c r="B67" s="162" t="s">
        <v>152</v>
      </c>
      <c r="C67" s="164">
        <v>1.3</v>
      </c>
      <c r="H67" s="162" t="s">
        <v>176</v>
      </c>
      <c r="I67" s="164">
        <v>2.6</v>
      </c>
      <c r="K67" s="2">
        <f t="shared" ref="K67:K85" si="2">I67-$J$2</f>
        <v>-0.18499999999999872</v>
      </c>
      <c r="M67">
        <f t="shared" si="1"/>
        <v>2.6000000000000002E-2</v>
      </c>
    </row>
    <row r="68" spans="2:13">
      <c r="B68" s="162" t="s">
        <v>153</v>
      </c>
      <c r="C68" s="164">
        <v>1.4</v>
      </c>
      <c r="H68" s="162" t="s">
        <v>177</v>
      </c>
      <c r="I68" s="164">
        <v>2.9</v>
      </c>
      <c r="K68" s="2">
        <f t="shared" si="2"/>
        <v>0.1150000000000011</v>
      </c>
      <c r="M68">
        <f t="shared" si="1"/>
        <v>2.8999999999999998E-2</v>
      </c>
    </row>
    <row r="69" spans="2:13">
      <c r="B69" s="162" t="s">
        <v>154</v>
      </c>
      <c r="C69" s="164">
        <v>1.1000000000000001</v>
      </c>
      <c r="H69" s="162" t="s">
        <v>178</v>
      </c>
      <c r="I69" s="164">
        <v>2.8</v>
      </c>
      <c r="K69" s="2">
        <f t="shared" si="2"/>
        <v>1.5000000000001013E-2</v>
      </c>
      <c r="M69">
        <f t="shared" si="1"/>
        <v>2.7999999999999997E-2</v>
      </c>
    </row>
    <row r="70" spans="2:13">
      <c r="B70" s="162" t="s">
        <v>155</v>
      </c>
      <c r="C70" s="164">
        <v>1.3</v>
      </c>
      <c r="H70" s="162" t="s">
        <v>179</v>
      </c>
      <c r="I70" s="164">
        <v>23</v>
      </c>
      <c r="K70" s="2">
        <f t="shared" si="2"/>
        <v>20.215</v>
      </c>
      <c r="M70">
        <f t="shared" si="1"/>
        <v>0.23</v>
      </c>
    </row>
    <row r="71" spans="2:13">
      <c r="B71" s="162" t="s">
        <v>156</v>
      </c>
      <c r="C71" s="164">
        <v>1.9</v>
      </c>
      <c r="H71" s="162" t="s">
        <v>180</v>
      </c>
      <c r="I71" s="164">
        <v>3.5</v>
      </c>
      <c r="K71" s="2">
        <f t="shared" si="2"/>
        <v>0.71500000000000119</v>
      </c>
      <c r="M71">
        <f t="shared" si="1"/>
        <v>3.5000000000000003E-2</v>
      </c>
    </row>
    <row r="72" spans="2:13">
      <c r="B72" s="162" t="s">
        <v>157</v>
      </c>
      <c r="C72" s="164">
        <v>1.3</v>
      </c>
      <c r="H72" s="162" t="s">
        <v>181</v>
      </c>
      <c r="I72" s="164">
        <v>2</v>
      </c>
      <c r="K72" s="2">
        <f t="shared" si="2"/>
        <v>-0.78499999999999881</v>
      </c>
      <c r="M72">
        <f t="shared" si="1"/>
        <v>0.02</v>
      </c>
    </row>
    <row r="73" spans="2:13">
      <c r="B73" s="162" t="s">
        <v>158</v>
      </c>
      <c r="C73" s="164">
        <v>1.1000000000000001</v>
      </c>
      <c r="H73" s="162" t="s">
        <v>182</v>
      </c>
      <c r="I73" s="164">
        <v>2.7</v>
      </c>
      <c r="K73" s="2">
        <f t="shared" si="2"/>
        <v>-8.4999999999998632E-2</v>
      </c>
      <c r="M73">
        <f t="shared" si="1"/>
        <v>2.7000000000000003E-2</v>
      </c>
    </row>
    <row r="74" spans="2:13">
      <c r="B74" s="162" t="s">
        <v>159</v>
      </c>
      <c r="C74" s="164">
        <v>-0.5</v>
      </c>
      <c r="H74" s="162" t="s">
        <v>183</v>
      </c>
      <c r="I74" s="164">
        <v>4.8</v>
      </c>
      <c r="K74" s="2">
        <f t="shared" si="2"/>
        <v>2.015000000000001</v>
      </c>
      <c r="M74">
        <f t="shared" si="1"/>
        <v>4.8000000000000001E-2</v>
      </c>
    </row>
    <row r="75" spans="2:13">
      <c r="B75" s="162" t="s">
        <v>160</v>
      </c>
      <c r="C75" s="164">
        <v>1.6</v>
      </c>
      <c r="H75" s="162" t="s">
        <v>184</v>
      </c>
      <c r="I75" s="164">
        <v>3.1</v>
      </c>
      <c r="K75" s="2">
        <f t="shared" si="2"/>
        <v>0.31500000000000128</v>
      </c>
      <c r="M75">
        <f t="shared" si="1"/>
        <v>3.1E-2</v>
      </c>
    </row>
    <row r="76" spans="2:13">
      <c r="B76" s="162" t="s">
        <v>161</v>
      </c>
      <c r="C76" s="164">
        <v>1.6</v>
      </c>
      <c r="H76" s="162" t="s">
        <v>185</v>
      </c>
      <c r="I76" s="164">
        <v>1.9</v>
      </c>
      <c r="K76" s="2">
        <f t="shared" si="2"/>
        <v>-0.8849999999999989</v>
      </c>
      <c r="M76">
        <f t="shared" si="1"/>
        <v>1.9E-2</v>
      </c>
    </row>
    <row r="77" spans="2:13">
      <c r="B77" s="162" t="s">
        <v>162</v>
      </c>
      <c r="C77" s="164">
        <v>1.3</v>
      </c>
      <c r="H77" s="162" t="s">
        <v>186</v>
      </c>
      <c r="I77" s="164">
        <v>1.5</v>
      </c>
      <c r="K77" s="2">
        <f t="shared" si="2"/>
        <v>-1.2849999999999988</v>
      </c>
      <c r="M77">
        <f t="shared" si="1"/>
        <v>1.4999999999999999E-2</v>
      </c>
    </row>
    <row r="78" spans="2:13">
      <c r="B78" s="162" t="s">
        <v>163</v>
      </c>
      <c r="C78" s="164">
        <v>1.3</v>
      </c>
      <c r="H78" s="162" t="s">
        <v>187</v>
      </c>
      <c r="I78" s="164">
        <v>2.2000000000000002</v>
      </c>
      <c r="K78" s="2">
        <f t="shared" si="2"/>
        <v>-0.58499999999999863</v>
      </c>
      <c r="M78">
        <f t="shared" si="1"/>
        <v>2.2000000000000002E-2</v>
      </c>
    </row>
    <row r="79" spans="2:13">
      <c r="B79" s="162" t="s">
        <v>164</v>
      </c>
      <c r="C79" s="164">
        <v>1.8</v>
      </c>
      <c r="H79" s="162" t="s">
        <v>188</v>
      </c>
      <c r="I79" s="164">
        <v>2.1</v>
      </c>
      <c r="K79" s="2">
        <f t="shared" si="2"/>
        <v>-0.68499999999999872</v>
      </c>
      <c r="M79">
        <f t="shared" si="1"/>
        <v>2.1000000000000001E-2</v>
      </c>
    </row>
    <row r="80" spans="2:13">
      <c r="B80" s="162" t="s">
        <v>165</v>
      </c>
      <c r="C80" s="164">
        <v>2</v>
      </c>
      <c r="H80" s="162" t="s">
        <v>189</v>
      </c>
      <c r="I80" s="164">
        <v>-0.3</v>
      </c>
      <c r="K80" s="2">
        <f t="shared" si="2"/>
        <v>-3.0849999999999986</v>
      </c>
      <c r="M80">
        <f t="shared" si="1"/>
        <v>-3.0000000000000001E-3</v>
      </c>
    </row>
    <row r="81" spans="2:13">
      <c r="B81" s="162" t="s">
        <v>166</v>
      </c>
      <c r="C81" s="164">
        <v>2</v>
      </c>
      <c r="H81" s="162" t="s">
        <v>190</v>
      </c>
      <c r="I81" s="164">
        <v>3.3</v>
      </c>
      <c r="K81" s="2">
        <f t="shared" si="2"/>
        <v>0.51500000000000101</v>
      </c>
      <c r="M81">
        <f t="shared" si="1"/>
        <v>3.3000000000000002E-2</v>
      </c>
    </row>
    <row r="82" spans="2:13">
      <c r="B82" s="162" t="s">
        <v>167</v>
      </c>
      <c r="C82" s="164">
        <v>1.9</v>
      </c>
      <c r="H82" s="162" t="s">
        <v>191</v>
      </c>
      <c r="I82" s="164">
        <v>0.2</v>
      </c>
      <c r="K82" s="2">
        <f t="shared" si="2"/>
        <v>-2.5849999999999986</v>
      </c>
      <c r="M82">
        <f t="shared" si="1"/>
        <v>2E-3</v>
      </c>
    </row>
    <row r="83" spans="2:13">
      <c r="B83" s="162" t="s">
        <v>168</v>
      </c>
      <c r="C83" s="164">
        <v>1.4</v>
      </c>
      <c r="H83" s="162" t="s">
        <v>192</v>
      </c>
      <c r="I83" s="164">
        <v>3.1</v>
      </c>
      <c r="K83" s="2">
        <f t="shared" si="2"/>
        <v>0.31500000000000128</v>
      </c>
      <c r="M83">
        <f t="shared" si="1"/>
        <v>3.1E-2</v>
      </c>
    </row>
    <row r="84" spans="2:13">
      <c r="B84" s="162" t="s">
        <v>169</v>
      </c>
      <c r="C84" s="164">
        <v>2.8</v>
      </c>
      <c r="H84" s="162" t="s">
        <v>193</v>
      </c>
      <c r="I84" s="164">
        <v>2</v>
      </c>
      <c r="K84" s="2">
        <f t="shared" si="2"/>
        <v>-0.78499999999999881</v>
      </c>
      <c r="M84">
        <f t="shared" si="1"/>
        <v>0.02</v>
      </c>
    </row>
    <row r="85" spans="2:13">
      <c r="B85" s="162" t="s">
        <v>170</v>
      </c>
      <c r="C85" s="164">
        <v>2.8</v>
      </c>
      <c r="H85" s="162" t="s">
        <v>194</v>
      </c>
      <c r="I85" s="164">
        <v>2.6</v>
      </c>
      <c r="K85" s="2">
        <f t="shared" si="2"/>
        <v>-0.18499999999999872</v>
      </c>
      <c r="M85">
        <f t="shared" si="1"/>
        <v>2.6000000000000002E-2</v>
      </c>
    </row>
    <row r="86" spans="2:13">
      <c r="B86" s="162" t="s">
        <v>171</v>
      </c>
      <c r="C86" s="164">
        <v>1.4</v>
      </c>
    </row>
    <row r="87" spans="2:13">
      <c r="B87" s="162" t="s">
        <v>172</v>
      </c>
      <c r="C87" s="164">
        <v>3.6</v>
      </c>
    </row>
    <row r="88" spans="2:13">
      <c r="B88" s="162" t="s">
        <v>173</v>
      </c>
      <c r="C88" s="164">
        <v>3.4</v>
      </c>
    </row>
    <row r="89" spans="2:13">
      <c r="B89" s="162" t="s">
        <v>174</v>
      </c>
      <c r="C89" s="164">
        <v>2.5</v>
      </c>
    </row>
    <row r="90" spans="2:13">
      <c r="B90" s="162" t="s">
        <v>175</v>
      </c>
      <c r="C90" s="164">
        <v>3.7</v>
      </c>
    </row>
    <row r="91" spans="2:13">
      <c r="B91" s="162" t="s">
        <v>176</v>
      </c>
      <c r="C91" s="164">
        <v>2.6</v>
      </c>
    </row>
    <row r="92" spans="2:13">
      <c r="B92" s="162" t="s">
        <v>177</v>
      </c>
      <c r="C92" s="164">
        <v>2.9</v>
      </c>
    </row>
    <row r="93" spans="2:13">
      <c r="B93" s="162" t="s">
        <v>178</v>
      </c>
      <c r="C93" s="164">
        <v>2.8</v>
      </c>
    </row>
    <row r="94" spans="2:13">
      <c r="B94" s="162" t="s">
        <v>179</v>
      </c>
      <c r="C94" s="164">
        <v>23</v>
      </c>
    </row>
    <row r="95" spans="2:13">
      <c r="B95" s="162" t="s">
        <v>180</v>
      </c>
      <c r="C95" s="164">
        <v>3.5</v>
      </c>
    </row>
    <row r="96" spans="2:13">
      <c r="B96" s="162" t="s">
        <v>181</v>
      </c>
      <c r="C96" s="164">
        <v>2</v>
      </c>
    </row>
    <row r="97" spans="2:3">
      <c r="B97" s="162" t="s">
        <v>182</v>
      </c>
      <c r="C97" s="164">
        <v>2.7</v>
      </c>
    </row>
    <row r="98" spans="2:3">
      <c r="B98" s="162" t="s">
        <v>183</v>
      </c>
      <c r="C98" s="164">
        <v>4.8</v>
      </c>
    </row>
    <row r="99" spans="2:3">
      <c r="B99" s="162" t="s">
        <v>184</v>
      </c>
      <c r="C99" s="164">
        <v>3.1</v>
      </c>
    </row>
    <row r="100" spans="2:3">
      <c r="B100" s="162" t="s">
        <v>185</v>
      </c>
      <c r="C100" s="164">
        <v>1.9</v>
      </c>
    </row>
    <row r="101" spans="2:3">
      <c r="B101" s="162" t="s">
        <v>186</v>
      </c>
      <c r="C101" s="164">
        <v>1.5</v>
      </c>
    </row>
    <row r="102" spans="2:3">
      <c r="B102" s="162" t="s">
        <v>187</v>
      </c>
      <c r="C102" s="164">
        <v>2.2000000000000002</v>
      </c>
    </row>
    <row r="103" spans="2:3">
      <c r="B103" s="162" t="s">
        <v>188</v>
      </c>
      <c r="C103" s="164">
        <v>2.1</v>
      </c>
    </row>
    <row r="104" spans="2:3">
      <c r="B104" s="162" t="s">
        <v>189</v>
      </c>
      <c r="C104" s="164">
        <v>-0.3</v>
      </c>
    </row>
    <row r="105" spans="2:3">
      <c r="B105" s="162" t="s">
        <v>190</v>
      </c>
      <c r="C105" s="164">
        <v>3.3</v>
      </c>
    </row>
    <row r="106" spans="2:3">
      <c r="B106" s="162" t="s">
        <v>191</v>
      </c>
      <c r="C106" s="164">
        <v>0.2</v>
      </c>
    </row>
    <row r="107" spans="2:3">
      <c r="B107" s="162" t="s">
        <v>192</v>
      </c>
      <c r="C107" s="164">
        <v>3.1</v>
      </c>
    </row>
    <row r="108" spans="2:3">
      <c r="B108" s="162" t="s">
        <v>193</v>
      </c>
      <c r="C108" s="164">
        <v>2</v>
      </c>
    </row>
    <row r="109" spans="2:3">
      <c r="B109" s="162" t="s">
        <v>194</v>
      </c>
      <c r="C109" s="164">
        <v>2.6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topLeftCell="A2" workbookViewId="0">
      <selection activeCell="B61" sqref="B3:B61"/>
    </sheetView>
  </sheetViews>
  <sheetFormatPr defaultRowHeight="14.4"/>
  <cols>
    <col min="8" max="8" width="17.44140625" bestFit="1" customWidth="1"/>
    <col min="9" max="9" width="16.6640625" bestFit="1" customWidth="1"/>
    <col min="10" max="10" width="17.44140625" bestFit="1" customWidth="1"/>
  </cols>
  <sheetData>
    <row r="1" spans="2:10">
      <c r="C1" t="s">
        <v>541</v>
      </c>
      <c r="D1" t="s">
        <v>639</v>
      </c>
      <c r="E1" t="s">
        <v>640</v>
      </c>
      <c r="F1" t="s">
        <v>641</v>
      </c>
      <c r="H1" t="s">
        <v>642</v>
      </c>
      <c r="I1" t="s">
        <v>643</v>
      </c>
      <c r="J1" t="s">
        <v>644</v>
      </c>
    </row>
    <row r="2" spans="2:10">
      <c r="B2" s="11" t="s">
        <v>135</v>
      </c>
      <c r="C2" s="138">
        <v>7.91</v>
      </c>
      <c r="D2">
        <v>6.8805050287568106</v>
      </c>
      <c r="E2">
        <v>9.3487817547846319</v>
      </c>
      <c r="F2">
        <v>5.3043195155904197</v>
      </c>
      <c r="H2" s="158">
        <f>D2-C2</f>
        <v>-1.0294949712431896</v>
      </c>
      <c r="I2" s="158">
        <f>E2-C2</f>
        <v>1.4387817547846318</v>
      </c>
      <c r="J2" s="158">
        <f>C2-F2</f>
        <v>2.6056804844095804</v>
      </c>
    </row>
    <row r="3" spans="2:10">
      <c r="B3" s="11" t="s">
        <v>136</v>
      </c>
      <c r="C3" s="138">
        <v>8.31</v>
      </c>
      <c r="D3">
        <v>6.5616500337628034</v>
      </c>
      <c r="E3">
        <v>9.6575242139334545</v>
      </c>
      <c r="F3">
        <v>5.1984296401692767</v>
      </c>
      <c r="H3" s="158">
        <f t="shared" ref="H3:H61" si="0">D3-C3</f>
        <v>-1.7483499662371971</v>
      </c>
      <c r="I3" s="158">
        <f t="shared" ref="I3:I61" si="1">E3-C3</f>
        <v>1.347524213933454</v>
      </c>
      <c r="J3" s="158">
        <f t="shared" ref="J3:J61" si="2">C3-F3</f>
        <v>3.1115703598307238</v>
      </c>
    </row>
    <row r="4" spans="2:10">
      <c r="B4" s="11" t="s">
        <v>137</v>
      </c>
      <c r="C4" s="138">
        <v>8.0299999999999994</v>
      </c>
      <c r="D4">
        <v>6.5268640242488489</v>
      </c>
      <c r="E4">
        <v>9.0366594845102473</v>
      </c>
      <c r="F4">
        <v>5.0674992313219542</v>
      </c>
      <c r="H4" s="158">
        <f t="shared" si="0"/>
        <v>-1.5031359757511504</v>
      </c>
      <c r="I4" s="158">
        <f t="shared" si="1"/>
        <v>1.0066594845102479</v>
      </c>
      <c r="J4" s="158">
        <f t="shared" si="2"/>
        <v>2.9625007686780451</v>
      </c>
    </row>
    <row r="5" spans="2:10">
      <c r="B5" s="11" t="s">
        <v>138</v>
      </c>
      <c r="C5" s="138">
        <v>8.06</v>
      </c>
      <c r="D5">
        <v>6.7676275552760492</v>
      </c>
      <c r="E5">
        <v>9.4407548841271822</v>
      </c>
      <c r="F5">
        <v>5.3411642258568017</v>
      </c>
      <c r="H5" s="158">
        <f t="shared" si="0"/>
        <v>-1.2923724447239513</v>
      </c>
      <c r="I5" s="158">
        <f t="shared" si="1"/>
        <v>1.3807548841271817</v>
      </c>
      <c r="J5" s="158">
        <f t="shared" si="2"/>
        <v>2.7188357741431988</v>
      </c>
    </row>
    <row r="6" spans="2:10">
      <c r="B6" s="11" t="s">
        <v>139</v>
      </c>
      <c r="C6" s="138">
        <v>10.44</v>
      </c>
      <c r="D6">
        <v>7.029275575754899</v>
      </c>
      <c r="E6">
        <v>10.107974323734505</v>
      </c>
      <c r="F6">
        <v>5.6015581040378981</v>
      </c>
      <c r="H6" s="158">
        <f t="shared" si="0"/>
        <v>-3.4107244242451005</v>
      </c>
      <c r="I6" s="158">
        <f t="shared" si="1"/>
        <v>-0.33202567626549495</v>
      </c>
      <c r="J6" s="158">
        <f t="shared" si="2"/>
        <v>4.8384418959621014</v>
      </c>
    </row>
    <row r="7" spans="2:10">
      <c r="B7" s="11" t="s">
        <v>140</v>
      </c>
      <c r="C7" s="138">
        <v>11.16</v>
      </c>
      <c r="D7">
        <v>6.5569326888290016</v>
      </c>
      <c r="E7">
        <v>11.087008396464165</v>
      </c>
      <c r="F7">
        <v>6.8568204032494791</v>
      </c>
      <c r="H7" s="158">
        <f t="shared" si="0"/>
        <v>-4.6030673111709985</v>
      </c>
      <c r="I7" s="158">
        <f t="shared" si="1"/>
        <v>-7.299160353583467E-2</v>
      </c>
      <c r="J7" s="158">
        <f t="shared" si="2"/>
        <v>4.3031795967505211</v>
      </c>
    </row>
    <row r="8" spans="2:10">
      <c r="B8" s="11" t="s">
        <v>141</v>
      </c>
      <c r="C8" s="138">
        <v>14.04</v>
      </c>
      <c r="D8">
        <v>6.2643473394687321</v>
      </c>
      <c r="E8">
        <v>11.562697214534621</v>
      </c>
      <c r="F8">
        <v>7.6560793382372561</v>
      </c>
      <c r="H8" s="158">
        <f t="shared" si="0"/>
        <v>-7.775652660531267</v>
      </c>
      <c r="I8" s="158">
        <f t="shared" si="1"/>
        <v>-2.477302785465378</v>
      </c>
      <c r="J8" s="158">
        <f t="shared" si="2"/>
        <v>6.3839206617627431</v>
      </c>
    </row>
    <row r="9" spans="2:10">
      <c r="B9" s="11" t="s">
        <v>142</v>
      </c>
      <c r="C9" s="138">
        <v>14.53</v>
      </c>
      <c r="D9">
        <v>6.8690761972445387</v>
      </c>
      <c r="E9">
        <v>14.102602713112651</v>
      </c>
      <c r="F9">
        <v>10.069929955655615</v>
      </c>
      <c r="H9" s="158">
        <f t="shared" si="0"/>
        <v>-7.6609238027554607</v>
      </c>
      <c r="I9" s="158">
        <f t="shared" si="1"/>
        <v>-0.42739728688734857</v>
      </c>
      <c r="J9" s="158">
        <f t="shared" si="2"/>
        <v>4.4600700443443841</v>
      </c>
    </row>
    <row r="10" spans="2:10">
      <c r="B10" s="11" t="s">
        <v>143</v>
      </c>
      <c r="C10" s="138">
        <v>10.06</v>
      </c>
      <c r="D10">
        <v>7.7563104019633897</v>
      </c>
      <c r="E10">
        <v>14.125420070919352</v>
      </c>
      <c r="F10">
        <v>12.172453885939447</v>
      </c>
      <c r="H10" s="158">
        <f t="shared" si="0"/>
        <v>-2.3036895980366108</v>
      </c>
      <c r="I10" s="158">
        <f t="shared" si="1"/>
        <v>4.0654200709193518</v>
      </c>
      <c r="J10" s="158">
        <f t="shared" si="2"/>
        <v>-2.1124538859394466</v>
      </c>
    </row>
    <row r="11" spans="2:10">
      <c r="B11" s="11" t="s">
        <v>144</v>
      </c>
      <c r="C11" s="138">
        <v>9.69</v>
      </c>
      <c r="D11">
        <v>8.1682532485782797</v>
      </c>
      <c r="E11">
        <v>12.051149742872838</v>
      </c>
      <c r="F11">
        <v>11.133541931466752</v>
      </c>
      <c r="H11" s="158">
        <f t="shared" si="0"/>
        <v>-1.5217467514217198</v>
      </c>
      <c r="I11" s="158">
        <f t="shared" si="1"/>
        <v>2.3611497428728381</v>
      </c>
      <c r="J11" s="158">
        <f t="shared" si="2"/>
        <v>-1.4435419314667524</v>
      </c>
    </row>
    <row r="12" spans="2:10">
      <c r="B12" s="11" t="s">
        <v>145</v>
      </c>
      <c r="C12" s="138">
        <v>11.46</v>
      </c>
      <c r="D12">
        <v>6.7716573596940135</v>
      </c>
      <c r="E12">
        <v>10.281271917798158</v>
      </c>
      <c r="F12">
        <v>8.0601118762068626</v>
      </c>
      <c r="H12" s="158">
        <f t="shared" si="0"/>
        <v>-4.6883426403059874</v>
      </c>
      <c r="I12" s="158">
        <f t="shared" si="1"/>
        <v>-1.1787280822018431</v>
      </c>
      <c r="J12" s="158">
        <f t="shared" si="2"/>
        <v>3.3998881237931382</v>
      </c>
    </row>
    <row r="13" spans="2:10">
      <c r="B13" s="11" t="s">
        <v>146</v>
      </c>
      <c r="C13" s="138">
        <v>8.9</v>
      </c>
      <c r="D13">
        <v>5.1007557729748649</v>
      </c>
      <c r="E13">
        <v>10.669798394720194</v>
      </c>
      <c r="F13">
        <v>7.0159534956934202</v>
      </c>
      <c r="H13" s="158">
        <f t="shared" si="0"/>
        <v>-3.7992442270251354</v>
      </c>
      <c r="I13" s="158">
        <f t="shared" si="1"/>
        <v>1.7697983947201941</v>
      </c>
      <c r="J13" s="158">
        <f t="shared" si="2"/>
        <v>1.8840465043065802</v>
      </c>
    </row>
    <row r="14" spans="2:10">
      <c r="B14" s="11" t="s">
        <v>147</v>
      </c>
      <c r="C14" s="138">
        <v>4.07</v>
      </c>
      <c r="D14">
        <v>4.8627025687579222</v>
      </c>
      <c r="E14">
        <v>9.2783513365204087</v>
      </c>
      <c r="F14">
        <v>6.5858229249851066</v>
      </c>
      <c r="H14" s="158">
        <f t="shared" si="0"/>
        <v>0.79270256875792189</v>
      </c>
      <c r="I14" s="158">
        <f t="shared" si="1"/>
        <v>5.2083513365204084</v>
      </c>
      <c r="J14" s="158">
        <f t="shared" si="2"/>
        <v>-2.5158229249851063</v>
      </c>
    </row>
    <row r="15" spans="2:10">
      <c r="B15" s="11" t="s">
        <v>148</v>
      </c>
      <c r="C15" s="138">
        <v>6.43</v>
      </c>
      <c r="D15">
        <v>5.0158675867066593</v>
      </c>
      <c r="E15">
        <v>8.118255122408085</v>
      </c>
      <c r="F15">
        <v>5.5922016039216276</v>
      </c>
      <c r="H15" s="158">
        <f t="shared" si="0"/>
        <v>-1.4141324132933404</v>
      </c>
      <c r="I15" s="158">
        <f t="shared" si="1"/>
        <v>1.6882551224080853</v>
      </c>
      <c r="J15" s="158">
        <f t="shared" si="2"/>
        <v>0.83779839607837214</v>
      </c>
    </row>
    <row r="16" spans="2:10">
      <c r="B16" s="11" t="s">
        <v>149</v>
      </c>
      <c r="C16" s="138">
        <v>4.6399999999999997</v>
      </c>
      <c r="D16">
        <v>5.2511173690377619</v>
      </c>
      <c r="E16">
        <v>8.2884470298299604</v>
      </c>
      <c r="F16">
        <v>5.6360772839054922</v>
      </c>
      <c r="H16" s="158">
        <f t="shared" si="0"/>
        <v>0.61111736903776226</v>
      </c>
      <c r="I16" s="158">
        <f t="shared" si="1"/>
        <v>3.6484470298299607</v>
      </c>
      <c r="J16" s="158">
        <f t="shared" si="2"/>
        <v>-0.99607728390549255</v>
      </c>
    </row>
    <row r="17" spans="2:10">
      <c r="B17" s="11" t="s">
        <v>150</v>
      </c>
      <c r="C17" s="138">
        <v>2.99</v>
      </c>
      <c r="D17">
        <v>5.3418952749034574</v>
      </c>
      <c r="E17">
        <v>7.5841100970408846</v>
      </c>
      <c r="F17">
        <v>5.7778762555736405</v>
      </c>
      <c r="H17" s="158">
        <f t="shared" si="0"/>
        <v>2.3518952749034572</v>
      </c>
      <c r="I17" s="158">
        <f t="shared" si="1"/>
        <v>4.5941100970408844</v>
      </c>
      <c r="J17" s="158">
        <f t="shared" si="2"/>
        <v>-2.7878762555736403</v>
      </c>
    </row>
    <row r="18" spans="2:10">
      <c r="B18" s="11" t="s">
        <v>151</v>
      </c>
      <c r="C18" s="138">
        <v>3.71</v>
      </c>
      <c r="D18">
        <v>5.4462745487263513</v>
      </c>
      <c r="E18">
        <v>7.3385499477821021</v>
      </c>
      <c r="F18">
        <v>5.5858243246235597</v>
      </c>
      <c r="H18" s="158">
        <f t="shared" si="0"/>
        <v>1.7362745487263513</v>
      </c>
      <c r="I18" s="158">
        <f t="shared" si="1"/>
        <v>3.6285499477821022</v>
      </c>
      <c r="J18" s="158">
        <f t="shared" si="2"/>
        <v>-1.8758243246235597</v>
      </c>
    </row>
    <row r="19" spans="2:10">
      <c r="B19" s="11" t="s">
        <v>152</v>
      </c>
      <c r="C19" s="138">
        <v>4.3</v>
      </c>
      <c r="D19">
        <v>5.7806281728510092</v>
      </c>
      <c r="E19">
        <v>7.4963326018977563</v>
      </c>
      <c r="F19">
        <v>5.3249717254505837</v>
      </c>
      <c r="H19" s="158">
        <f t="shared" si="0"/>
        <v>1.4806281728510093</v>
      </c>
      <c r="I19" s="158">
        <f t="shared" si="1"/>
        <v>3.1963326018977565</v>
      </c>
      <c r="J19" s="158">
        <f t="shared" si="2"/>
        <v>-1.0249717254505839</v>
      </c>
    </row>
    <row r="20" spans="2:10">
      <c r="B20" s="11" t="s">
        <v>153</v>
      </c>
      <c r="C20" s="138">
        <v>5.63</v>
      </c>
      <c r="D20">
        <v>5.8373484217600238</v>
      </c>
      <c r="E20">
        <v>7.5203570343259907</v>
      </c>
      <c r="F20">
        <v>5.2114624120463438</v>
      </c>
      <c r="H20" s="158">
        <f t="shared" si="0"/>
        <v>0.20734842176002388</v>
      </c>
      <c r="I20" s="158">
        <f t="shared" si="1"/>
        <v>1.8903570343259908</v>
      </c>
      <c r="J20" s="158">
        <f t="shared" si="2"/>
        <v>0.41853758795365614</v>
      </c>
    </row>
    <row r="21" spans="2:10">
      <c r="B21" s="11" t="s">
        <v>154</v>
      </c>
      <c r="C21" s="138">
        <v>4.53</v>
      </c>
      <c r="D21">
        <v>5.7419110437812044</v>
      </c>
      <c r="E21">
        <v>7.8642920689671882</v>
      </c>
      <c r="F21">
        <v>5.3402352715268009</v>
      </c>
      <c r="H21" s="158">
        <f t="shared" si="0"/>
        <v>1.2119110437812042</v>
      </c>
      <c r="I21" s="158">
        <f t="shared" si="1"/>
        <v>3.334292068967188</v>
      </c>
      <c r="J21" s="158">
        <f t="shared" si="2"/>
        <v>-0.81023527152680064</v>
      </c>
    </row>
    <row r="22" spans="2:10">
      <c r="B22" s="11" t="s">
        <v>155</v>
      </c>
      <c r="C22" s="138">
        <v>4.28</v>
      </c>
      <c r="D22">
        <v>5.4160615583175833</v>
      </c>
      <c r="E22">
        <v>7.7527062002072187</v>
      </c>
      <c r="F22">
        <v>5.4187676982647721</v>
      </c>
      <c r="H22" s="158">
        <f t="shared" si="0"/>
        <v>1.136061558317583</v>
      </c>
      <c r="I22" s="158">
        <f t="shared" si="1"/>
        <v>3.4727062002072184</v>
      </c>
      <c r="J22" s="158">
        <f t="shared" si="2"/>
        <v>-1.1387676982647719</v>
      </c>
    </row>
    <row r="23" spans="2:10">
      <c r="B23" s="11" t="s">
        <v>156</v>
      </c>
      <c r="C23" s="138">
        <v>4.71</v>
      </c>
      <c r="D23">
        <v>5.0691301174488155</v>
      </c>
      <c r="E23">
        <v>7.4860144024526178</v>
      </c>
      <c r="F23">
        <v>4.838115903708986</v>
      </c>
      <c r="H23" s="158">
        <f t="shared" si="0"/>
        <v>0.35913011744881551</v>
      </c>
      <c r="I23" s="158">
        <f t="shared" si="1"/>
        <v>2.7760144024526179</v>
      </c>
      <c r="J23" s="158">
        <f t="shared" si="2"/>
        <v>-0.12811590370898607</v>
      </c>
    </row>
    <row r="24" spans="2:10">
      <c r="B24" s="11" t="s">
        <v>157</v>
      </c>
      <c r="C24" s="138">
        <v>4.93</v>
      </c>
      <c r="D24">
        <v>4.9285658710247766</v>
      </c>
      <c r="E24">
        <v>7.6881917991344997</v>
      </c>
      <c r="F24">
        <v>4.620052365562195</v>
      </c>
      <c r="H24" s="158">
        <f t="shared" si="0"/>
        <v>-1.4341289752231035E-3</v>
      </c>
      <c r="I24" s="158">
        <f t="shared" si="1"/>
        <v>2.7581917991345</v>
      </c>
      <c r="J24" s="158">
        <f t="shared" si="2"/>
        <v>0.30994763443780471</v>
      </c>
    </row>
    <row r="25" spans="2:10">
      <c r="B25" s="11" t="s">
        <v>158</v>
      </c>
      <c r="C25" s="138">
        <v>6.3</v>
      </c>
      <c r="D25">
        <v>4.6800860871300101</v>
      </c>
      <c r="E25">
        <v>7.545048133803494</v>
      </c>
      <c r="F25">
        <v>4.5974628626554237</v>
      </c>
      <c r="H25" s="158">
        <f t="shared" si="0"/>
        <v>-1.6199139128699898</v>
      </c>
      <c r="I25" s="158">
        <f t="shared" si="1"/>
        <v>1.2450481338034942</v>
      </c>
      <c r="J25" s="158">
        <f t="shared" si="2"/>
        <v>1.7025371373445761</v>
      </c>
    </row>
    <row r="26" spans="2:10">
      <c r="B26" s="11" t="s">
        <v>159</v>
      </c>
      <c r="C26" s="138">
        <v>5.07</v>
      </c>
      <c r="D26">
        <v>4.7931906632029309</v>
      </c>
      <c r="E26">
        <v>7.8226254948844316</v>
      </c>
      <c r="F26">
        <v>4.4479619291570689</v>
      </c>
      <c r="H26" s="158">
        <f t="shared" si="0"/>
        <v>-0.27680933679706943</v>
      </c>
      <c r="I26" s="158">
        <f t="shared" si="1"/>
        <v>2.7526254948844313</v>
      </c>
      <c r="J26" s="158">
        <f t="shared" si="2"/>
        <v>0.62203807084293139</v>
      </c>
    </row>
    <row r="27" spans="2:10">
      <c r="B27" s="11" t="s">
        <v>160</v>
      </c>
      <c r="C27" s="138">
        <v>5.55</v>
      </c>
      <c r="D27">
        <v>4.8317261738458939</v>
      </c>
      <c r="E27">
        <v>7.6036447790009696</v>
      </c>
      <c r="F27">
        <v>4.1043323618248087</v>
      </c>
      <c r="H27" s="158">
        <f t="shared" si="0"/>
        <v>-0.71827382615410595</v>
      </c>
      <c r="I27" s="158">
        <f t="shared" si="1"/>
        <v>2.0536447790009698</v>
      </c>
      <c r="J27" s="158">
        <f t="shared" si="2"/>
        <v>1.4456676381751912</v>
      </c>
    </row>
    <row r="28" spans="2:10">
      <c r="B28" s="11" t="s">
        <v>161</v>
      </c>
      <c r="C28" s="138">
        <v>3.54</v>
      </c>
      <c r="D28">
        <v>5.10990090656174</v>
      </c>
      <c r="E28">
        <v>7.2852485118982058</v>
      </c>
      <c r="F28">
        <v>3.6660298482229834</v>
      </c>
      <c r="H28" s="158">
        <f t="shared" si="0"/>
        <v>1.56990090656174</v>
      </c>
      <c r="I28" s="158">
        <f t="shared" si="1"/>
        <v>3.7452485118982057</v>
      </c>
      <c r="J28" s="158">
        <f t="shared" si="2"/>
        <v>-0.12602984822298335</v>
      </c>
    </row>
    <row r="29" spans="2:10">
      <c r="B29" s="11" t="s">
        <v>162</v>
      </c>
      <c r="C29" s="138">
        <v>1.74</v>
      </c>
      <c r="D29">
        <v>5.433112954635102</v>
      </c>
      <c r="E29">
        <v>6.2520169049258172</v>
      </c>
      <c r="F29">
        <v>3.2605542605973152</v>
      </c>
      <c r="H29" s="158">
        <f t="shared" si="0"/>
        <v>3.6931129546351018</v>
      </c>
      <c r="I29" s="158">
        <f t="shared" si="1"/>
        <v>4.512016904925817</v>
      </c>
      <c r="J29" s="158">
        <f t="shared" si="2"/>
        <v>-1.5205542605973152</v>
      </c>
    </row>
    <row r="30" spans="2:10">
      <c r="B30" s="11" t="s">
        <v>163</v>
      </c>
      <c r="C30" s="138">
        <v>2.2400000000000002</v>
      </c>
      <c r="D30">
        <v>5.1395651262133519</v>
      </c>
      <c r="E30">
        <v>6.1626494538200944</v>
      </c>
      <c r="F30">
        <v>2.9150202118787569</v>
      </c>
      <c r="H30" s="158">
        <f t="shared" si="0"/>
        <v>2.8995651262133517</v>
      </c>
      <c r="I30" s="158">
        <f t="shared" si="1"/>
        <v>3.9226494538200942</v>
      </c>
      <c r="J30" s="158">
        <f t="shared" si="2"/>
        <v>-0.67502021187875672</v>
      </c>
    </row>
    <row r="31" spans="2:10">
      <c r="B31" s="11" t="s">
        <v>164</v>
      </c>
      <c r="C31" s="138">
        <v>2.4</v>
      </c>
      <c r="D31">
        <v>5.292387874770129</v>
      </c>
      <c r="E31">
        <v>5.7596796366492393</v>
      </c>
      <c r="F31">
        <v>2.6504529274124664</v>
      </c>
      <c r="H31" s="158">
        <f t="shared" si="0"/>
        <v>2.892387874770129</v>
      </c>
      <c r="I31" s="158">
        <f t="shared" si="1"/>
        <v>3.3596796366492394</v>
      </c>
      <c r="J31" s="158">
        <f t="shared" si="2"/>
        <v>-0.2504529274124665</v>
      </c>
    </row>
    <row r="32" spans="2:10">
      <c r="B32" s="11" t="s">
        <v>165</v>
      </c>
      <c r="C32" s="138">
        <v>3.49</v>
      </c>
      <c r="D32">
        <v>4.929142205400086</v>
      </c>
      <c r="E32">
        <v>5.5744050583442286</v>
      </c>
      <c r="F32">
        <v>2.4525485665590216</v>
      </c>
      <c r="H32" s="158">
        <f t="shared" si="0"/>
        <v>1.4391422054000858</v>
      </c>
      <c r="I32" s="158">
        <f t="shared" si="1"/>
        <v>2.0844050583442284</v>
      </c>
      <c r="J32" s="158">
        <f t="shared" si="2"/>
        <v>1.0374514334409786</v>
      </c>
    </row>
    <row r="33" spans="2:10">
      <c r="B33" s="11" t="s">
        <v>166</v>
      </c>
      <c r="C33" s="138">
        <v>0.56999999999999995</v>
      </c>
      <c r="D33">
        <v>4.9579601112090481</v>
      </c>
      <c r="E33">
        <v>5.1741393904850002</v>
      </c>
      <c r="F33">
        <v>2.3757383605185405</v>
      </c>
      <c r="H33" s="158">
        <f t="shared" si="0"/>
        <v>4.3879601112090478</v>
      </c>
      <c r="I33" s="158">
        <f t="shared" si="1"/>
        <v>4.6041393904849999</v>
      </c>
      <c r="J33" s="158">
        <f t="shared" si="2"/>
        <v>-1.8057383605185406</v>
      </c>
    </row>
    <row r="34" spans="2:10">
      <c r="B34" s="11" t="s">
        <v>167</v>
      </c>
      <c r="C34" s="138">
        <v>2.38</v>
      </c>
      <c r="D34">
        <v>4.2042783349928188</v>
      </c>
      <c r="E34">
        <v>4.7772529326757036</v>
      </c>
      <c r="F34">
        <v>2.0073710557276119</v>
      </c>
      <c r="H34" s="158">
        <f t="shared" si="0"/>
        <v>1.8242783349928189</v>
      </c>
      <c r="I34" s="158">
        <f t="shared" si="1"/>
        <v>2.3972529326757037</v>
      </c>
      <c r="J34" s="158">
        <f t="shared" si="2"/>
        <v>0.37262894427238802</v>
      </c>
    </row>
    <row r="35" spans="2:10">
      <c r="B35" s="11" t="s">
        <v>168</v>
      </c>
      <c r="C35" s="138">
        <v>0.87</v>
      </c>
      <c r="D35">
        <v>4.0147025079619363</v>
      </c>
      <c r="E35">
        <v>4.4374040256486245</v>
      </c>
      <c r="F35">
        <v>1.6229760033541678</v>
      </c>
      <c r="H35" s="158">
        <f t="shared" si="0"/>
        <v>3.1447025079619362</v>
      </c>
      <c r="I35" s="158">
        <f t="shared" si="1"/>
        <v>3.5674040256486244</v>
      </c>
      <c r="J35" s="158">
        <f t="shared" si="2"/>
        <v>-0.75297600335416781</v>
      </c>
    </row>
    <row r="36" spans="2:10">
      <c r="B36" s="11" t="s">
        <v>169</v>
      </c>
      <c r="C36" s="138">
        <v>1.66</v>
      </c>
      <c r="D36">
        <v>3.9190628984279292</v>
      </c>
      <c r="E36">
        <v>4.2840033364070864</v>
      </c>
      <c r="F36">
        <v>1.2887931450234733</v>
      </c>
      <c r="H36" s="158">
        <f t="shared" si="0"/>
        <v>2.2590628984279295</v>
      </c>
      <c r="I36" s="158">
        <f t="shared" si="1"/>
        <v>2.6240033364070863</v>
      </c>
      <c r="J36" s="158">
        <f t="shared" si="2"/>
        <v>0.37120685497652661</v>
      </c>
    </row>
    <row r="37" spans="2:10">
      <c r="B37" s="11" t="s">
        <v>170</v>
      </c>
      <c r="C37" s="138">
        <v>0.53</v>
      </c>
      <c r="D37">
        <v>3.9078844148045064</v>
      </c>
      <c r="E37">
        <v>4.0601596860231517</v>
      </c>
      <c r="F37">
        <v>1.1907316014640044</v>
      </c>
      <c r="H37" s="158">
        <f t="shared" si="0"/>
        <v>3.3778844148045062</v>
      </c>
      <c r="I37" s="158">
        <f t="shared" si="1"/>
        <v>3.5301596860231514</v>
      </c>
      <c r="J37" s="158">
        <f t="shared" si="2"/>
        <v>-0.66073160146400434</v>
      </c>
    </row>
    <row r="38" spans="2:10">
      <c r="B38" s="11" t="s">
        <v>171</v>
      </c>
      <c r="C38" s="138">
        <v>0.44</v>
      </c>
      <c r="D38">
        <v>3.6417487607644339</v>
      </c>
      <c r="E38">
        <v>4.0391723000604562</v>
      </c>
      <c r="F38">
        <v>0.93017115721416277</v>
      </c>
      <c r="H38" s="158">
        <f t="shared" si="0"/>
        <v>3.2017487607644339</v>
      </c>
      <c r="I38" s="158">
        <f t="shared" si="1"/>
        <v>3.5991723000604563</v>
      </c>
      <c r="J38" s="158">
        <f t="shared" si="2"/>
        <v>-0.49017115721416277</v>
      </c>
    </row>
    <row r="39" spans="2:10">
      <c r="B39" s="11" t="s">
        <v>172</v>
      </c>
      <c r="C39" s="138">
        <v>0.52</v>
      </c>
      <c r="D39">
        <v>3.3034222927740373</v>
      </c>
      <c r="E39">
        <v>3.7491557019940847</v>
      </c>
      <c r="F39">
        <v>0.82053318363967487</v>
      </c>
      <c r="H39" s="158">
        <f t="shared" si="0"/>
        <v>2.7834222927740373</v>
      </c>
      <c r="I39" s="158">
        <f t="shared" si="1"/>
        <v>3.2291557019940846</v>
      </c>
      <c r="J39" s="158">
        <f t="shared" si="2"/>
        <v>-0.30053318363967485</v>
      </c>
    </row>
    <row r="40" spans="2:10">
      <c r="B40" s="11" t="s">
        <v>173</v>
      </c>
      <c r="C40" s="138">
        <v>0.49</v>
      </c>
      <c r="D40">
        <v>3.4712857398502592</v>
      </c>
      <c r="E40">
        <v>3.535865907925086</v>
      </c>
      <c r="F40">
        <v>0.72289534274806444</v>
      </c>
      <c r="H40" s="158">
        <f t="shared" si="0"/>
        <v>2.981285739850259</v>
      </c>
      <c r="I40" s="158">
        <f t="shared" si="1"/>
        <v>3.0458659079250863</v>
      </c>
      <c r="J40" s="158">
        <f t="shared" si="2"/>
        <v>-0.23289534274806445</v>
      </c>
    </row>
    <row r="41" spans="2:10">
      <c r="B41" s="11" t="s">
        <v>174</v>
      </c>
      <c r="C41" s="138">
        <v>0.56000000000000005</v>
      </c>
      <c r="D41">
        <v>3.5061207904690459</v>
      </c>
      <c r="E41">
        <v>3.5858957190287479</v>
      </c>
      <c r="F41">
        <v>0.69252948945758319</v>
      </c>
      <c r="H41" s="158">
        <f t="shared" si="0"/>
        <v>2.9461207904690458</v>
      </c>
      <c r="I41" s="158">
        <f t="shared" si="1"/>
        <v>3.0258957190287479</v>
      </c>
      <c r="J41" s="158">
        <f t="shared" si="2"/>
        <v>-0.13252948945758314</v>
      </c>
    </row>
    <row r="42" spans="2:10">
      <c r="B42" s="11" t="s">
        <v>175</v>
      </c>
      <c r="C42" s="138">
        <v>0.56999999999999995</v>
      </c>
      <c r="D42">
        <v>3.6063836576387938</v>
      </c>
      <c r="E42">
        <v>3.6823217827190646</v>
      </c>
      <c r="F42">
        <v>0.65540170352621119</v>
      </c>
      <c r="H42" s="158">
        <f t="shared" si="0"/>
        <v>3.0363836576387939</v>
      </c>
      <c r="I42" s="158">
        <f t="shared" si="1"/>
        <v>3.1123217827190648</v>
      </c>
      <c r="J42" s="158">
        <f t="shared" si="2"/>
        <v>-8.5401703526211237E-2</v>
      </c>
    </row>
    <row r="43" spans="2:10">
      <c r="B43" s="11" t="s">
        <v>176</v>
      </c>
      <c r="C43" s="138">
        <v>0.68</v>
      </c>
      <c r="D43">
        <v>3.4844645618648067</v>
      </c>
      <c r="E43">
        <v>3.6728559478572538</v>
      </c>
      <c r="F43">
        <v>0.59389004861504668</v>
      </c>
      <c r="H43" s="158">
        <f t="shared" si="0"/>
        <v>2.8044645618648065</v>
      </c>
      <c r="I43" s="158">
        <f t="shared" si="1"/>
        <v>2.9928559478572536</v>
      </c>
      <c r="J43" s="158">
        <f t="shared" si="2"/>
        <v>8.6109951384953365E-2</v>
      </c>
    </row>
    <row r="44" spans="2:10">
      <c r="B44" s="11" t="s">
        <v>177</v>
      </c>
      <c r="C44" s="138">
        <v>1.73</v>
      </c>
      <c r="D44">
        <v>3.474372254644404</v>
      </c>
      <c r="E44">
        <v>3.6234898968518485</v>
      </c>
      <c r="F44">
        <v>0.55006460828234294</v>
      </c>
      <c r="H44" s="158">
        <f t="shared" si="0"/>
        <v>1.744372254644404</v>
      </c>
      <c r="I44" s="158">
        <f t="shared" si="1"/>
        <v>1.8934898968518485</v>
      </c>
      <c r="J44" s="158">
        <f t="shared" si="2"/>
        <v>1.1799353917176569</v>
      </c>
    </row>
    <row r="45" spans="2:10">
      <c r="B45" s="11" t="s">
        <v>178</v>
      </c>
      <c r="C45" s="138">
        <v>1.0900000000000001</v>
      </c>
      <c r="D45">
        <v>4.2233669214737031</v>
      </c>
      <c r="E45">
        <v>3.9943617717204241</v>
      </c>
      <c r="F45">
        <v>0.56708192740817998</v>
      </c>
      <c r="H45" s="158">
        <f t="shared" si="0"/>
        <v>3.1333669214737032</v>
      </c>
      <c r="I45" s="158">
        <f t="shared" si="1"/>
        <v>2.9043617717204242</v>
      </c>
      <c r="J45" s="158">
        <f t="shared" si="2"/>
        <v>0.5229180725918201</v>
      </c>
    </row>
    <row r="46" spans="2:10">
      <c r="B46" s="11" t="s">
        <v>179</v>
      </c>
      <c r="C46" s="138">
        <v>1.56</v>
      </c>
      <c r="D46">
        <v>4.6385584775377637</v>
      </c>
      <c r="E46">
        <v>4.344147630707198</v>
      </c>
      <c r="F46">
        <v>0.66624683530074424</v>
      </c>
      <c r="H46" s="158">
        <f t="shared" si="0"/>
        <v>3.0785584775377637</v>
      </c>
      <c r="I46" s="158">
        <f t="shared" si="1"/>
        <v>2.784147630707198</v>
      </c>
      <c r="J46" s="158">
        <f t="shared" si="2"/>
        <v>0.89375316469925581</v>
      </c>
    </row>
    <row r="47" spans="2:10">
      <c r="B47" s="11" t="s">
        <v>180</v>
      </c>
      <c r="C47" s="138">
        <v>3.46</v>
      </c>
      <c r="D47">
        <v>4.828636074597445</v>
      </c>
      <c r="E47">
        <v>4.4399831328687034</v>
      </c>
      <c r="F47">
        <v>0.74471548856354719</v>
      </c>
      <c r="H47" s="158">
        <f t="shared" si="0"/>
        <v>1.3686360745974451</v>
      </c>
      <c r="I47" s="158">
        <f t="shared" si="1"/>
        <v>0.97998313286870342</v>
      </c>
      <c r="J47" s="158">
        <f t="shared" si="2"/>
        <v>2.7152845114364528</v>
      </c>
    </row>
    <row r="48" spans="2:10">
      <c r="B48" s="11" t="s">
        <v>181</v>
      </c>
      <c r="C48" s="138">
        <v>2.7</v>
      </c>
      <c r="D48">
        <v>5.4952724732799965</v>
      </c>
      <c r="E48">
        <v>4.6736887528780668</v>
      </c>
      <c r="F48">
        <v>0.94915913580310407</v>
      </c>
      <c r="H48" s="158">
        <f t="shared" si="0"/>
        <v>2.7952724732799963</v>
      </c>
      <c r="I48" s="158">
        <f t="shared" si="1"/>
        <v>1.9736887528780667</v>
      </c>
      <c r="J48" s="158">
        <f t="shared" si="2"/>
        <v>1.750840864196896</v>
      </c>
    </row>
    <row r="49" spans="2:10">
      <c r="B49" s="11" t="s">
        <v>182</v>
      </c>
      <c r="C49" s="138">
        <v>2.69</v>
      </c>
      <c r="D49">
        <v>5.6301936945202291</v>
      </c>
      <c r="E49">
        <v>4.687568082295388</v>
      </c>
      <c r="F49">
        <v>1.1164506609672671</v>
      </c>
      <c r="H49" s="158">
        <f t="shared" si="0"/>
        <v>2.9401936945202292</v>
      </c>
      <c r="I49" s="158">
        <f t="shared" si="1"/>
        <v>1.9975680822953881</v>
      </c>
      <c r="J49" s="158">
        <f t="shared" si="2"/>
        <v>1.5735493390327329</v>
      </c>
    </row>
    <row r="50" spans="2:10">
      <c r="B50" s="11" t="s">
        <v>183</v>
      </c>
      <c r="C50" s="138">
        <v>3.45</v>
      </c>
      <c r="D50">
        <v>5.7149455692303563</v>
      </c>
      <c r="E50">
        <v>5.0817141140362629</v>
      </c>
      <c r="F50">
        <v>1.0314191110271207</v>
      </c>
      <c r="H50" s="158">
        <f t="shared" si="0"/>
        <v>2.2649455692303562</v>
      </c>
      <c r="I50" s="158">
        <f t="shared" si="1"/>
        <v>1.6317141140362628</v>
      </c>
      <c r="J50" s="158">
        <f t="shared" si="2"/>
        <v>2.4185808889728797</v>
      </c>
    </row>
    <row r="51" spans="2:10">
      <c r="B51" s="11" t="s">
        <v>184</v>
      </c>
      <c r="C51" s="138">
        <v>2.58</v>
      </c>
      <c r="D51">
        <v>5.4977890283637025</v>
      </c>
      <c r="E51">
        <v>4.869590224330576</v>
      </c>
      <c r="F51">
        <v>1.0567289232345913</v>
      </c>
      <c r="H51" s="158">
        <f t="shared" si="0"/>
        <v>2.9177890283637025</v>
      </c>
      <c r="I51" s="158">
        <f t="shared" si="1"/>
        <v>2.2895902243305759</v>
      </c>
      <c r="J51" s="158">
        <f t="shared" si="2"/>
        <v>1.5232710767654087</v>
      </c>
    </row>
    <row r="52" spans="2:10">
      <c r="B52" s="11" t="s">
        <v>185</v>
      </c>
      <c r="C52" s="138">
        <v>2.68</v>
      </c>
      <c r="D52">
        <v>5.3669855541225076</v>
      </c>
      <c r="E52">
        <v>4.6595400035165575</v>
      </c>
      <c r="F52">
        <v>1.1665523502054749</v>
      </c>
      <c r="H52" s="158">
        <f t="shared" si="0"/>
        <v>2.6869855541225074</v>
      </c>
      <c r="I52" s="158">
        <f t="shared" si="1"/>
        <v>1.9795400035165573</v>
      </c>
      <c r="J52" s="158">
        <f t="shared" si="2"/>
        <v>1.5134476497945253</v>
      </c>
    </row>
    <row r="53" spans="2:10">
      <c r="B53" s="11" t="s">
        <v>186</v>
      </c>
      <c r="C53" s="138">
        <v>2.4300000000000002</v>
      </c>
      <c r="D53">
        <v>5.4045365992992105</v>
      </c>
      <c r="E53">
        <v>4.9348989925146709</v>
      </c>
      <c r="F53">
        <v>1.2387220349263544</v>
      </c>
      <c r="H53" s="158">
        <f t="shared" si="0"/>
        <v>2.9745365992992103</v>
      </c>
      <c r="I53" s="158">
        <f t="shared" si="1"/>
        <v>2.5048989925146707</v>
      </c>
      <c r="J53" s="158">
        <f t="shared" si="2"/>
        <v>1.1912779650736458</v>
      </c>
    </row>
    <row r="54" spans="2:10">
      <c r="B54" s="11" t="s">
        <v>187</v>
      </c>
      <c r="C54" s="138">
        <v>2.6</v>
      </c>
      <c r="D54">
        <v>5.2683546053931094</v>
      </c>
      <c r="E54">
        <v>4.7969206380331615</v>
      </c>
      <c r="F54">
        <v>1.0899667900888494</v>
      </c>
      <c r="H54" s="158">
        <f t="shared" si="0"/>
        <v>2.6683546053931093</v>
      </c>
      <c r="I54" s="158">
        <f t="shared" si="1"/>
        <v>2.1969206380331614</v>
      </c>
      <c r="J54" s="158">
        <f t="shared" si="2"/>
        <v>1.5100332099111506</v>
      </c>
    </row>
    <row r="55" spans="2:10">
      <c r="B55" s="11" t="s">
        <v>188</v>
      </c>
      <c r="C55" s="138">
        <v>2.29</v>
      </c>
      <c r="D55">
        <v>5.1004163289812725</v>
      </c>
      <c r="E55">
        <v>4.4265003119269739</v>
      </c>
      <c r="F55">
        <v>0.9985689751741974</v>
      </c>
      <c r="H55" s="158">
        <f t="shared" si="0"/>
        <v>2.8104163289812725</v>
      </c>
      <c r="I55" s="158">
        <f t="shared" si="1"/>
        <v>2.1365003119269739</v>
      </c>
      <c r="J55" s="158">
        <f t="shared" si="2"/>
        <v>1.2914310248258025</v>
      </c>
    </row>
    <row r="56" spans="2:10">
      <c r="B56" s="11" t="s">
        <v>189</v>
      </c>
      <c r="C56" s="138">
        <v>2.14</v>
      </c>
      <c r="D56">
        <v>5.2523176180250317</v>
      </c>
      <c r="E56">
        <v>4.070324395022368</v>
      </c>
      <c r="F56">
        <v>0.91544114219564021</v>
      </c>
      <c r="H56" s="158">
        <f t="shared" si="0"/>
        <v>3.1123176180250316</v>
      </c>
      <c r="I56" s="158">
        <f t="shared" si="1"/>
        <v>1.9303243950223679</v>
      </c>
      <c r="J56" s="158">
        <f t="shared" si="2"/>
        <v>1.22455885780436</v>
      </c>
    </row>
    <row r="57" spans="2:10">
      <c r="B57" s="11" t="s">
        <v>190</v>
      </c>
      <c r="C57" s="138">
        <v>1.63</v>
      </c>
      <c r="D57">
        <v>4.8586988677530831</v>
      </c>
      <c r="E57">
        <v>4.0756547539217101</v>
      </c>
      <c r="F57">
        <v>0.84886905060366846</v>
      </c>
      <c r="H57" s="158">
        <f t="shared" si="0"/>
        <v>3.2286988677530832</v>
      </c>
      <c r="I57" s="158">
        <f t="shared" si="1"/>
        <v>2.4456547539217102</v>
      </c>
      <c r="J57" s="158">
        <f t="shared" si="2"/>
        <v>0.78113094939633143</v>
      </c>
    </row>
    <row r="58" spans="2:10">
      <c r="B58" s="11" t="s">
        <v>191</v>
      </c>
      <c r="C58" s="138">
        <v>1.73</v>
      </c>
      <c r="D58">
        <v>4.6228394807229245</v>
      </c>
      <c r="E58">
        <v>3.6786075508910883</v>
      </c>
      <c r="F58">
        <v>0.72431239394619906</v>
      </c>
      <c r="H58" s="158">
        <f t="shared" si="0"/>
        <v>2.8928394807229245</v>
      </c>
      <c r="I58" s="158">
        <f t="shared" si="1"/>
        <v>1.9486075508910883</v>
      </c>
      <c r="J58" s="158">
        <f t="shared" si="2"/>
        <v>1.0056876060538009</v>
      </c>
    </row>
    <row r="59" spans="2:10">
      <c r="B59" s="11" t="s">
        <v>192</v>
      </c>
      <c r="C59" s="138">
        <v>1.1299999999999999</v>
      </c>
      <c r="D59">
        <v>4.3028758163999434</v>
      </c>
      <c r="E59">
        <v>3.6631400740504763</v>
      </c>
      <c r="F59">
        <v>0.58992594328472425</v>
      </c>
      <c r="H59" s="158">
        <f t="shared" si="0"/>
        <v>3.1728758163999435</v>
      </c>
      <c r="I59" s="158">
        <f t="shared" si="1"/>
        <v>2.5331400740504764</v>
      </c>
      <c r="J59" s="158">
        <f t="shared" si="2"/>
        <v>0.54007405671527564</v>
      </c>
    </row>
    <row r="60" spans="2:10">
      <c r="B60" s="11" t="s">
        <v>193</v>
      </c>
      <c r="C60" s="138">
        <v>1.78</v>
      </c>
      <c r="D60">
        <v>3.81995634825488</v>
      </c>
      <c r="E60">
        <v>3.4638150349127339</v>
      </c>
      <c r="F60">
        <v>0.61444413863541181</v>
      </c>
      <c r="H60" s="158">
        <f t="shared" si="0"/>
        <v>2.0399563482548801</v>
      </c>
      <c r="I60" s="158">
        <f t="shared" si="1"/>
        <v>1.6838150349127339</v>
      </c>
      <c r="J60" s="158">
        <f t="shared" si="2"/>
        <v>1.1655558613645882</v>
      </c>
    </row>
    <row r="61" spans="2:10">
      <c r="B61" s="11" t="s">
        <v>194</v>
      </c>
      <c r="C61" s="138">
        <v>2.13</v>
      </c>
      <c r="D61">
        <v>3.6886301985418579</v>
      </c>
      <c r="E61">
        <v>3.8216828427057501</v>
      </c>
      <c r="F61">
        <v>0.68604173687206904</v>
      </c>
      <c r="H61" s="158">
        <f t="shared" si="0"/>
        <v>1.558630198541858</v>
      </c>
      <c r="I61" s="158">
        <f t="shared" si="1"/>
        <v>1.6916828427057502</v>
      </c>
      <c r="J61" s="158">
        <f t="shared" si="2"/>
        <v>1.4439582631279309</v>
      </c>
    </row>
    <row r="62" spans="2:10">
      <c r="B62" s="11"/>
      <c r="C62" s="138"/>
    </row>
    <row r="63" spans="2:10">
      <c r="H63" s="158">
        <f>AVERAGE(H2:H61)</f>
        <v>0.95249882889210125</v>
      </c>
      <c r="I63" s="158">
        <f>AVERAGE(I2:I61)</f>
        <v>2.3664403943235564</v>
      </c>
      <c r="J63" s="158">
        <f>AVERAGE(J2:J61)</f>
        <v>0.77084375534816407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43" workbookViewId="0">
      <selection activeCell="E59" sqref="E59"/>
    </sheetView>
  </sheetViews>
  <sheetFormatPr defaultRowHeight="14.4"/>
  <sheetData>
    <row r="1" spans="1:11">
      <c r="A1" s="6" t="s">
        <v>0</v>
      </c>
      <c r="B1" s="6" t="s">
        <v>1</v>
      </c>
      <c r="H1" t="s">
        <v>198</v>
      </c>
      <c r="I1" t="s">
        <v>203</v>
      </c>
      <c r="J1" t="s">
        <v>204</v>
      </c>
      <c r="K1" t="s">
        <v>205</v>
      </c>
    </row>
    <row r="2" spans="1:11">
      <c r="A2" s="6" t="s">
        <v>2</v>
      </c>
      <c r="B2" s="6" t="s">
        <v>3</v>
      </c>
      <c r="H2" s="7" t="s">
        <v>87</v>
      </c>
      <c r="I2" s="9">
        <v>4077.1</v>
      </c>
      <c r="J2">
        <f>LN(I2)</f>
        <v>8.313141230357548</v>
      </c>
      <c r="K2">
        <v>0.170609445559714</v>
      </c>
    </row>
    <row r="3" spans="1:11">
      <c r="A3" s="6" t="s">
        <v>4</v>
      </c>
      <c r="B3" s="6" t="s">
        <v>202</v>
      </c>
      <c r="H3" s="7" t="s">
        <v>88</v>
      </c>
      <c r="I3" s="9">
        <v>3499.9</v>
      </c>
      <c r="J3">
        <f t="shared" ref="J3:J66" si="0">LN(I3)</f>
        <v>8.160489675640763</v>
      </c>
      <c r="K3">
        <v>2.01846991877037E-2</v>
      </c>
    </row>
    <row r="4" spans="1:11">
      <c r="B4" s="7" t="s">
        <v>6</v>
      </c>
      <c r="C4" s="7" t="s">
        <v>196</v>
      </c>
      <c r="H4" s="7" t="s">
        <v>89</v>
      </c>
      <c r="I4" s="9">
        <v>3202.5</v>
      </c>
      <c r="J4">
        <f t="shared" si="0"/>
        <v>8.071687033770889</v>
      </c>
      <c r="K4">
        <v>-6.6497766087781601E-2</v>
      </c>
    </row>
    <row r="5" spans="1:11">
      <c r="B5" s="7" t="s">
        <v>7</v>
      </c>
      <c r="C5" s="8" t="s">
        <v>197</v>
      </c>
      <c r="H5" s="7" t="s">
        <v>90</v>
      </c>
      <c r="I5" s="9">
        <v>2688</v>
      </c>
      <c r="J5">
        <f t="shared" si="0"/>
        <v>7.8965527016430404</v>
      </c>
      <c r="K5">
        <v>-0.23973779860720901</v>
      </c>
    </row>
    <row r="6" spans="1:11">
      <c r="B6" s="7" t="s">
        <v>8</v>
      </c>
      <c r="C6" s="8" t="s">
        <v>197</v>
      </c>
      <c r="H6" s="7" t="s">
        <v>91</v>
      </c>
      <c r="I6" s="9">
        <v>3692.5</v>
      </c>
      <c r="J6">
        <f t="shared" si="0"/>
        <v>8.2140590144055352</v>
      </c>
      <c r="K6">
        <v>7.9359250392759095E-2</v>
      </c>
    </row>
    <row r="7" spans="1:11">
      <c r="B7" s="7" t="s">
        <v>9</v>
      </c>
      <c r="C7" s="8" t="s">
        <v>197</v>
      </c>
      <c r="H7" s="7" t="s">
        <v>92</v>
      </c>
      <c r="I7" s="9">
        <v>3594.5</v>
      </c>
      <c r="J7">
        <f t="shared" si="0"/>
        <v>8.1871601784239267</v>
      </c>
      <c r="K7">
        <v>5.3819739799592897E-2</v>
      </c>
    </row>
    <row r="8" spans="1:11">
      <c r="B8" s="7" t="s">
        <v>10</v>
      </c>
      <c r="C8" s="8" t="s">
        <v>197</v>
      </c>
      <c r="H8" s="7" t="s">
        <v>93</v>
      </c>
      <c r="I8" s="9">
        <v>3495.5</v>
      </c>
      <c r="J8">
        <f t="shared" si="0"/>
        <v>8.1592317059520401</v>
      </c>
      <c r="K8">
        <v>2.7041732969268002E-2</v>
      </c>
    </row>
    <row r="9" spans="1:11">
      <c r="B9" s="7" t="s">
        <v>11</v>
      </c>
      <c r="C9" s="8" t="s">
        <v>197</v>
      </c>
      <c r="H9" s="7" t="s">
        <v>94</v>
      </c>
      <c r="I9" s="9">
        <v>3674</v>
      </c>
      <c r="J9">
        <f t="shared" si="0"/>
        <v>8.2090362657750706</v>
      </c>
      <c r="K9">
        <v>7.7776811920378094E-2</v>
      </c>
    </row>
    <row r="10" spans="1:11">
      <c r="B10" s="7" t="s">
        <v>12</v>
      </c>
      <c r="C10" s="8" t="s">
        <v>197</v>
      </c>
      <c r="H10" s="7" t="s">
        <v>95</v>
      </c>
      <c r="I10" s="9">
        <v>3276.1</v>
      </c>
      <c r="J10">
        <f t="shared" si="0"/>
        <v>8.0944089695376054</v>
      </c>
      <c r="K10">
        <v>-3.6167898411573397E-2</v>
      </c>
    </row>
    <row r="11" spans="1:11">
      <c r="B11" s="7" t="s">
        <v>13</v>
      </c>
      <c r="C11" s="8" t="s">
        <v>197</v>
      </c>
      <c r="H11" s="7" t="s">
        <v>96</v>
      </c>
      <c r="I11" s="9">
        <v>3226.5</v>
      </c>
      <c r="J11">
        <f t="shared" si="0"/>
        <v>8.0791532373758947</v>
      </c>
      <c r="K11">
        <v>-5.1065576598540802E-2</v>
      </c>
    </row>
    <row r="12" spans="1:11">
      <c r="B12" s="7" t="s">
        <v>14</v>
      </c>
      <c r="C12" s="8" t="s">
        <v>197</v>
      </c>
      <c r="H12" s="7" t="s">
        <v>97</v>
      </c>
      <c r="I12" s="9">
        <v>3297</v>
      </c>
      <c r="J12">
        <f t="shared" si="0"/>
        <v>8.1007682430717303</v>
      </c>
      <c r="K12">
        <v>-2.9471039275968201E-2</v>
      </c>
    </row>
    <row r="13" spans="1:11">
      <c r="B13" s="7" t="s">
        <v>15</v>
      </c>
      <c r="C13" s="8" t="s">
        <v>197</v>
      </c>
      <c r="H13" s="7" t="s">
        <v>98</v>
      </c>
      <c r="I13" s="9">
        <v>4248.5</v>
      </c>
      <c r="J13">
        <f t="shared" si="0"/>
        <v>8.354321258443596</v>
      </c>
      <c r="K13">
        <v>0.22366090690606899</v>
      </c>
    </row>
    <row r="14" spans="1:11">
      <c r="B14" s="7" t="s">
        <v>16</v>
      </c>
      <c r="C14" s="8" t="s">
        <v>197</v>
      </c>
      <c r="H14" s="7" t="s">
        <v>99</v>
      </c>
      <c r="I14" s="9">
        <v>3384.2</v>
      </c>
      <c r="J14">
        <f t="shared" si="0"/>
        <v>8.1268728206345262</v>
      </c>
      <c r="K14">
        <v>-4.61285630295904E-3</v>
      </c>
    </row>
    <row r="15" spans="1:11">
      <c r="B15" s="7" t="s">
        <v>17</v>
      </c>
      <c r="C15" s="8" t="s">
        <v>197</v>
      </c>
      <c r="H15" s="7" t="s">
        <v>100</v>
      </c>
      <c r="I15" s="9">
        <v>3384.2</v>
      </c>
      <c r="J15">
        <f t="shared" si="0"/>
        <v>8.1268728206345262</v>
      </c>
      <c r="K15">
        <v>-5.9858852204008797E-3</v>
      </c>
    </row>
    <row r="16" spans="1:11">
      <c r="B16" s="7" t="s">
        <v>18</v>
      </c>
      <c r="C16" s="8" t="s">
        <v>197</v>
      </c>
      <c r="H16" s="7" t="s">
        <v>101</v>
      </c>
      <c r="I16" s="9">
        <v>3434.7</v>
      </c>
      <c r="J16">
        <f t="shared" si="0"/>
        <v>8.1416848645978757</v>
      </c>
      <c r="K16">
        <v>6.7648648715898903E-3</v>
      </c>
    </row>
    <row r="17" spans="2:11">
      <c r="B17" s="7" t="s">
        <v>19</v>
      </c>
      <c r="C17" s="8" t="s">
        <v>197</v>
      </c>
      <c r="H17" s="7" t="s">
        <v>102</v>
      </c>
      <c r="I17" s="9">
        <v>3358.5</v>
      </c>
      <c r="J17">
        <f t="shared" si="0"/>
        <v>8.1192497247069184</v>
      </c>
      <c r="K17">
        <v>-1.8556655130884801E-2</v>
      </c>
    </row>
    <row r="18" spans="2:11">
      <c r="B18" s="7" t="s">
        <v>20</v>
      </c>
      <c r="C18" s="8" t="s">
        <v>197</v>
      </c>
      <c r="H18" s="7" t="s">
        <v>103</v>
      </c>
      <c r="I18" s="9">
        <v>3443.8</v>
      </c>
      <c r="J18">
        <f t="shared" si="0"/>
        <v>8.1443307918520862</v>
      </c>
      <c r="K18">
        <v>2.67189662773681E-3</v>
      </c>
    </row>
    <row r="19" spans="2:11">
      <c r="B19" s="7" t="s">
        <v>21</v>
      </c>
      <c r="C19" s="8" t="s">
        <v>197</v>
      </c>
      <c r="H19" s="7" t="s">
        <v>104</v>
      </c>
      <c r="I19" s="9">
        <v>3439.4</v>
      </c>
      <c r="J19">
        <f t="shared" si="0"/>
        <v>8.143052316550099</v>
      </c>
      <c r="K19">
        <v>-3.5546800875287899E-3</v>
      </c>
    </row>
    <row r="20" spans="2:11">
      <c r="B20" s="7" t="s">
        <v>22</v>
      </c>
      <c r="C20" s="8" t="s">
        <v>197</v>
      </c>
      <c r="H20" s="7" t="s">
        <v>105</v>
      </c>
      <c r="I20" s="9">
        <v>3306.9</v>
      </c>
      <c r="J20">
        <f t="shared" si="0"/>
        <v>8.1037664736373802</v>
      </c>
      <c r="K20">
        <v>-4.9015332447059003E-2</v>
      </c>
    </row>
    <row r="21" spans="2:11">
      <c r="B21" s="7" t="s">
        <v>23</v>
      </c>
      <c r="C21" s="8" t="s">
        <v>197</v>
      </c>
      <c r="H21" s="7" t="s">
        <v>106</v>
      </c>
      <c r="I21" s="9">
        <v>3154.6</v>
      </c>
      <c r="J21">
        <f t="shared" si="0"/>
        <v>8.0566169840533739</v>
      </c>
      <c r="K21">
        <v>-0.103695238946173</v>
      </c>
    </row>
    <row r="22" spans="2:11">
      <c r="B22" s="7" t="s">
        <v>24</v>
      </c>
      <c r="C22" s="8" t="s">
        <v>197</v>
      </c>
      <c r="H22" s="7" t="s">
        <v>107</v>
      </c>
      <c r="I22" s="9">
        <v>3528.1</v>
      </c>
      <c r="J22">
        <f t="shared" si="0"/>
        <v>8.1685147613961817</v>
      </c>
      <c r="K22">
        <v>-7.8175049740636295E-4</v>
      </c>
    </row>
    <row r="23" spans="2:11">
      <c r="B23" s="7" t="s">
        <v>25</v>
      </c>
      <c r="C23" s="8" t="s">
        <v>197</v>
      </c>
      <c r="H23" s="7" t="s">
        <v>108</v>
      </c>
      <c r="I23" s="9">
        <v>3593.9</v>
      </c>
      <c r="J23">
        <f t="shared" si="0"/>
        <v>8.1869932428050429</v>
      </c>
      <c r="K23">
        <v>7.2251155110460898E-3</v>
      </c>
    </row>
    <row r="24" spans="2:11">
      <c r="B24" s="7" t="s">
        <v>26</v>
      </c>
      <c r="C24" s="8" t="s">
        <v>197</v>
      </c>
      <c r="H24" s="7" t="s">
        <v>109</v>
      </c>
      <c r="I24" s="9">
        <v>3549.4</v>
      </c>
      <c r="J24">
        <f t="shared" si="0"/>
        <v>8.1745338541004653</v>
      </c>
      <c r="K24">
        <v>-1.7226183714941001E-2</v>
      </c>
    </row>
    <row r="25" spans="2:11">
      <c r="B25" s="7" t="s">
        <v>27</v>
      </c>
      <c r="C25" s="8" t="s">
        <v>197</v>
      </c>
      <c r="H25" s="7" t="s">
        <v>110</v>
      </c>
      <c r="I25" s="9">
        <v>3388.5</v>
      </c>
      <c r="J25">
        <f t="shared" si="0"/>
        <v>8.1281426245761672</v>
      </c>
      <c r="K25">
        <v>-7.7167099666684794E-2</v>
      </c>
    </row>
    <row r="26" spans="2:11">
      <c r="B26" s="7" t="s">
        <v>28</v>
      </c>
      <c r="C26" s="8" t="s">
        <v>197</v>
      </c>
      <c r="H26" s="7" t="s">
        <v>111</v>
      </c>
      <c r="I26" s="9">
        <v>3805</v>
      </c>
      <c r="J26">
        <f t="shared" si="0"/>
        <v>8.2440712702957857</v>
      </c>
      <c r="K26">
        <v>2.3627365529309299E-2</v>
      </c>
    </row>
    <row r="27" spans="2:11">
      <c r="B27" s="7" t="s">
        <v>29</v>
      </c>
      <c r="C27" s="8" t="s">
        <v>197</v>
      </c>
      <c r="H27" s="7" t="s">
        <v>112</v>
      </c>
      <c r="I27" s="9">
        <v>3901.2</v>
      </c>
      <c r="J27">
        <f t="shared" si="0"/>
        <v>8.2690394770978592</v>
      </c>
      <c r="K27">
        <v>3.1898413183840901E-2</v>
      </c>
    </row>
    <row r="28" spans="2:11">
      <c r="B28" s="7" t="s">
        <v>30</v>
      </c>
      <c r="C28" s="8" t="s">
        <v>197</v>
      </c>
      <c r="H28" s="7" t="s">
        <v>113</v>
      </c>
      <c r="I28" s="9">
        <v>3840.4</v>
      </c>
      <c r="J28">
        <f t="shared" si="0"/>
        <v>8.2533318068234696</v>
      </c>
      <c r="K28">
        <v>-2.0626494957607299E-3</v>
      </c>
    </row>
    <row r="29" spans="2:11">
      <c r="B29" s="7" t="s">
        <v>31</v>
      </c>
      <c r="C29" s="8" t="s">
        <v>197</v>
      </c>
      <c r="H29" s="7" t="s">
        <v>114</v>
      </c>
      <c r="I29" s="9">
        <v>3911.3</v>
      </c>
      <c r="J29">
        <f t="shared" si="0"/>
        <v>8.2716250785383263</v>
      </c>
      <c r="K29">
        <v>-3.59219381040709E-3</v>
      </c>
    </row>
    <row r="30" spans="2:11">
      <c r="B30" s="7" t="s">
        <v>32</v>
      </c>
      <c r="C30" s="8" t="s">
        <v>197</v>
      </c>
      <c r="H30" s="7" t="s">
        <v>115</v>
      </c>
      <c r="I30" s="9">
        <v>4011.4</v>
      </c>
      <c r="J30">
        <f t="shared" si="0"/>
        <v>8.2968955865519458</v>
      </c>
      <c r="K30">
        <v>2.7417309492960802E-4</v>
      </c>
    </row>
    <row r="31" spans="2:11">
      <c r="B31" s="7" t="s">
        <v>33</v>
      </c>
      <c r="C31" s="8" t="s">
        <v>197</v>
      </c>
      <c r="H31" s="7" t="s">
        <v>116</v>
      </c>
      <c r="I31" s="9">
        <v>4134.1000000000004</v>
      </c>
      <c r="J31">
        <f t="shared" si="0"/>
        <v>8.3270249295959804</v>
      </c>
      <c r="K31">
        <v>7.4083941964069302E-3</v>
      </c>
    </row>
    <row r="32" spans="2:11">
      <c r="B32" s="7" t="s">
        <v>34</v>
      </c>
      <c r="C32" s="8" t="s">
        <v>197</v>
      </c>
      <c r="H32" s="7" t="s">
        <v>117</v>
      </c>
      <c r="I32" s="9">
        <v>4144.3999999999996</v>
      </c>
      <c r="J32">
        <f t="shared" si="0"/>
        <v>8.3295133043775973</v>
      </c>
      <c r="K32">
        <v>-1.46991618880019E-2</v>
      </c>
    </row>
    <row r="33" spans="2:11">
      <c r="B33" s="7" t="s">
        <v>35</v>
      </c>
      <c r="C33" s="8" t="s">
        <v>197</v>
      </c>
      <c r="H33" s="7" t="s">
        <v>118</v>
      </c>
      <c r="I33" s="9">
        <v>4245.7</v>
      </c>
      <c r="J33">
        <f t="shared" si="0"/>
        <v>8.3536619850331704</v>
      </c>
      <c r="K33">
        <v>-1.67616767866967E-2</v>
      </c>
    </row>
    <row r="34" spans="2:11">
      <c r="B34" s="7" t="s">
        <v>36</v>
      </c>
      <c r="C34" s="8" t="s">
        <v>197</v>
      </c>
      <c r="H34" s="7" t="s">
        <v>119</v>
      </c>
      <c r="I34" s="9">
        <v>4436.1000000000004</v>
      </c>
      <c r="J34">
        <f t="shared" si="0"/>
        <v>8.3975308910475519</v>
      </c>
      <c r="K34">
        <v>-7.2450315189698201E-4</v>
      </c>
    </row>
    <row r="35" spans="2:11">
      <c r="B35" s="7" t="s">
        <v>37</v>
      </c>
      <c r="C35" s="8" t="s">
        <v>197</v>
      </c>
      <c r="H35" s="7" t="s">
        <v>120</v>
      </c>
      <c r="I35" s="9">
        <v>4564.5</v>
      </c>
      <c r="J35">
        <f t="shared" si="0"/>
        <v>8.4260642580051357</v>
      </c>
      <c r="K35">
        <v>-1.6381995878322899E-3</v>
      </c>
    </row>
    <row r="36" spans="2:11">
      <c r="B36" s="7" t="s">
        <v>38</v>
      </c>
      <c r="C36" s="8" t="s">
        <v>197</v>
      </c>
      <c r="H36" s="7" t="s">
        <v>121</v>
      </c>
      <c r="I36" s="9">
        <v>4453.5</v>
      </c>
      <c r="J36">
        <f t="shared" si="0"/>
        <v>8.4014455828719239</v>
      </c>
      <c r="K36">
        <v>-5.73136108842629E-2</v>
      </c>
    </row>
    <row r="37" spans="2:11">
      <c r="B37" s="7" t="s">
        <v>39</v>
      </c>
      <c r="C37" s="8" t="s">
        <v>197</v>
      </c>
      <c r="H37" s="7" t="s">
        <v>122</v>
      </c>
      <c r="I37" s="9">
        <v>4747.3</v>
      </c>
      <c r="J37">
        <f t="shared" si="0"/>
        <v>8.4653313143635636</v>
      </c>
      <c r="K37">
        <v>-2.6087606956208299E-2</v>
      </c>
    </row>
    <row r="38" spans="2:11">
      <c r="B38" s="7" t="s">
        <v>40</v>
      </c>
      <c r="C38" s="8" t="s">
        <v>197</v>
      </c>
      <c r="H38" s="7" t="s">
        <v>123</v>
      </c>
      <c r="I38" s="9">
        <v>4904.8</v>
      </c>
      <c r="J38">
        <f t="shared" si="0"/>
        <v>8.4979695964484776</v>
      </c>
      <c r="K38">
        <v>-2.7669539711890598E-2</v>
      </c>
    </row>
    <row r="39" spans="2:11">
      <c r="B39" s="7" t="s">
        <v>41</v>
      </c>
      <c r="C39" s="8" t="s">
        <v>197</v>
      </c>
      <c r="H39" s="7" t="s">
        <v>124</v>
      </c>
      <c r="I39" s="9">
        <v>5159.3999999999996</v>
      </c>
      <c r="J39">
        <f t="shared" si="0"/>
        <v>8.5485755726449053</v>
      </c>
      <c r="K39">
        <v>-1.27854573051742E-2</v>
      </c>
    </row>
    <row r="40" spans="2:11">
      <c r="B40" s="7" t="s">
        <v>42</v>
      </c>
      <c r="C40" s="8" t="s">
        <v>197</v>
      </c>
      <c r="H40" s="7" t="s">
        <v>125</v>
      </c>
      <c r="I40" s="9">
        <v>5079.2</v>
      </c>
      <c r="J40">
        <f t="shared" si="0"/>
        <v>8.5329090478562399</v>
      </c>
      <c r="K40">
        <v>-6.5599455427607298E-2</v>
      </c>
    </row>
    <row r="41" spans="2:11">
      <c r="B41" s="7" t="s">
        <v>43</v>
      </c>
      <c r="C41" s="8" t="s">
        <v>197</v>
      </c>
      <c r="H41" s="7" t="s">
        <v>126</v>
      </c>
      <c r="I41" s="9">
        <v>4814.7</v>
      </c>
      <c r="J41">
        <f t="shared" si="0"/>
        <v>8.4794290169952209</v>
      </c>
      <c r="K41">
        <v>-0.15756844585992</v>
      </c>
    </row>
    <row r="42" spans="2:11">
      <c r="B42" s="7" t="s">
        <v>44</v>
      </c>
      <c r="C42" s="8" t="s">
        <v>197</v>
      </c>
      <c r="H42" s="7" t="s">
        <v>127</v>
      </c>
      <c r="I42" s="9">
        <v>5277.7</v>
      </c>
      <c r="J42">
        <f t="shared" si="0"/>
        <v>8.5712456757358204</v>
      </c>
      <c r="K42">
        <v>-0.105457140723194</v>
      </c>
    </row>
    <row r="43" spans="2:11">
      <c r="B43" s="7" t="s">
        <v>45</v>
      </c>
      <c r="C43" s="8" t="s">
        <v>197</v>
      </c>
      <c r="H43" s="7" t="s">
        <v>128</v>
      </c>
      <c r="I43" s="9">
        <v>5736.2</v>
      </c>
      <c r="J43">
        <f t="shared" si="0"/>
        <v>8.6545522491750866</v>
      </c>
      <c r="K43">
        <v>-6.28487438598508E-2</v>
      </c>
    </row>
    <row r="44" spans="2:11">
      <c r="B44" s="7" t="s">
        <v>46</v>
      </c>
      <c r="C44" s="8" t="s">
        <v>197</v>
      </c>
      <c r="H44" s="7" t="s">
        <v>129</v>
      </c>
      <c r="I44" s="9">
        <v>5255.6</v>
      </c>
      <c r="J44">
        <f t="shared" si="0"/>
        <v>8.5670494537676678</v>
      </c>
      <c r="K44">
        <v>-0.19175305439936</v>
      </c>
    </row>
    <row r="45" spans="2:11">
      <c r="B45" s="7" t="s">
        <v>47</v>
      </c>
      <c r="C45" s="8" t="s">
        <v>197</v>
      </c>
      <c r="H45" s="7" t="s">
        <v>130</v>
      </c>
      <c r="I45" s="9">
        <v>5832.6</v>
      </c>
      <c r="J45">
        <f t="shared" si="0"/>
        <v>8.671218149055079</v>
      </c>
      <c r="K45">
        <v>-0.12936045100628099</v>
      </c>
    </row>
    <row r="46" spans="2:11">
      <c r="B46" s="7" t="s">
        <v>48</v>
      </c>
      <c r="C46" s="8" t="s">
        <v>197</v>
      </c>
      <c r="H46" s="7" t="s">
        <v>131</v>
      </c>
      <c r="I46" s="9">
        <v>6475.1</v>
      </c>
      <c r="J46">
        <f t="shared" si="0"/>
        <v>8.7757193304639252</v>
      </c>
      <c r="K46">
        <v>-6.6561328686175203E-2</v>
      </c>
    </row>
    <row r="47" spans="2:11">
      <c r="B47" s="7" t="s">
        <v>49</v>
      </c>
      <c r="C47" s="8" t="s">
        <v>197</v>
      </c>
      <c r="H47" s="7" t="s">
        <v>132</v>
      </c>
      <c r="I47" s="9">
        <v>6997.4</v>
      </c>
      <c r="J47">
        <f t="shared" si="0"/>
        <v>8.853293930469345</v>
      </c>
      <c r="K47">
        <v>-3.0085295162720599E-2</v>
      </c>
    </row>
    <row r="48" spans="2:11">
      <c r="B48" s="7" t="s">
        <v>50</v>
      </c>
      <c r="C48" s="8" t="s">
        <v>197</v>
      </c>
      <c r="H48" s="7" t="s">
        <v>133</v>
      </c>
      <c r="I48" s="9">
        <v>7083.7</v>
      </c>
      <c r="J48">
        <f t="shared" si="0"/>
        <v>8.8655516490505892</v>
      </c>
      <c r="K48">
        <v>-5.7751590329175401E-2</v>
      </c>
    </row>
    <row r="49" spans="2:13">
      <c r="B49" s="7" t="s">
        <v>51</v>
      </c>
      <c r="C49" s="8" t="s">
        <v>197</v>
      </c>
      <c r="H49" s="7" t="s">
        <v>134</v>
      </c>
      <c r="I49" s="9">
        <v>7454.8</v>
      </c>
      <c r="J49">
        <f t="shared" si="0"/>
        <v>8.9166133992065095</v>
      </c>
      <c r="K49">
        <v>-4.4849438769313403E-2</v>
      </c>
    </row>
    <row r="50" spans="2:13">
      <c r="B50" s="7" t="s">
        <v>52</v>
      </c>
      <c r="C50" s="8" t="s">
        <v>197</v>
      </c>
      <c r="H50" s="7" t="s">
        <v>135</v>
      </c>
      <c r="I50" s="9">
        <v>8831.2000000000007</v>
      </c>
      <c r="J50">
        <f t="shared" si="0"/>
        <v>9.0860461847041414</v>
      </c>
      <c r="K50">
        <v>8.8814122677051799E-2</v>
      </c>
    </row>
    <row r="51" spans="2:13">
      <c r="B51" s="7" t="s">
        <v>53</v>
      </c>
      <c r="C51" s="8" t="s">
        <v>197</v>
      </c>
      <c r="H51" s="7" t="s">
        <v>136</v>
      </c>
      <c r="I51" s="9">
        <v>10134.299999999999</v>
      </c>
      <c r="J51">
        <f t="shared" si="0"/>
        <v>9.2236809889132569</v>
      </c>
      <c r="K51">
        <v>0.19372406506933201</v>
      </c>
      <c r="M51">
        <f>I51/I50-1</f>
        <v>0.14755639097744333</v>
      </c>
    </row>
    <row r="52" spans="2:13">
      <c r="B52" s="7" t="s">
        <v>54</v>
      </c>
      <c r="C52" s="8" t="s">
        <v>197</v>
      </c>
      <c r="H52" s="7" t="s">
        <v>137</v>
      </c>
      <c r="I52" s="9">
        <v>11722.1</v>
      </c>
      <c r="J52">
        <f t="shared" si="0"/>
        <v>9.369231227967397</v>
      </c>
      <c r="K52">
        <v>0.31019228564027601</v>
      </c>
      <c r="M52">
        <f t="shared" ref="M52:M109" si="1">I52/I51-1</f>
        <v>0.15667584342283147</v>
      </c>
    </row>
    <row r="53" spans="2:13">
      <c r="B53" s="7" t="s">
        <v>55</v>
      </c>
      <c r="C53" s="8" t="s">
        <v>197</v>
      </c>
      <c r="H53" s="7" t="s">
        <v>138</v>
      </c>
      <c r="I53" s="9">
        <v>11786.7</v>
      </c>
      <c r="J53">
        <f t="shared" si="0"/>
        <v>9.3747270561337697</v>
      </c>
      <c r="K53">
        <v>0.29072634108195999</v>
      </c>
      <c r="M53">
        <f t="shared" si="1"/>
        <v>5.5109579341585668E-3</v>
      </c>
    </row>
    <row r="54" spans="2:13">
      <c r="B54" s="7" t="s">
        <v>56</v>
      </c>
      <c r="C54" s="8" t="s">
        <v>197</v>
      </c>
      <c r="H54" s="7" t="s">
        <v>139</v>
      </c>
      <c r="I54" s="9">
        <v>10930.5</v>
      </c>
      <c r="J54">
        <f t="shared" si="0"/>
        <v>9.2993123257784465</v>
      </c>
      <c r="K54">
        <v>0.19475361690794299</v>
      </c>
      <c r="M54">
        <f t="shared" si="1"/>
        <v>-7.2641197281681946E-2</v>
      </c>
    </row>
    <row r="55" spans="2:13">
      <c r="B55" s="7" t="s">
        <v>57</v>
      </c>
      <c r="C55" s="8" t="s">
        <v>197</v>
      </c>
      <c r="H55" s="7" t="s">
        <v>140</v>
      </c>
      <c r="I55" s="9">
        <v>12485.9</v>
      </c>
      <c r="J55">
        <f t="shared" si="0"/>
        <v>9.4323552866195701</v>
      </c>
      <c r="K55">
        <v>0.31174419066860498</v>
      </c>
      <c r="M55">
        <f t="shared" si="1"/>
        <v>0.14229907140569953</v>
      </c>
    </row>
    <row r="56" spans="2:13">
      <c r="B56" s="7" t="s">
        <v>58</v>
      </c>
      <c r="C56" s="8" t="s">
        <v>197</v>
      </c>
      <c r="H56" s="7" t="s">
        <v>141</v>
      </c>
      <c r="I56" s="9">
        <v>14381.4</v>
      </c>
      <c r="J56">
        <f t="shared" si="0"/>
        <v>9.5736909839770004</v>
      </c>
      <c r="K56">
        <v>0.441513214903762</v>
      </c>
      <c r="M56">
        <f t="shared" si="1"/>
        <v>0.15181124308219673</v>
      </c>
    </row>
    <row r="57" spans="2:13">
      <c r="B57" s="7" t="s">
        <v>59</v>
      </c>
      <c r="C57" s="8" t="s">
        <v>197</v>
      </c>
      <c r="H57" s="7" t="s">
        <v>142</v>
      </c>
      <c r="I57" s="9">
        <v>12708.9</v>
      </c>
      <c r="J57">
        <f t="shared" si="0"/>
        <v>9.4500578144114264</v>
      </c>
      <c r="K57">
        <v>0.31058435403405699</v>
      </c>
      <c r="M57">
        <f t="shared" si="1"/>
        <v>-0.11629604906337354</v>
      </c>
    </row>
    <row r="58" spans="2:13">
      <c r="B58" s="7" t="s">
        <v>60</v>
      </c>
      <c r="C58" s="8" t="s">
        <v>197</v>
      </c>
      <c r="H58" s="7" t="s">
        <v>143</v>
      </c>
      <c r="I58" s="9">
        <v>9831.4</v>
      </c>
      <c r="J58">
        <f t="shared" si="0"/>
        <v>9.193336624159997</v>
      </c>
      <c r="K58">
        <v>5.0347776720823099E-2</v>
      </c>
      <c r="M58">
        <f t="shared" si="1"/>
        <v>-0.22641613357568324</v>
      </c>
    </row>
    <row r="59" spans="2:13">
      <c r="B59" s="7" t="s">
        <v>61</v>
      </c>
      <c r="C59" s="8" t="s">
        <v>197</v>
      </c>
      <c r="H59" s="7" t="s">
        <v>144</v>
      </c>
      <c r="I59" s="9">
        <v>8426.9</v>
      </c>
      <c r="J59">
        <f t="shared" si="0"/>
        <v>9.0391842490827443</v>
      </c>
      <c r="K59">
        <v>-0.104224475595888</v>
      </c>
      <c r="M59">
        <f t="shared" si="1"/>
        <v>-0.14285859592733485</v>
      </c>
    </row>
    <row r="60" spans="2:13">
      <c r="B60" s="7" t="s">
        <v>62</v>
      </c>
      <c r="C60" s="8" t="s">
        <v>197</v>
      </c>
      <c r="H60" s="7" t="s">
        <v>145</v>
      </c>
      <c r="I60" s="9">
        <v>8007.7</v>
      </c>
      <c r="J60">
        <f t="shared" si="0"/>
        <v>8.988158857755856</v>
      </c>
      <c r="K60">
        <v>-0.153290494836472</v>
      </c>
      <c r="M60">
        <f t="shared" si="1"/>
        <v>-4.9745457997602882E-2</v>
      </c>
    </row>
    <row r="61" spans="2:13">
      <c r="B61" s="7" t="s">
        <v>63</v>
      </c>
      <c r="C61" s="8" t="s">
        <v>197</v>
      </c>
      <c r="H61" s="7" t="s">
        <v>146</v>
      </c>
      <c r="I61" s="9">
        <v>7596.7</v>
      </c>
      <c r="J61">
        <f t="shared" si="0"/>
        <v>8.9354692214514184</v>
      </c>
      <c r="K61">
        <v>-0.20229263162408201</v>
      </c>
      <c r="M61">
        <f t="shared" si="1"/>
        <v>-5.1325599110855769E-2</v>
      </c>
    </row>
    <row r="62" spans="2:13">
      <c r="B62" s="7" t="s">
        <v>64</v>
      </c>
      <c r="C62" s="8" t="s">
        <v>197</v>
      </c>
      <c r="H62" s="7" t="s">
        <v>147</v>
      </c>
      <c r="I62" s="9">
        <v>8597.4</v>
      </c>
      <c r="J62">
        <f t="shared" si="0"/>
        <v>9.0592151109506123</v>
      </c>
      <c r="K62">
        <v>-7.3686427022593606E-2</v>
      </c>
      <c r="M62">
        <f t="shared" si="1"/>
        <v>0.13172825042452652</v>
      </c>
    </row>
    <row r="63" spans="2:13">
      <c r="B63" s="7" t="s">
        <v>65</v>
      </c>
      <c r="C63" s="8" t="s">
        <v>197</v>
      </c>
      <c r="H63" s="7" t="s">
        <v>148</v>
      </c>
      <c r="I63" s="9">
        <v>8468.6</v>
      </c>
      <c r="J63">
        <f t="shared" si="0"/>
        <v>9.0441204847281274</v>
      </c>
      <c r="K63">
        <v>-8.3176805201118101E-2</v>
      </c>
      <c r="M63">
        <f t="shared" si="1"/>
        <v>-1.4981273408239626E-2</v>
      </c>
    </row>
    <row r="64" spans="2:13">
      <c r="B64" s="7" t="s">
        <v>66</v>
      </c>
      <c r="C64" s="8" t="s">
        <v>197</v>
      </c>
      <c r="H64" s="7" t="s">
        <v>149</v>
      </c>
      <c r="I64" s="9">
        <v>7496.7</v>
      </c>
      <c r="J64">
        <f t="shared" si="0"/>
        <v>8.9222182026959977</v>
      </c>
      <c r="K64">
        <v>-0.19911373331187401</v>
      </c>
      <c r="M64">
        <f t="shared" si="1"/>
        <v>-0.11476513237134833</v>
      </c>
    </row>
    <row r="65" spans="2:13">
      <c r="B65" s="7" t="s">
        <v>67</v>
      </c>
      <c r="C65" s="8" t="s">
        <v>197</v>
      </c>
      <c r="H65" s="7" t="s">
        <v>150</v>
      </c>
      <c r="I65" s="9">
        <v>8108.2</v>
      </c>
      <c r="J65">
        <f t="shared" si="0"/>
        <v>9.0006311742632246</v>
      </c>
      <c r="K65">
        <v>-0.11470514400382401</v>
      </c>
      <c r="M65">
        <f t="shared" si="1"/>
        <v>8.1569223791801759E-2</v>
      </c>
    </row>
    <row r="66" spans="2:13">
      <c r="B66" s="7" t="s">
        <v>68</v>
      </c>
      <c r="C66" s="8" t="s">
        <v>197</v>
      </c>
      <c r="H66" s="7" t="s">
        <v>151</v>
      </c>
      <c r="I66" s="9">
        <v>8558.6</v>
      </c>
      <c r="J66">
        <f t="shared" si="0"/>
        <v>9.054691904357929</v>
      </c>
      <c r="K66">
        <v>-5.4824926842613302E-2</v>
      </c>
      <c r="M66">
        <f t="shared" si="1"/>
        <v>5.5548703781357123E-2</v>
      </c>
    </row>
    <row r="67" spans="2:13">
      <c r="B67" s="7" t="s">
        <v>69</v>
      </c>
      <c r="C67" s="8" t="s">
        <v>197</v>
      </c>
      <c r="H67" s="7" t="s">
        <v>152</v>
      </c>
      <c r="I67" s="9">
        <v>8683.9</v>
      </c>
      <c r="J67">
        <f t="shared" ref="J67:J109" si="2">LN(I67)</f>
        <v>9.0692260155012026</v>
      </c>
      <c r="K67">
        <v>-3.4782163678878299E-2</v>
      </c>
      <c r="M67">
        <f t="shared" si="1"/>
        <v>1.4640244899866817E-2</v>
      </c>
    </row>
    <row r="68" spans="2:13">
      <c r="B68" s="7" t="s">
        <v>70</v>
      </c>
      <c r="C68" s="8" t="s">
        <v>197</v>
      </c>
      <c r="H68" s="7" t="s">
        <v>153</v>
      </c>
      <c r="I68" s="9">
        <v>8526.2000000000007</v>
      </c>
      <c r="J68">
        <f t="shared" si="2"/>
        <v>9.0508990547089549</v>
      </c>
      <c r="K68">
        <v>-4.8011748783977702E-2</v>
      </c>
      <c r="M68">
        <f t="shared" si="1"/>
        <v>-1.8160043298517836E-2</v>
      </c>
    </row>
    <row r="69" spans="2:13">
      <c r="B69" s="7" t="s">
        <v>71</v>
      </c>
      <c r="C69" s="8" t="s">
        <v>197</v>
      </c>
      <c r="H69" s="7" t="s">
        <v>154</v>
      </c>
      <c r="I69" s="9">
        <v>8815.2999999999993</v>
      </c>
      <c r="J69">
        <f t="shared" si="2"/>
        <v>9.084244127151333</v>
      </c>
      <c r="K69">
        <v>-1.0059276576969299E-2</v>
      </c>
      <c r="M69">
        <f t="shared" si="1"/>
        <v>3.3907250592291716E-2</v>
      </c>
    </row>
    <row r="70" spans="2:13">
      <c r="B70" s="7" t="s">
        <v>72</v>
      </c>
      <c r="C70" s="8" t="s">
        <v>197</v>
      </c>
      <c r="H70" s="7" t="s">
        <v>155</v>
      </c>
      <c r="I70" s="9">
        <v>8814.2999999999993</v>
      </c>
      <c r="J70">
        <f t="shared" si="2"/>
        <v>9.0841306815823959</v>
      </c>
      <c r="K70">
        <v>-6.1039901339263701E-3</v>
      </c>
      <c r="M70">
        <f t="shared" si="1"/>
        <v>-1.1343913423256247E-4</v>
      </c>
    </row>
    <row r="71" spans="2:13">
      <c r="B71" s="7" t="s">
        <v>73</v>
      </c>
      <c r="C71" s="8" t="s">
        <v>197</v>
      </c>
      <c r="H71" s="7" t="s">
        <v>156</v>
      </c>
      <c r="I71" s="9">
        <v>8828.7000000000007</v>
      </c>
      <c r="J71">
        <f t="shared" si="2"/>
        <v>9.0857630573912243</v>
      </c>
      <c r="K71">
        <v>-9.8395848306331792E-4</v>
      </c>
      <c r="M71">
        <f t="shared" si="1"/>
        <v>1.6337088594671201E-3</v>
      </c>
    </row>
    <row r="72" spans="2:13">
      <c r="B72" s="7" t="s">
        <v>74</v>
      </c>
      <c r="C72" s="8" t="s">
        <v>197</v>
      </c>
      <c r="H72" s="7" t="s">
        <v>157</v>
      </c>
      <c r="I72" s="9">
        <v>9119.6</v>
      </c>
      <c r="J72">
        <f t="shared" si="2"/>
        <v>9.118181222457391</v>
      </c>
      <c r="K72">
        <v>3.4302197341242298E-2</v>
      </c>
      <c r="M72">
        <f t="shared" si="1"/>
        <v>3.294935834267787E-2</v>
      </c>
    </row>
    <row r="73" spans="2:13">
      <c r="B73" s="7" t="s">
        <v>75</v>
      </c>
      <c r="C73" s="8" t="s">
        <v>197</v>
      </c>
      <c r="H73" s="7" t="s">
        <v>158</v>
      </c>
      <c r="I73" s="9">
        <v>8948.7000000000007</v>
      </c>
      <c r="J73">
        <f t="shared" si="2"/>
        <v>9.0992635493222469</v>
      </c>
      <c r="K73">
        <v>1.7594873278655498E-2</v>
      </c>
      <c r="M73">
        <f t="shared" si="1"/>
        <v>-1.8739857011272343E-2</v>
      </c>
    </row>
    <row r="74" spans="2:13">
      <c r="B74" s="7" t="s">
        <v>76</v>
      </c>
      <c r="C74" s="8" t="s">
        <v>197</v>
      </c>
      <c r="H74" s="7" t="s">
        <v>159</v>
      </c>
      <c r="I74" s="9">
        <v>8491.7999999999993</v>
      </c>
      <c r="J74">
        <f t="shared" si="2"/>
        <v>9.0468562709678473</v>
      </c>
      <c r="K74">
        <v>-3.3319112604487999E-2</v>
      </c>
      <c r="M74">
        <f t="shared" si="1"/>
        <v>-5.1057695531194658E-2</v>
      </c>
    </row>
    <row r="75" spans="2:13">
      <c r="B75" s="7" t="s">
        <v>77</v>
      </c>
      <c r="C75" s="8" t="s">
        <v>197</v>
      </c>
      <c r="H75" s="7" t="s">
        <v>160</v>
      </c>
      <c r="I75" s="9">
        <v>8475.2000000000007</v>
      </c>
      <c r="J75">
        <f t="shared" si="2"/>
        <v>9.0448995307902624</v>
      </c>
      <c r="K75">
        <v>-3.4570029037640199E-2</v>
      </c>
      <c r="M75">
        <f t="shared" si="1"/>
        <v>-1.9548270095854914E-3</v>
      </c>
    </row>
    <row r="76" spans="2:13">
      <c r="B76" s="7" t="s">
        <v>78</v>
      </c>
      <c r="C76" s="8" t="s">
        <v>197</v>
      </c>
      <c r="H76" s="7" t="s">
        <v>161</v>
      </c>
      <c r="I76" s="9">
        <v>8325.7999999999993</v>
      </c>
      <c r="J76">
        <f t="shared" si="2"/>
        <v>9.0271144063278062</v>
      </c>
      <c r="K76">
        <v>-5.2486386304874302E-2</v>
      </c>
      <c r="M76">
        <f t="shared" si="1"/>
        <v>-1.7627902586369815E-2</v>
      </c>
    </row>
    <row r="77" spans="2:13">
      <c r="B77" s="7" t="s">
        <v>79</v>
      </c>
      <c r="C77" s="8" t="s">
        <v>197</v>
      </c>
      <c r="H77" s="7" t="s">
        <v>162</v>
      </c>
      <c r="I77" s="9">
        <v>8352</v>
      </c>
      <c r="J77">
        <f t="shared" si="2"/>
        <v>9.0302563101224198</v>
      </c>
      <c r="K77">
        <v>-5.0340751422110502E-2</v>
      </c>
      <c r="M77">
        <f t="shared" si="1"/>
        <v>3.1468447476519223E-3</v>
      </c>
    </row>
    <row r="78" spans="2:13">
      <c r="B78" s="7" t="s">
        <v>80</v>
      </c>
      <c r="C78" s="8" t="s">
        <v>197</v>
      </c>
      <c r="H78" s="7" t="s">
        <v>163</v>
      </c>
      <c r="I78" s="9">
        <v>8702</v>
      </c>
      <c r="J78">
        <f t="shared" si="2"/>
        <v>9.0713081632806247</v>
      </c>
      <c r="K78">
        <v>-1.1145381413831101E-2</v>
      </c>
      <c r="M78">
        <f t="shared" si="1"/>
        <v>4.1906130268199338E-2</v>
      </c>
    </row>
    <row r="79" spans="2:13">
      <c r="B79" s="7" t="s">
        <v>81</v>
      </c>
      <c r="C79" s="8" t="s">
        <v>197</v>
      </c>
      <c r="H79" s="7" t="s">
        <v>164</v>
      </c>
      <c r="I79" s="9">
        <v>8604.7000000000007</v>
      </c>
      <c r="J79">
        <f t="shared" si="2"/>
        <v>9.0600638445864146</v>
      </c>
      <c r="K79">
        <v>-2.5070110334876699E-2</v>
      </c>
      <c r="M79">
        <f t="shared" si="1"/>
        <v>-1.1181337623534682E-2</v>
      </c>
    </row>
    <row r="80" spans="2:13">
      <c r="B80" s="7" t="s">
        <v>82</v>
      </c>
      <c r="C80" s="8" t="s">
        <v>197</v>
      </c>
      <c r="H80" s="7" t="s">
        <v>165</v>
      </c>
      <c r="I80" s="9">
        <v>8800.2999999999993</v>
      </c>
      <c r="J80">
        <f t="shared" si="2"/>
        <v>9.0825410907943063</v>
      </c>
      <c r="K80">
        <v>-6.0539513767015E-3</v>
      </c>
      <c r="M80">
        <f t="shared" si="1"/>
        <v>2.2731762873778205E-2</v>
      </c>
    </row>
    <row r="81" spans="2:13">
      <c r="B81" s="7" t="s">
        <v>83</v>
      </c>
      <c r="C81" s="8" t="s">
        <v>197</v>
      </c>
      <c r="H81" s="7" t="s">
        <v>166</v>
      </c>
      <c r="I81" s="9">
        <v>8878.7000000000007</v>
      </c>
      <c r="J81">
        <f t="shared" si="2"/>
        <v>9.0914104288728215</v>
      </c>
      <c r="K81">
        <v>-1.36745591179554E-3</v>
      </c>
      <c r="M81">
        <f t="shared" si="1"/>
        <v>8.9087872004365298E-3</v>
      </c>
    </row>
    <row r="82" spans="2:13">
      <c r="B82" s="7" t="s">
        <v>84</v>
      </c>
      <c r="C82" s="8" t="s">
        <v>197</v>
      </c>
      <c r="H82" s="7" t="s">
        <v>167</v>
      </c>
      <c r="I82" s="9">
        <v>9045.2000000000007</v>
      </c>
      <c r="J82">
        <f t="shared" si="2"/>
        <v>9.1099895092488392</v>
      </c>
      <c r="K82">
        <v>1.23697304069576E-2</v>
      </c>
      <c r="M82">
        <f t="shared" si="1"/>
        <v>1.875274533433946E-2</v>
      </c>
    </row>
    <row r="83" spans="2:13">
      <c r="B83" s="7" t="s">
        <v>85</v>
      </c>
      <c r="C83" s="8" t="s">
        <v>197</v>
      </c>
      <c r="H83" s="7" t="s">
        <v>168</v>
      </c>
      <c r="I83" s="9">
        <v>8971.4</v>
      </c>
      <c r="J83">
        <f t="shared" si="2"/>
        <v>9.1017970186825305</v>
      </c>
      <c r="K83">
        <v>-1.2601454133793701E-3</v>
      </c>
      <c r="M83">
        <f t="shared" si="1"/>
        <v>-8.1590235705126801E-3</v>
      </c>
    </row>
    <row r="84" spans="2:13">
      <c r="B84" s="7" t="s">
        <v>86</v>
      </c>
      <c r="C84" s="8" t="s">
        <v>197</v>
      </c>
      <c r="H84" s="7" t="s">
        <v>169</v>
      </c>
      <c r="I84" s="9">
        <v>8786</v>
      </c>
      <c r="J84">
        <f t="shared" si="2"/>
        <v>9.080914824535725</v>
      </c>
      <c r="K84">
        <v>-2.8119389447239101E-2</v>
      </c>
      <c r="M84">
        <f t="shared" si="1"/>
        <v>-2.0665670909779887E-2</v>
      </c>
    </row>
    <row r="85" spans="2:13">
      <c r="B85" s="7" t="s">
        <v>87</v>
      </c>
      <c r="C85" s="9">
        <v>4077.1</v>
      </c>
      <c r="H85" s="7" t="s">
        <v>170</v>
      </c>
      <c r="I85" s="9">
        <v>10281.299999999999</v>
      </c>
      <c r="J85">
        <f t="shared" si="2"/>
        <v>9.2380819901578413</v>
      </c>
      <c r="K85">
        <v>0.122587676821817</v>
      </c>
      <c r="M85">
        <f t="shared" si="1"/>
        <v>0.17019121329387654</v>
      </c>
    </row>
    <row r="86" spans="2:13">
      <c r="B86" s="7" t="s">
        <v>88</v>
      </c>
      <c r="C86" s="9">
        <v>3499.9</v>
      </c>
      <c r="H86" s="7" t="s">
        <v>171</v>
      </c>
      <c r="I86" s="9">
        <v>9124.7000000000007</v>
      </c>
      <c r="J86">
        <f t="shared" si="2"/>
        <v>9.1187403011979118</v>
      </c>
      <c r="K86">
        <v>-3.6229694713565399E-3</v>
      </c>
      <c r="M86">
        <f t="shared" si="1"/>
        <v>-0.11249550154163368</v>
      </c>
    </row>
    <row r="87" spans="2:13">
      <c r="B87" s="7" t="s">
        <v>89</v>
      </c>
      <c r="C87" s="9">
        <v>3202.5</v>
      </c>
      <c r="H87" s="7" t="s">
        <v>172</v>
      </c>
      <c r="I87" s="9">
        <v>9547.7999999999993</v>
      </c>
      <c r="J87">
        <f t="shared" si="2"/>
        <v>9.1640660404441938</v>
      </c>
      <c r="K87">
        <v>3.4422526510063202E-2</v>
      </c>
      <c r="M87">
        <f t="shared" si="1"/>
        <v>4.6368647736363844E-2</v>
      </c>
    </row>
    <row r="88" spans="2:13">
      <c r="B88" s="7" t="s">
        <v>90</v>
      </c>
      <c r="C88" s="9">
        <v>2688</v>
      </c>
      <c r="H88" s="7" t="s">
        <v>173</v>
      </c>
      <c r="I88" s="9">
        <v>9088.7999999999993</v>
      </c>
      <c r="J88">
        <f t="shared" si="2"/>
        <v>9.114798165255694</v>
      </c>
      <c r="K88">
        <v>-2.2537040041173701E-2</v>
      </c>
      <c r="M88">
        <f t="shared" si="1"/>
        <v>-4.8073901841261812E-2</v>
      </c>
    </row>
    <row r="89" spans="2:13">
      <c r="B89" s="7" t="s">
        <v>91</v>
      </c>
      <c r="C89" s="9">
        <v>3692.5</v>
      </c>
      <c r="H89" s="7" t="s">
        <v>174</v>
      </c>
      <c r="I89" s="9">
        <v>9133.7000000000007</v>
      </c>
      <c r="J89">
        <f t="shared" si="2"/>
        <v>9.1197261488876258</v>
      </c>
      <c r="K89">
        <v>-2.5733873011391802E-2</v>
      </c>
      <c r="M89">
        <f t="shared" si="1"/>
        <v>4.9401461138984804E-3</v>
      </c>
    </row>
    <row r="90" spans="2:13">
      <c r="B90" s="7" t="s">
        <v>92</v>
      </c>
      <c r="C90" s="9">
        <v>3594.5</v>
      </c>
      <c r="H90" s="7" t="s">
        <v>175</v>
      </c>
      <c r="I90" s="9">
        <v>9308.7999999999993</v>
      </c>
      <c r="J90">
        <f t="shared" si="2"/>
        <v>9.138715468300882</v>
      </c>
      <c r="K90">
        <v>-1.5310087636894501E-2</v>
      </c>
      <c r="M90">
        <f t="shared" si="1"/>
        <v>1.9170763217534859E-2</v>
      </c>
    </row>
    <row r="91" spans="2:13">
      <c r="B91" s="7" t="s">
        <v>93</v>
      </c>
      <c r="C91" s="9">
        <v>3495.5</v>
      </c>
      <c r="H91" s="7" t="s">
        <v>176</v>
      </c>
      <c r="I91" s="9">
        <v>9566.2999999999993</v>
      </c>
      <c r="J91">
        <f t="shared" si="2"/>
        <v>9.1660017848189526</v>
      </c>
      <c r="K91">
        <v>2.97847151665564E-3</v>
      </c>
      <c r="M91">
        <f t="shared" si="1"/>
        <v>2.7661997249914139E-2</v>
      </c>
    </row>
    <row r="92" spans="2:13">
      <c r="B92" s="7" t="s">
        <v>94</v>
      </c>
      <c r="C92" s="9">
        <v>3674</v>
      </c>
      <c r="H92" s="7" t="s">
        <v>177</v>
      </c>
      <c r="I92" s="9">
        <v>9746.7999999999993</v>
      </c>
      <c r="J92">
        <f t="shared" si="2"/>
        <v>9.1846943049925969</v>
      </c>
      <c r="K92">
        <v>1.22590706883567E-2</v>
      </c>
      <c r="M92">
        <f t="shared" si="1"/>
        <v>1.8868318994804678E-2</v>
      </c>
    </row>
    <row r="93" spans="2:13">
      <c r="B93" s="7" t="s">
        <v>95</v>
      </c>
      <c r="C93" s="9">
        <v>3276.1</v>
      </c>
      <c r="H93" s="7" t="s">
        <v>178</v>
      </c>
      <c r="I93" s="9">
        <v>10051.700000000001</v>
      </c>
      <c r="J93">
        <f t="shared" si="2"/>
        <v>9.2154970534111147</v>
      </c>
      <c r="K93">
        <v>3.3251934572611198E-2</v>
      </c>
      <c r="M93">
        <f t="shared" si="1"/>
        <v>3.1282061804900119E-2</v>
      </c>
    </row>
    <row r="94" spans="2:13">
      <c r="B94" s="7" t="s">
        <v>96</v>
      </c>
      <c r="C94" s="9">
        <v>3226.5</v>
      </c>
      <c r="H94" s="7" t="s">
        <v>179</v>
      </c>
      <c r="I94" s="9">
        <v>9750.2000000000007</v>
      </c>
      <c r="J94">
        <f t="shared" si="2"/>
        <v>9.185043076602021</v>
      </c>
      <c r="K94">
        <v>-7.4013510553587701E-3</v>
      </c>
      <c r="M94">
        <f t="shared" si="1"/>
        <v>-2.9994926231383778E-2</v>
      </c>
    </row>
    <row r="95" spans="2:13">
      <c r="B95" s="7" t="s">
        <v>97</v>
      </c>
      <c r="C95" s="9">
        <v>3297</v>
      </c>
      <c r="H95" s="7" t="s">
        <v>180</v>
      </c>
      <c r="I95" s="9">
        <v>9418.6</v>
      </c>
      <c r="J95">
        <f t="shared" si="2"/>
        <v>9.1504417365678314</v>
      </c>
      <c r="K95">
        <v>-5.2603670879442101E-2</v>
      </c>
      <c r="M95">
        <f t="shared" si="1"/>
        <v>-3.400955877828149E-2</v>
      </c>
    </row>
    <row r="96" spans="2:13">
      <c r="B96" s="7" t="s">
        <v>98</v>
      </c>
      <c r="C96" s="9">
        <v>4248.5</v>
      </c>
      <c r="H96" s="7" t="s">
        <v>181</v>
      </c>
      <c r="I96" s="9">
        <v>9314.5</v>
      </c>
      <c r="J96">
        <f t="shared" si="2"/>
        <v>9.1393276047297629</v>
      </c>
      <c r="K96">
        <v>-7.47280717391198E-2</v>
      </c>
      <c r="M96">
        <f t="shared" si="1"/>
        <v>-1.1052598050665718E-2</v>
      </c>
    </row>
    <row r="97" spans="2:13">
      <c r="B97" s="7" t="s">
        <v>99</v>
      </c>
      <c r="C97" s="9">
        <v>3384.2</v>
      </c>
      <c r="H97" s="7" t="s">
        <v>182</v>
      </c>
      <c r="I97" s="9">
        <v>9758</v>
      </c>
      <c r="J97">
        <f t="shared" si="2"/>
        <v>9.185842740375783</v>
      </c>
      <c r="K97">
        <v>-3.9607236179573797E-2</v>
      </c>
      <c r="M97">
        <f t="shared" si="1"/>
        <v>4.7613935262225571E-2</v>
      </c>
    </row>
    <row r="98" spans="2:13">
      <c r="B98" s="7" t="s">
        <v>100</v>
      </c>
      <c r="C98" s="9">
        <v>3384.2</v>
      </c>
      <c r="H98" s="7" t="s">
        <v>183</v>
      </c>
      <c r="I98" s="9">
        <v>10017.799999999999</v>
      </c>
      <c r="J98">
        <f t="shared" si="2"/>
        <v>9.2121187896535943</v>
      </c>
      <c r="K98">
        <v>-2.50375527011517E-2</v>
      </c>
      <c r="M98">
        <f t="shared" si="1"/>
        <v>2.6624308259889151E-2</v>
      </c>
    </row>
    <row r="99" spans="2:13">
      <c r="B99" s="7" t="s">
        <v>101</v>
      </c>
      <c r="C99" s="9">
        <v>3434.7</v>
      </c>
      <c r="H99" s="7" t="s">
        <v>184</v>
      </c>
      <c r="I99" s="9">
        <v>10629.1</v>
      </c>
      <c r="J99">
        <f t="shared" si="2"/>
        <v>9.2713508017121118</v>
      </c>
      <c r="K99">
        <v>2.22727437184158E-2</v>
      </c>
      <c r="M99">
        <f t="shared" si="1"/>
        <v>6.1021381940146613E-2</v>
      </c>
    </row>
    <row r="100" spans="2:13">
      <c r="B100" s="7" t="s">
        <v>102</v>
      </c>
      <c r="C100" s="9">
        <v>3358.5</v>
      </c>
      <c r="H100" s="7" t="s">
        <v>185</v>
      </c>
      <c r="I100" s="9">
        <v>11438.4</v>
      </c>
      <c r="J100">
        <f t="shared" si="2"/>
        <v>9.3447313950125874</v>
      </c>
      <c r="K100">
        <v>8.3628638571832697E-2</v>
      </c>
      <c r="M100">
        <f t="shared" si="1"/>
        <v>7.6140030670517556E-2</v>
      </c>
    </row>
    <row r="101" spans="2:13">
      <c r="B101" s="7" t="s">
        <v>103</v>
      </c>
      <c r="C101" s="9">
        <v>3443.8</v>
      </c>
      <c r="H101" s="7" t="s">
        <v>186</v>
      </c>
      <c r="I101" s="9">
        <v>10874.2</v>
      </c>
      <c r="J101">
        <f t="shared" si="2"/>
        <v>9.294148290032588</v>
      </c>
      <c r="K101">
        <v>2.1016298886975E-2</v>
      </c>
      <c r="M101">
        <f t="shared" si="1"/>
        <v>-4.9325080430829393E-2</v>
      </c>
    </row>
    <row r="102" spans="2:13">
      <c r="B102" s="7" t="s">
        <v>104</v>
      </c>
      <c r="C102" s="9">
        <v>3439.4</v>
      </c>
      <c r="H102" s="7" t="s">
        <v>187</v>
      </c>
      <c r="I102" s="9">
        <v>10826.4</v>
      </c>
      <c r="J102">
        <f t="shared" si="2"/>
        <v>9.289742874762295</v>
      </c>
      <c r="K102">
        <v>4.6232907926082503E-3</v>
      </c>
      <c r="M102">
        <f t="shared" si="1"/>
        <v>-4.3957256625776209E-3</v>
      </c>
    </row>
    <row r="103" spans="2:13">
      <c r="B103" s="7" t="s">
        <v>105</v>
      </c>
      <c r="C103" s="9">
        <v>3306.9</v>
      </c>
      <c r="H103" s="7" t="s">
        <v>188</v>
      </c>
      <c r="I103" s="9">
        <v>10724.3</v>
      </c>
      <c r="J103">
        <f t="shared" si="2"/>
        <v>9.2802674736008974</v>
      </c>
      <c r="K103">
        <v>-1.6765018769298399E-2</v>
      </c>
      <c r="M103">
        <f t="shared" si="1"/>
        <v>-9.4306510012561739E-3</v>
      </c>
    </row>
    <row r="104" spans="2:13">
      <c r="B104" s="7" t="s">
        <v>106</v>
      </c>
      <c r="C104" s="9">
        <v>3154.6</v>
      </c>
      <c r="H104" s="7" t="s">
        <v>189</v>
      </c>
      <c r="I104" s="9">
        <v>11656.3</v>
      </c>
      <c r="J104">
        <f t="shared" si="2"/>
        <v>9.3636020853612614</v>
      </c>
      <c r="K104">
        <v>5.4761521586472697E-2</v>
      </c>
      <c r="M104">
        <f t="shared" si="1"/>
        <v>8.6905439049634881E-2</v>
      </c>
    </row>
    <row r="105" spans="2:13">
      <c r="B105" s="7" t="s">
        <v>107</v>
      </c>
      <c r="C105" s="9">
        <v>3528.1</v>
      </c>
      <c r="H105" s="7" t="s">
        <v>190</v>
      </c>
      <c r="I105" s="9">
        <v>11560.9</v>
      </c>
      <c r="J105">
        <f t="shared" si="2"/>
        <v>9.3553839938671306</v>
      </c>
      <c r="K105">
        <v>3.4880829381879801E-2</v>
      </c>
      <c r="M105">
        <f t="shared" si="1"/>
        <v>-8.1844152947332383E-3</v>
      </c>
    </row>
    <row r="106" spans="2:13">
      <c r="B106" s="7" t="s">
        <v>108</v>
      </c>
      <c r="C106" s="9">
        <v>3593.9</v>
      </c>
      <c r="H106" s="7" t="s">
        <v>191</v>
      </c>
      <c r="I106" s="9">
        <v>11691.5</v>
      </c>
      <c r="J106">
        <f t="shared" si="2"/>
        <v>9.3666173610334482</v>
      </c>
      <c r="K106">
        <v>3.4603470187882103E-2</v>
      </c>
      <c r="M106">
        <f t="shared" si="1"/>
        <v>1.1296698353934431E-2</v>
      </c>
    </row>
    <row r="107" spans="2:13">
      <c r="B107" s="7" t="s">
        <v>109</v>
      </c>
      <c r="C107" s="9">
        <v>3549.4</v>
      </c>
      <c r="H107" s="7" t="s">
        <v>192</v>
      </c>
      <c r="I107" s="9">
        <v>11755.9</v>
      </c>
      <c r="J107">
        <f t="shared" si="2"/>
        <v>9.3721105212079703</v>
      </c>
      <c r="K107">
        <v>2.87223840570742E-2</v>
      </c>
      <c r="M107">
        <f t="shared" si="1"/>
        <v>5.5082752426975912E-3</v>
      </c>
    </row>
    <row r="108" spans="2:13">
      <c r="B108" s="7" t="s">
        <v>110</v>
      </c>
      <c r="C108" s="9">
        <v>3388.5</v>
      </c>
      <c r="H108" s="7" t="s">
        <v>193</v>
      </c>
      <c r="I108" s="9">
        <v>11360.3</v>
      </c>
      <c r="J108">
        <f t="shared" si="2"/>
        <v>9.3378801003771503</v>
      </c>
      <c r="K108">
        <v>-1.6782825126817599E-2</v>
      </c>
      <c r="M108">
        <f t="shared" si="1"/>
        <v>-3.365118791415378E-2</v>
      </c>
    </row>
    <row r="109" spans="2:13">
      <c r="B109" s="7" t="s">
        <v>111</v>
      </c>
      <c r="C109" s="9">
        <v>3805</v>
      </c>
      <c r="H109" s="7" t="s">
        <v>194</v>
      </c>
      <c r="I109" s="9">
        <v>10880.4</v>
      </c>
      <c r="J109">
        <f t="shared" si="2"/>
        <v>9.2947182844400107</v>
      </c>
      <c r="K109">
        <v>-7.1174944970101295E-2</v>
      </c>
      <c r="M109">
        <f t="shared" si="1"/>
        <v>-4.2243602721759088E-2</v>
      </c>
    </row>
    <row r="110" spans="2:13">
      <c r="B110" s="7" t="s">
        <v>112</v>
      </c>
      <c r="C110" s="9">
        <v>3901.2</v>
      </c>
    </row>
    <row r="111" spans="2:13">
      <c r="B111" s="7" t="s">
        <v>113</v>
      </c>
      <c r="C111" s="9">
        <v>3840.4</v>
      </c>
    </row>
    <row r="112" spans="2:13">
      <c r="B112" s="7" t="s">
        <v>114</v>
      </c>
      <c r="C112" s="9">
        <v>3911.3</v>
      </c>
    </row>
    <row r="113" spans="2:3">
      <c r="B113" s="7" t="s">
        <v>115</v>
      </c>
      <c r="C113" s="9">
        <v>4011.4</v>
      </c>
    </row>
    <row r="114" spans="2:3">
      <c r="B114" s="7" t="s">
        <v>116</v>
      </c>
      <c r="C114" s="9">
        <v>4134.1000000000004</v>
      </c>
    </row>
    <row r="115" spans="2:3">
      <c r="B115" s="7" t="s">
        <v>117</v>
      </c>
      <c r="C115" s="9">
        <v>4144.3999999999996</v>
      </c>
    </row>
    <row r="116" spans="2:3">
      <c r="B116" s="7" t="s">
        <v>118</v>
      </c>
      <c r="C116" s="9">
        <v>4245.7</v>
      </c>
    </row>
    <row r="117" spans="2:3">
      <c r="B117" s="7" t="s">
        <v>119</v>
      </c>
      <c r="C117" s="9">
        <v>4436.1000000000004</v>
      </c>
    </row>
    <row r="118" spans="2:3">
      <c r="B118" s="7" t="s">
        <v>120</v>
      </c>
      <c r="C118" s="9">
        <v>4564.5</v>
      </c>
    </row>
    <row r="119" spans="2:3">
      <c r="B119" s="7" t="s">
        <v>121</v>
      </c>
      <c r="C119" s="9">
        <v>4453.5</v>
      </c>
    </row>
    <row r="120" spans="2:3">
      <c r="B120" s="7" t="s">
        <v>122</v>
      </c>
      <c r="C120" s="9">
        <v>4747.3</v>
      </c>
    </row>
    <row r="121" spans="2:3">
      <c r="B121" s="7" t="s">
        <v>123</v>
      </c>
      <c r="C121" s="9">
        <v>4904.8</v>
      </c>
    </row>
    <row r="122" spans="2:3">
      <c r="B122" s="7" t="s">
        <v>124</v>
      </c>
      <c r="C122" s="9">
        <v>5159.3999999999996</v>
      </c>
    </row>
    <row r="123" spans="2:3">
      <c r="B123" s="7" t="s">
        <v>125</v>
      </c>
      <c r="C123" s="9">
        <v>5079.2</v>
      </c>
    </row>
    <row r="124" spans="2:3">
      <c r="B124" s="7" t="s">
        <v>126</v>
      </c>
      <c r="C124" s="9">
        <v>4814.7</v>
      </c>
    </row>
    <row r="125" spans="2:3">
      <c r="B125" s="7" t="s">
        <v>127</v>
      </c>
      <c r="C125" s="9">
        <v>5277.7</v>
      </c>
    </row>
    <row r="126" spans="2:3">
      <c r="B126" s="7" t="s">
        <v>128</v>
      </c>
      <c r="C126" s="9">
        <v>5736.2</v>
      </c>
    </row>
    <row r="127" spans="2:3">
      <c r="B127" s="7" t="s">
        <v>129</v>
      </c>
      <c r="C127" s="9">
        <v>5255.6</v>
      </c>
    </row>
    <row r="128" spans="2:3">
      <c r="B128" s="7" t="s">
        <v>130</v>
      </c>
      <c r="C128" s="9">
        <v>5832.6</v>
      </c>
    </row>
    <row r="129" spans="2:3">
      <c r="B129" s="7" t="s">
        <v>131</v>
      </c>
      <c r="C129" s="9">
        <v>6475.1</v>
      </c>
    </row>
    <row r="130" spans="2:3">
      <c r="B130" s="7" t="s">
        <v>132</v>
      </c>
      <c r="C130" s="9">
        <v>6997.4</v>
      </c>
    </row>
    <row r="131" spans="2:3">
      <c r="B131" s="7" t="s">
        <v>133</v>
      </c>
      <c r="C131" s="9">
        <v>7083.7</v>
      </c>
    </row>
    <row r="132" spans="2:3">
      <c r="B132" s="7" t="s">
        <v>134</v>
      </c>
      <c r="C132" s="9">
        <v>7454.8</v>
      </c>
    </row>
    <row r="133" spans="2:3">
      <c r="B133" s="7" t="s">
        <v>135</v>
      </c>
      <c r="C133" s="9">
        <v>8831.2000000000007</v>
      </c>
    </row>
    <row r="134" spans="2:3">
      <c r="B134" s="7" t="s">
        <v>136</v>
      </c>
      <c r="C134" s="9">
        <v>10134.299999999999</v>
      </c>
    </row>
    <row r="135" spans="2:3">
      <c r="B135" s="7" t="s">
        <v>137</v>
      </c>
      <c r="C135" s="9">
        <v>11722.1</v>
      </c>
    </row>
    <row r="136" spans="2:3">
      <c r="B136" s="7" t="s">
        <v>138</v>
      </c>
      <c r="C136" s="9">
        <v>11786.7</v>
      </c>
    </row>
    <row r="137" spans="2:3">
      <c r="B137" s="7" t="s">
        <v>139</v>
      </c>
      <c r="C137" s="9">
        <v>10930.5</v>
      </c>
    </row>
    <row r="138" spans="2:3">
      <c r="B138" s="7" t="s">
        <v>140</v>
      </c>
      <c r="C138" s="9">
        <v>12485.9</v>
      </c>
    </row>
    <row r="139" spans="2:3">
      <c r="B139" s="7" t="s">
        <v>141</v>
      </c>
      <c r="C139" s="9">
        <v>14381.4</v>
      </c>
    </row>
    <row r="140" spans="2:3">
      <c r="B140" s="7" t="s">
        <v>142</v>
      </c>
      <c r="C140" s="9">
        <v>12708.9</v>
      </c>
    </row>
    <row r="141" spans="2:3">
      <c r="B141" s="7" t="s">
        <v>143</v>
      </c>
      <c r="C141" s="9">
        <v>9831.4</v>
      </c>
    </row>
    <row r="142" spans="2:3">
      <c r="B142" s="7" t="s">
        <v>144</v>
      </c>
      <c r="C142" s="9">
        <v>8426.9</v>
      </c>
    </row>
    <row r="143" spans="2:3">
      <c r="B143" s="7" t="s">
        <v>145</v>
      </c>
      <c r="C143" s="9">
        <v>8007.7</v>
      </c>
    </row>
    <row r="144" spans="2:3">
      <c r="B144" s="7" t="s">
        <v>146</v>
      </c>
      <c r="C144" s="9">
        <v>7596.7</v>
      </c>
    </row>
    <row r="145" spans="2:3">
      <c r="B145" s="7" t="s">
        <v>147</v>
      </c>
      <c r="C145" s="9">
        <v>8597.4</v>
      </c>
    </row>
    <row r="146" spans="2:3">
      <c r="B146" s="7" t="s">
        <v>148</v>
      </c>
      <c r="C146" s="9">
        <v>8468.6</v>
      </c>
    </row>
    <row r="147" spans="2:3">
      <c r="B147" s="7" t="s">
        <v>149</v>
      </c>
      <c r="C147" s="9">
        <v>7496.7</v>
      </c>
    </row>
    <row r="148" spans="2:3">
      <c r="B148" s="7" t="s">
        <v>150</v>
      </c>
      <c r="C148" s="9">
        <v>8108.2</v>
      </c>
    </row>
    <row r="149" spans="2:3">
      <c r="B149" s="7" t="s">
        <v>151</v>
      </c>
      <c r="C149" s="9">
        <v>8558.6</v>
      </c>
    </row>
    <row r="150" spans="2:3">
      <c r="B150" s="7" t="s">
        <v>152</v>
      </c>
      <c r="C150" s="9">
        <v>8683.9</v>
      </c>
    </row>
    <row r="151" spans="2:3">
      <c r="B151" s="7" t="s">
        <v>153</v>
      </c>
      <c r="C151" s="9">
        <v>8526.2000000000007</v>
      </c>
    </row>
    <row r="152" spans="2:3">
      <c r="B152" s="7" t="s">
        <v>154</v>
      </c>
      <c r="C152" s="9">
        <v>8815.2999999999993</v>
      </c>
    </row>
    <row r="153" spans="2:3">
      <c r="B153" s="7" t="s">
        <v>155</v>
      </c>
      <c r="C153" s="9">
        <v>8814.2999999999993</v>
      </c>
    </row>
    <row r="154" spans="2:3">
      <c r="B154" s="7" t="s">
        <v>156</v>
      </c>
      <c r="C154" s="9">
        <v>8828.7000000000007</v>
      </c>
    </row>
    <row r="155" spans="2:3">
      <c r="B155" s="7" t="s">
        <v>157</v>
      </c>
      <c r="C155" s="9">
        <v>9119.6</v>
      </c>
    </row>
    <row r="156" spans="2:3">
      <c r="B156" s="7" t="s">
        <v>158</v>
      </c>
      <c r="C156" s="9">
        <v>8948.7000000000007</v>
      </c>
    </row>
    <row r="157" spans="2:3">
      <c r="B157" s="7" t="s">
        <v>159</v>
      </c>
      <c r="C157" s="9">
        <v>8491.7999999999993</v>
      </c>
    </row>
    <row r="158" spans="2:3">
      <c r="B158" s="7" t="s">
        <v>160</v>
      </c>
      <c r="C158" s="9">
        <v>8475.2000000000007</v>
      </c>
    </row>
    <row r="159" spans="2:3">
      <c r="B159" s="7" t="s">
        <v>161</v>
      </c>
      <c r="C159" s="9">
        <v>8325.7999999999993</v>
      </c>
    </row>
    <row r="160" spans="2:3">
      <c r="B160" s="7" t="s">
        <v>162</v>
      </c>
      <c r="C160" s="9">
        <v>8352</v>
      </c>
    </row>
    <row r="161" spans="2:3">
      <c r="B161" s="7" t="s">
        <v>163</v>
      </c>
      <c r="C161" s="9">
        <v>8702</v>
      </c>
    </row>
    <row r="162" spans="2:3">
      <c r="B162" s="7" t="s">
        <v>164</v>
      </c>
      <c r="C162" s="9">
        <v>8604.7000000000007</v>
      </c>
    </row>
    <row r="163" spans="2:3">
      <c r="B163" s="7" t="s">
        <v>165</v>
      </c>
      <c r="C163" s="9">
        <v>8800.2999999999993</v>
      </c>
    </row>
    <row r="164" spans="2:3">
      <c r="B164" s="7" t="s">
        <v>166</v>
      </c>
      <c r="C164" s="9">
        <v>8878.7000000000007</v>
      </c>
    </row>
    <row r="165" spans="2:3">
      <c r="B165" s="7" t="s">
        <v>167</v>
      </c>
      <c r="C165" s="9">
        <v>9045.2000000000007</v>
      </c>
    </row>
    <row r="166" spans="2:3">
      <c r="B166" s="7" t="s">
        <v>168</v>
      </c>
      <c r="C166" s="9">
        <v>8971.4</v>
      </c>
    </row>
    <row r="167" spans="2:3">
      <c r="B167" s="7" t="s">
        <v>169</v>
      </c>
      <c r="C167" s="9">
        <v>8786</v>
      </c>
    </row>
    <row r="168" spans="2:3">
      <c r="B168" s="7" t="s">
        <v>170</v>
      </c>
      <c r="C168" s="9">
        <v>10281.299999999999</v>
      </c>
    </row>
    <row r="169" spans="2:3">
      <c r="B169" s="7" t="s">
        <v>171</v>
      </c>
      <c r="C169" s="9">
        <v>9124.7000000000007</v>
      </c>
    </row>
    <row r="170" spans="2:3">
      <c r="B170" s="7" t="s">
        <v>172</v>
      </c>
      <c r="C170" s="9">
        <v>9547.7999999999993</v>
      </c>
    </row>
    <row r="171" spans="2:3">
      <c r="B171" s="7" t="s">
        <v>173</v>
      </c>
      <c r="C171" s="9">
        <v>9088.7999999999993</v>
      </c>
    </row>
    <row r="172" spans="2:3">
      <c r="B172" s="7" t="s">
        <v>174</v>
      </c>
      <c r="C172" s="9">
        <v>9133.7000000000007</v>
      </c>
    </row>
    <row r="173" spans="2:3">
      <c r="B173" s="7" t="s">
        <v>175</v>
      </c>
      <c r="C173" s="9">
        <v>9308.7999999999993</v>
      </c>
    </row>
    <row r="174" spans="2:3">
      <c r="B174" s="7" t="s">
        <v>176</v>
      </c>
      <c r="C174" s="9">
        <v>9566.2999999999993</v>
      </c>
    </row>
    <row r="175" spans="2:3">
      <c r="B175" s="7" t="s">
        <v>177</v>
      </c>
      <c r="C175" s="9">
        <v>9746.7999999999993</v>
      </c>
    </row>
    <row r="176" spans="2:3">
      <c r="B176" s="7" t="s">
        <v>178</v>
      </c>
      <c r="C176" s="9">
        <v>10051.700000000001</v>
      </c>
    </row>
    <row r="177" spans="2:3">
      <c r="B177" s="7" t="s">
        <v>179</v>
      </c>
      <c r="C177" s="9">
        <v>9750.2000000000007</v>
      </c>
    </row>
    <row r="178" spans="2:3">
      <c r="B178" s="7" t="s">
        <v>180</v>
      </c>
      <c r="C178" s="9">
        <v>9418.6</v>
      </c>
    </row>
    <row r="179" spans="2:3">
      <c r="B179" s="7" t="s">
        <v>181</v>
      </c>
      <c r="C179" s="9">
        <v>9314.5</v>
      </c>
    </row>
    <row r="180" spans="2:3">
      <c r="B180" s="7" t="s">
        <v>182</v>
      </c>
      <c r="C180" s="9">
        <v>9758</v>
      </c>
    </row>
    <row r="181" spans="2:3">
      <c r="B181" s="7" t="s">
        <v>183</v>
      </c>
      <c r="C181" s="9">
        <v>10017.799999999999</v>
      </c>
    </row>
    <row r="182" spans="2:3">
      <c r="B182" s="7" t="s">
        <v>184</v>
      </c>
      <c r="C182" s="9">
        <v>10629.1</v>
      </c>
    </row>
    <row r="183" spans="2:3">
      <c r="B183" s="7" t="s">
        <v>185</v>
      </c>
      <c r="C183" s="9">
        <v>11438.4</v>
      </c>
    </row>
    <row r="184" spans="2:3">
      <c r="B184" s="7" t="s">
        <v>186</v>
      </c>
      <c r="C184" s="9">
        <v>10874.2</v>
      </c>
    </row>
    <row r="185" spans="2:3">
      <c r="B185" s="7" t="s">
        <v>187</v>
      </c>
      <c r="C185" s="9">
        <v>10826.4</v>
      </c>
    </row>
    <row r="186" spans="2:3">
      <c r="B186" s="7" t="s">
        <v>188</v>
      </c>
      <c r="C186" s="9">
        <v>10724.3</v>
      </c>
    </row>
    <row r="187" spans="2:3">
      <c r="B187" s="7" t="s">
        <v>189</v>
      </c>
      <c r="C187" s="9">
        <v>11656.3</v>
      </c>
    </row>
    <row r="188" spans="2:3">
      <c r="B188" s="7" t="s">
        <v>190</v>
      </c>
      <c r="C188" s="9">
        <v>11560.9</v>
      </c>
    </row>
    <row r="189" spans="2:3">
      <c r="B189" s="7" t="s">
        <v>191</v>
      </c>
      <c r="C189" s="9">
        <v>11691.5</v>
      </c>
    </row>
    <row r="190" spans="2:3">
      <c r="B190" s="7" t="s">
        <v>192</v>
      </c>
      <c r="C190" s="9">
        <v>11755.9</v>
      </c>
    </row>
    <row r="191" spans="2:3">
      <c r="B191" s="7" t="s">
        <v>193</v>
      </c>
      <c r="C191" s="9">
        <v>11360.3</v>
      </c>
    </row>
    <row r="192" spans="2:3">
      <c r="B192" s="7" t="s">
        <v>194</v>
      </c>
      <c r="C192" s="9">
        <v>10880.4</v>
      </c>
    </row>
    <row r="193" spans="2:3">
      <c r="B193" s="7" t="s">
        <v>195</v>
      </c>
      <c r="C193" s="8" t="s">
        <v>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L7" sqref="L7"/>
    </sheetView>
  </sheetViews>
  <sheetFormatPr defaultRowHeight="14.4"/>
  <sheetData>
    <row r="1" spans="1:13">
      <c r="A1" s="16" t="s">
        <v>213</v>
      </c>
      <c r="H1" t="s">
        <v>198</v>
      </c>
      <c r="I1" t="s">
        <v>216</v>
      </c>
      <c r="J1" t="s">
        <v>217</v>
      </c>
      <c r="K1" t="s">
        <v>218</v>
      </c>
    </row>
    <row r="2" spans="1:13">
      <c r="A2" s="12" t="s">
        <v>214</v>
      </c>
      <c r="H2" s="13">
        <v>38047</v>
      </c>
      <c r="I2" s="14">
        <v>46.182385845691599</v>
      </c>
      <c r="J2">
        <f>LN(I2)</f>
        <v>3.8325984666388329</v>
      </c>
      <c r="K2">
        <v>-0.165091247340555</v>
      </c>
    </row>
    <row r="3" spans="1:13">
      <c r="A3" s="17" t="s">
        <v>215</v>
      </c>
      <c r="H3" s="13">
        <v>38139</v>
      </c>
      <c r="I3" s="15">
        <v>49.471368804757709</v>
      </c>
      <c r="J3">
        <f t="shared" ref="J3:J66" si="0">LN(I3)</f>
        <v>3.901394094247522</v>
      </c>
      <c r="K3">
        <v>-0.17251395161250499</v>
      </c>
    </row>
    <row r="4" spans="1:13">
      <c r="B4" s="13">
        <v>38047</v>
      </c>
      <c r="C4" s="14">
        <v>46.182385845691599</v>
      </c>
      <c r="H4" s="13">
        <v>38231</v>
      </c>
      <c r="I4" s="14">
        <v>52.760351763823849</v>
      </c>
      <c r="J4">
        <f t="shared" si="0"/>
        <v>3.9657599950714642</v>
      </c>
      <c r="K4">
        <v>-0.184263199854867</v>
      </c>
    </row>
    <row r="5" spans="1:13">
      <c r="B5" s="13">
        <v>38139</v>
      </c>
      <c r="C5" s="15">
        <v>49.471368804757709</v>
      </c>
      <c r="H5" s="13">
        <v>38322</v>
      </c>
      <c r="I5" s="15">
        <v>56.049334722889988</v>
      </c>
      <c r="J5">
        <f t="shared" si="0"/>
        <v>4.026232280096969</v>
      </c>
      <c r="K5">
        <v>-0.19959187881829599</v>
      </c>
    </row>
    <row r="6" spans="1:13">
      <c r="B6" s="13">
        <v>38231</v>
      </c>
      <c r="C6" s="14">
        <v>52.760351763823849</v>
      </c>
      <c r="H6" s="13">
        <v>38412</v>
      </c>
      <c r="I6" s="14">
        <v>64.446738022633312</v>
      </c>
      <c r="J6">
        <f t="shared" si="0"/>
        <v>4.1658391155773158</v>
      </c>
      <c r="K6">
        <v>-0.13514565375353799</v>
      </c>
    </row>
    <row r="7" spans="1:13">
      <c r="B7" s="13">
        <v>38322</v>
      </c>
      <c r="C7" s="15">
        <v>56.049334722889988</v>
      </c>
      <c r="H7" s="13">
        <v>38504</v>
      </c>
      <c r="I7" s="15">
        <v>72.844141322376643</v>
      </c>
      <c r="J7">
        <f t="shared" si="0"/>
        <v>4.2883221083005596</v>
      </c>
      <c r="K7">
        <v>-8.6732006987078905E-2</v>
      </c>
    </row>
    <row r="8" spans="1:13">
      <c r="B8" s="13">
        <v>38412</v>
      </c>
      <c r="C8" s="14">
        <v>64.446738022633312</v>
      </c>
      <c r="H8" s="13">
        <v>38596</v>
      </c>
      <c r="I8" s="14">
        <v>81.241544622119974</v>
      </c>
      <c r="J8">
        <f t="shared" si="0"/>
        <v>4.3974267496052928</v>
      </c>
      <c r="K8">
        <v>-5.0070065811803802E-2</v>
      </c>
    </row>
    <row r="9" spans="1:13">
      <c r="B9" s="13">
        <v>38504</v>
      </c>
      <c r="C9" s="15">
        <v>72.844141322376643</v>
      </c>
      <c r="H9" s="13">
        <v>38687</v>
      </c>
      <c r="I9" s="15">
        <v>89.638947921863306</v>
      </c>
      <c r="J9">
        <f t="shared" si="0"/>
        <v>4.4957899121599603</v>
      </c>
      <c r="K9">
        <v>-2.1933374016231001E-2</v>
      </c>
    </row>
    <row r="10" spans="1:13">
      <c r="B10" s="13">
        <v>38596</v>
      </c>
      <c r="C10" s="14">
        <v>81.241544622119974</v>
      </c>
      <c r="H10" s="13">
        <v>38777</v>
      </c>
      <c r="I10" s="14">
        <v>97.299912281430736</v>
      </c>
      <c r="J10">
        <f t="shared" si="0"/>
        <v>4.5777980876646334</v>
      </c>
      <c r="K10">
        <v>-7.3145575977440203E-3</v>
      </c>
    </row>
    <row r="11" spans="1:13">
      <c r="B11" s="13">
        <v>38687</v>
      </c>
      <c r="C11" s="15">
        <v>89.638947921863306</v>
      </c>
      <c r="H11" s="13">
        <v>38869</v>
      </c>
      <c r="I11" s="15">
        <v>104.96087664099817</v>
      </c>
      <c r="J11">
        <f t="shared" si="0"/>
        <v>4.6535876773045564</v>
      </c>
      <c r="K11">
        <v>4.5573708050321501E-3</v>
      </c>
    </row>
    <row r="12" spans="1:13">
      <c r="B12" s="13">
        <v>38777</v>
      </c>
      <c r="C12" s="14">
        <v>97.299912281430736</v>
      </c>
      <c r="H12" s="13">
        <v>38961</v>
      </c>
      <c r="I12" s="14">
        <v>112.62184100056557</v>
      </c>
      <c r="J12">
        <f t="shared" si="0"/>
        <v>4.7240356667055199</v>
      </c>
      <c r="K12">
        <v>1.51985591519672E-2</v>
      </c>
    </row>
    <row r="13" spans="1:13">
      <c r="B13" s="13">
        <v>38869</v>
      </c>
      <c r="C13" s="15">
        <v>104.96087664099817</v>
      </c>
      <c r="H13" s="13">
        <v>39052</v>
      </c>
      <c r="I13" s="15">
        <v>120.282805360133</v>
      </c>
      <c r="J13">
        <f t="shared" si="0"/>
        <v>4.789845681427761</v>
      </c>
      <c r="K13">
        <v>2.5948942046177498E-2</v>
      </c>
    </row>
    <row r="14" spans="1:13">
      <c r="B14" s="13">
        <v>38961</v>
      </c>
      <c r="C14" s="14">
        <v>112.62184100056557</v>
      </c>
      <c r="H14" s="13">
        <v>39142</v>
      </c>
      <c r="I14" s="14">
        <v>137.82071550558899</v>
      </c>
      <c r="J14">
        <f t="shared" si="0"/>
        <v>4.9259536775103392</v>
      </c>
      <c r="K14">
        <v>0.112371290991311</v>
      </c>
    </row>
    <row r="15" spans="1:13">
      <c r="B15" s="13">
        <v>39052</v>
      </c>
      <c r="C15" s="15">
        <v>120.282805360133</v>
      </c>
      <c r="H15" s="13">
        <v>39234</v>
      </c>
      <c r="I15" s="15">
        <v>155.35862565104503</v>
      </c>
      <c r="J15">
        <f t="shared" si="0"/>
        <v>5.045736158282498</v>
      </c>
      <c r="K15">
        <v>0.188452700402235</v>
      </c>
      <c r="M15" s="157">
        <f>(I15-I14)/100</f>
        <v>0.17537910145456037</v>
      </c>
    </row>
    <row r="16" spans="1:13">
      <c r="B16" s="13">
        <v>39142</v>
      </c>
      <c r="C16" s="14">
        <v>137.82071550558899</v>
      </c>
      <c r="H16" s="13">
        <v>39326</v>
      </c>
      <c r="I16" s="14">
        <v>172.89653579650104</v>
      </c>
      <c r="J16">
        <f t="shared" si="0"/>
        <v>5.1526933566094089</v>
      </c>
      <c r="K16">
        <v>0.25823376863694403</v>
      </c>
      <c r="M16" s="157">
        <f t="shared" ref="M16:M73" si="1">(I16-I15)/100</f>
        <v>0.17537910145456009</v>
      </c>
    </row>
    <row r="17" spans="2:13">
      <c r="B17" s="13">
        <v>39234</v>
      </c>
      <c r="C17" s="15">
        <v>155.35862565104503</v>
      </c>
      <c r="H17" s="13">
        <v>39417</v>
      </c>
      <c r="I17" s="15">
        <v>190.43444594195705</v>
      </c>
      <c r="J17">
        <f t="shared" si="0"/>
        <v>5.2493080195550794</v>
      </c>
      <c r="K17">
        <v>0.32461982011568502</v>
      </c>
      <c r="M17" s="157">
        <f>(I17-I16)/100</f>
        <v>0.17537910145456009</v>
      </c>
    </row>
    <row r="18" spans="2:13">
      <c r="B18" s="13">
        <v>39326</v>
      </c>
      <c r="C18" s="14">
        <v>172.89653579650104</v>
      </c>
      <c r="H18" s="13">
        <v>39508</v>
      </c>
      <c r="I18" s="14">
        <v>196.83579980656299</v>
      </c>
      <c r="J18">
        <f t="shared" si="0"/>
        <v>5.2823698776608046</v>
      </c>
      <c r="K18">
        <v>0.33466176915330298</v>
      </c>
      <c r="M18" s="157">
        <f t="shared" si="1"/>
        <v>6.4013538646059367E-2</v>
      </c>
    </row>
    <row r="19" spans="2:13">
      <c r="B19" s="13">
        <v>39417</v>
      </c>
      <c r="C19" s="15">
        <v>190.43444594195705</v>
      </c>
      <c r="H19" s="13">
        <v>39600</v>
      </c>
      <c r="I19" s="15">
        <v>203.23715367116893</v>
      </c>
      <c r="J19">
        <f t="shared" si="0"/>
        <v>5.3143735418605322</v>
      </c>
      <c r="K19">
        <v>0.35091252267707601</v>
      </c>
      <c r="M19" s="157">
        <f t="shared" si="1"/>
        <v>6.4013538646059367E-2</v>
      </c>
    </row>
    <row r="20" spans="2:13">
      <c r="B20" s="13">
        <v>39508</v>
      </c>
      <c r="C20" s="14">
        <v>196.83579980656299</v>
      </c>
      <c r="H20" s="13">
        <v>39692</v>
      </c>
      <c r="I20" s="14">
        <v>209.63850753577481</v>
      </c>
      <c r="J20">
        <f t="shared" si="0"/>
        <v>5.34538465473182</v>
      </c>
      <c r="K20">
        <v>0.37328685600855899</v>
      </c>
      <c r="M20" s="157">
        <f t="shared" si="1"/>
        <v>6.4013538646058799E-2</v>
      </c>
    </row>
    <row r="21" spans="2:13">
      <c r="B21" s="13">
        <v>39600</v>
      </c>
      <c r="C21" s="15">
        <v>203.23715367116893</v>
      </c>
      <c r="H21" s="13">
        <v>39783</v>
      </c>
      <c r="I21" s="15">
        <v>216.03986140038074</v>
      </c>
      <c r="J21">
        <f t="shared" si="0"/>
        <v>5.3754629341783851</v>
      </c>
      <c r="K21">
        <v>0.40147429814263103</v>
      </c>
      <c r="M21" s="157">
        <f t="shared" si="1"/>
        <v>6.4013538646059367E-2</v>
      </c>
    </row>
    <row r="22" spans="2:13">
      <c r="B22" s="13">
        <v>39692</v>
      </c>
      <c r="C22" s="14">
        <v>209.63850753577481</v>
      </c>
      <c r="H22" s="13">
        <v>39873</v>
      </c>
      <c r="I22" s="14">
        <v>136.66440640042595</v>
      </c>
      <c r="J22">
        <f t="shared" si="0"/>
        <v>4.9175283323600123</v>
      </c>
      <c r="K22">
        <v>-5.2208690210829099E-2</v>
      </c>
      <c r="M22" s="157">
        <f t="shared" si="1"/>
        <v>-0.79375454999954798</v>
      </c>
    </row>
    <row r="23" spans="2:13">
      <c r="B23" s="13">
        <v>39783</v>
      </c>
      <c r="C23" s="15">
        <v>216.03986140038074</v>
      </c>
      <c r="H23" s="13">
        <v>39965</v>
      </c>
      <c r="I23" s="15">
        <v>130.73290724425803</v>
      </c>
      <c r="J23">
        <f t="shared" si="0"/>
        <v>4.8731563658659134</v>
      </c>
      <c r="K23">
        <v>-8.7041005778282804E-2</v>
      </c>
      <c r="M23" s="157">
        <f t="shared" si="1"/>
        <v>-5.9314991561679166E-2</v>
      </c>
    </row>
    <row r="24" spans="2:13">
      <c r="B24" s="13">
        <v>39873</v>
      </c>
      <c r="C24" s="14">
        <v>136.66440640042595</v>
      </c>
      <c r="H24" s="13">
        <v>40057</v>
      </c>
      <c r="I24" s="14">
        <v>129.89316691428371</v>
      </c>
      <c r="J24">
        <f t="shared" si="0"/>
        <v>4.8667123196315822</v>
      </c>
      <c r="K24">
        <v>-7.9479147854801299E-2</v>
      </c>
      <c r="M24" s="157">
        <f t="shared" si="1"/>
        <v>-8.3974032997431898E-3</v>
      </c>
    </row>
    <row r="25" spans="2:13">
      <c r="B25" s="13">
        <v>39965</v>
      </c>
      <c r="C25" s="15">
        <v>130.73290724425803</v>
      </c>
      <c r="H25" s="13">
        <v>40148</v>
      </c>
      <c r="I25" s="15">
        <v>135.8779829167992</v>
      </c>
      <c r="J25">
        <f t="shared" si="0"/>
        <v>4.9117572985899081</v>
      </c>
      <c r="K25">
        <v>-1.67293941068473E-2</v>
      </c>
      <c r="M25" s="157">
        <f t="shared" si="1"/>
        <v>5.9848160025154869E-2</v>
      </c>
    </row>
    <row r="26" spans="2:13">
      <c r="B26" s="13">
        <v>40057</v>
      </c>
      <c r="C26" s="14">
        <v>129.89316691428371</v>
      </c>
      <c r="H26" s="13">
        <v>40238</v>
      </c>
      <c r="I26" s="14">
        <v>126.9340819419932</v>
      </c>
      <c r="J26">
        <f t="shared" si="0"/>
        <v>4.8436679118839665</v>
      </c>
      <c r="K26">
        <v>-6.4132843733470501E-2</v>
      </c>
      <c r="M26" s="157">
        <f t="shared" si="1"/>
        <v>-8.9439009748059989E-2</v>
      </c>
    </row>
    <row r="27" spans="2:13">
      <c r="B27" s="13">
        <v>40148</v>
      </c>
      <c r="C27" s="15">
        <v>135.8779829167992</v>
      </c>
      <c r="H27" s="13">
        <v>40330</v>
      </c>
      <c r="I27" s="15">
        <v>125.3479057631528</v>
      </c>
      <c r="J27">
        <f t="shared" si="0"/>
        <v>4.831093117349881</v>
      </c>
      <c r="K27">
        <v>-5.3747791062407103E-2</v>
      </c>
      <c r="M27" s="157">
        <f t="shared" si="1"/>
        <v>-1.5861761788404038E-2</v>
      </c>
    </row>
    <row r="28" spans="2:13">
      <c r="B28" s="13">
        <v>40238</v>
      </c>
      <c r="C28" s="14">
        <v>126.9340819419932</v>
      </c>
      <c r="H28" s="13">
        <v>40422</v>
      </c>
      <c r="I28" s="14">
        <v>121.4424467681928</v>
      </c>
      <c r="J28">
        <f t="shared" si="0"/>
        <v>4.7994404614037789</v>
      </c>
      <c r="K28">
        <v>-6.0833858394063897E-2</v>
      </c>
      <c r="M28" s="157">
        <f t="shared" si="1"/>
        <v>-3.9054589949600003E-2</v>
      </c>
    </row>
    <row r="29" spans="2:13">
      <c r="B29" s="13">
        <v>40330</v>
      </c>
      <c r="C29" s="15">
        <v>125.3479057631528</v>
      </c>
      <c r="H29" s="13">
        <v>40513</v>
      </c>
      <c r="I29" s="15">
        <v>117.68360910068866</v>
      </c>
      <c r="J29">
        <f t="shared" si="0"/>
        <v>4.7679997445915037</v>
      </c>
      <c r="K29">
        <v>-6.6734821659430496E-2</v>
      </c>
      <c r="M29" s="157">
        <f t="shared" si="1"/>
        <v>-3.7588376675041391E-2</v>
      </c>
    </row>
    <row r="30" spans="2:13">
      <c r="B30" s="13">
        <v>40422</v>
      </c>
      <c r="C30" s="14">
        <v>121.4424467681928</v>
      </c>
      <c r="H30" s="13">
        <v>40603</v>
      </c>
      <c r="I30" s="14">
        <v>111.84541442562899</v>
      </c>
      <c r="J30">
        <f t="shared" si="0"/>
        <v>4.7171176895599904</v>
      </c>
      <c r="K30">
        <v>-9.1699515628003603E-2</v>
      </c>
      <c r="M30" s="157">
        <f t="shared" si="1"/>
        <v>-5.8381946750596686E-2</v>
      </c>
    </row>
    <row r="31" spans="2:13">
      <c r="B31" s="13">
        <v>40513</v>
      </c>
      <c r="C31" s="15">
        <v>117.68360910068866</v>
      </c>
      <c r="H31" s="13">
        <v>40695</v>
      </c>
      <c r="I31" s="15">
        <v>110.35254272789686</v>
      </c>
      <c r="J31">
        <f t="shared" si="0"/>
        <v>4.7036801748287269</v>
      </c>
      <c r="K31">
        <v>-7.9395907805742405E-2</v>
      </c>
      <c r="M31" s="157">
        <f t="shared" si="1"/>
        <v>-1.4928716977321272E-2</v>
      </c>
    </row>
    <row r="32" spans="2:13">
      <c r="B32" s="13">
        <v>40603</v>
      </c>
      <c r="C32" s="14">
        <v>111.84541442562899</v>
      </c>
      <c r="H32" s="13">
        <v>40787</v>
      </c>
      <c r="I32" s="14">
        <v>102.03511469767489</v>
      </c>
      <c r="J32">
        <f t="shared" si="0"/>
        <v>4.6253170157817047</v>
      </c>
      <c r="K32">
        <v>-0.13269071650133701</v>
      </c>
      <c r="M32" s="157">
        <f t="shared" si="1"/>
        <v>-8.3174280302219752E-2</v>
      </c>
    </row>
    <row r="33" spans="2:13">
      <c r="B33" s="13">
        <v>40695</v>
      </c>
      <c r="C33" s="15">
        <v>110.35254272789686</v>
      </c>
      <c r="H33" s="13">
        <v>40878</v>
      </c>
      <c r="I33" s="15">
        <v>97.529841181304661</v>
      </c>
      <c r="J33">
        <f t="shared" si="0"/>
        <v>4.5801583945739512</v>
      </c>
      <c r="K33">
        <v>-0.15390067158110299</v>
      </c>
      <c r="M33" s="157">
        <f t="shared" si="1"/>
        <v>-4.5052735163702236E-2</v>
      </c>
    </row>
    <row r="34" spans="2:13">
      <c r="B34" s="13">
        <v>40787</v>
      </c>
      <c r="C34" s="14">
        <v>102.03511469767489</v>
      </c>
      <c r="H34" s="13">
        <v>40969</v>
      </c>
      <c r="I34" s="14">
        <v>101.19537436770055</v>
      </c>
      <c r="J34">
        <f t="shared" si="0"/>
        <v>4.6170530479796845</v>
      </c>
      <c r="K34">
        <v>-9.4541017213539399E-2</v>
      </c>
      <c r="M34" s="157">
        <f t="shared" si="1"/>
        <v>3.6655331863958904E-2</v>
      </c>
    </row>
    <row r="35" spans="2:13">
      <c r="B35" s="13">
        <v>40878</v>
      </c>
      <c r="C35" s="15">
        <v>97.529841181304661</v>
      </c>
      <c r="H35" s="13">
        <v>41061</v>
      </c>
      <c r="I35" s="15">
        <v>100.54224299994274</v>
      </c>
      <c r="J35">
        <f t="shared" si="0"/>
        <v>4.6105779675435521</v>
      </c>
      <c r="K35">
        <v>-8.03025526474066E-2</v>
      </c>
      <c r="M35" s="157">
        <f t="shared" si="1"/>
        <v>-6.5313136775780834E-3</v>
      </c>
    </row>
    <row r="36" spans="2:13">
      <c r="B36" s="13">
        <v>40969</v>
      </c>
      <c r="C36" s="14">
        <v>101.19537436770055</v>
      </c>
      <c r="H36" s="13">
        <v>41153</v>
      </c>
      <c r="I36" s="14">
        <v>96.343541350071078</v>
      </c>
      <c r="J36">
        <f t="shared" si="0"/>
        <v>4.5679203594020397</v>
      </c>
      <c r="K36">
        <v>-0.10420677799571</v>
      </c>
      <c r="M36" s="157">
        <f t="shared" si="1"/>
        <v>-4.1987016498716653E-2</v>
      </c>
    </row>
    <row r="37" spans="2:13">
      <c r="B37" s="13">
        <v>41061</v>
      </c>
      <c r="C37" s="15">
        <v>100.54224299994274</v>
      </c>
      <c r="H37" s="13">
        <v>41244</v>
      </c>
      <c r="I37" s="15">
        <v>96.22357844578903</v>
      </c>
      <c r="J37">
        <f t="shared" si="0"/>
        <v>4.5666744258290821</v>
      </c>
      <c r="K37">
        <v>-8.8818003276048593E-2</v>
      </c>
      <c r="M37" s="157">
        <f t="shared" si="1"/>
        <v>-1.1996290428204759E-3</v>
      </c>
    </row>
    <row r="38" spans="2:13">
      <c r="B38" s="13">
        <v>41153</v>
      </c>
      <c r="C38" s="14">
        <v>96.343541350071078</v>
      </c>
      <c r="H38" s="13">
        <v>41334</v>
      </c>
      <c r="I38" s="14">
        <v>100.32897561455242</v>
      </c>
      <c r="J38">
        <f t="shared" si="0"/>
        <v>4.608454542724453</v>
      </c>
      <c r="K38">
        <v>-3.2615240269774498E-2</v>
      </c>
      <c r="M38" s="157">
        <f t="shared" si="1"/>
        <v>4.1053971687633889E-2</v>
      </c>
    </row>
    <row r="39" spans="2:13">
      <c r="B39" s="13">
        <v>41244</v>
      </c>
      <c r="C39" s="15">
        <v>96.22357844578903</v>
      </c>
      <c r="H39" s="13">
        <v>41426</v>
      </c>
      <c r="I39" s="15">
        <v>99.542552130925685</v>
      </c>
      <c r="J39">
        <f t="shared" si="0"/>
        <v>4.6005852123515343</v>
      </c>
      <c r="K39">
        <v>-2.8311861506192099E-2</v>
      </c>
      <c r="M39" s="157">
        <f t="shared" si="1"/>
        <v>-7.864234836267343E-3</v>
      </c>
    </row>
    <row r="40" spans="2:13">
      <c r="B40" s="13">
        <v>41334</v>
      </c>
      <c r="C40" s="14">
        <v>100.32897561455242</v>
      </c>
      <c r="H40" s="13">
        <v>41518</v>
      </c>
      <c r="I40" s="14">
        <v>97.129964833697841</v>
      </c>
      <c r="J40">
        <f t="shared" si="0"/>
        <v>4.5760499253602029</v>
      </c>
      <c r="K40">
        <v>-4.2941864989438999E-2</v>
      </c>
      <c r="M40" s="157">
        <f t="shared" si="1"/>
        <v>-2.4125872972278445E-2</v>
      </c>
    </row>
    <row r="41" spans="2:13">
      <c r="B41" s="13">
        <v>41426</v>
      </c>
      <c r="C41" s="15">
        <v>99.542552130925685</v>
      </c>
      <c r="H41" s="13">
        <v>41609</v>
      </c>
      <c r="I41" s="15">
        <v>96.410187408005541</v>
      </c>
      <c r="J41">
        <f t="shared" si="0"/>
        <v>4.5686118745392017</v>
      </c>
      <c r="K41">
        <v>-4.2741852810210298E-2</v>
      </c>
      <c r="M41" s="157">
        <f t="shared" si="1"/>
        <v>-7.1977742569229973E-3</v>
      </c>
    </row>
    <row r="42" spans="2:13">
      <c r="B42" s="13">
        <v>41518</v>
      </c>
      <c r="C42" s="14">
        <v>97.129964833697841</v>
      </c>
      <c r="H42" s="13">
        <v>41699</v>
      </c>
      <c r="I42" s="14">
        <v>97.023331141002686</v>
      </c>
      <c r="J42">
        <f t="shared" si="0"/>
        <v>4.5749514768081792</v>
      </c>
      <c r="K42">
        <v>-3.1004366393577901E-2</v>
      </c>
      <c r="M42" s="157">
        <f t="shared" si="1"/>
        <v>6.1314373299714477E-3</v>
      </c>
    </row>
    <row r="43" spans="2:13">
      <c r="B43" s="13">
        <v>41609</v>
      </c>
      <c r="C43" s="15">
        <v>96.410187408005541</v>
      </c>
      <c r="H43" s="13">
        <v>41791</v>
      </c>
      <c r="I43" s="15">
        <v>95.730397617073933</v>
      </c>
      <c r="J43">
        <f t="shared" si="0"/>
        <v>4.5615358824759484</v>
      </c>
      <c r="K43">
        <v>-4.12084975066076E-2</v>
      </c>
      <c r="M43" s="157">
        <f t="shared" si="1"/>
        <v>-1.2929335239287526E-2</v>
      </c>
    </row>
    <row r="44" spans="2:13">
      <c r="B44" s="13">
        <v>41699</v>
      </c>
      <c r="C44" s="14">
        <v>97.023331141002686</v>
      </c>
      <c r="H44" s="13">
        <v>41883</v>
      </c>
      <c r="I44" s="14">
        <v>94.8906572870996</v>
      </c>
      <c r="J44">
        <f t="shared" si="0"/>
        <v>4.5527252527937936</v>
      </c>
      <c r="K44">
        <v>-4.8920948187373803E-2</v>
      </c>
      <c r="M44" s="157">
        <f t="shared" si="1"/>
        <v>-8.3974032997433321E-3</v>
      </c>
    </row>
    <row r="45" spans="2:13">
      <c r="B45" s="13">
        <v>41791</v>
      </c>
      <c r="C45" s="15">
        <v>95.730397617073933</v>
      </c>
      <c r="H45" s="13">
        <v>41974</v>
      </c>
      <c r="I45" s="15">
        <v>96.623454793395851</v>
      </c>
      <c r="J45">
        <f t="shared" si="0"/>
        <v>4.5708215149907989</v>
      </c>
      <c r="K45">
        <v>-3.1740903163004E-2</v>
      </c>
      <c r="M45" s="157">
        <f t="shared" si="1"/>
        <v>1.7327975062962509E-2</v>
      </c>
    </row>
    <row r="46" spans="2:13">
      <c r="B46" s="13">
        <v>41883</v>
      </c>
      <c r="C46" s="14">
        <v>94.8906572870996</v>
      </c>
      <c r="H46" s="13">
        <v>42064</v>
      </c>
      <c r="I46" s="14">
        <v>100.59555984629031</v>
      </c>
      <c r="J46">
        <f t="shared" si="0"/>
        <v>4.611108119974789</v>
      </c>
      <c r="K46">
        <v>5.7445554319901504E-3</v>
      </c>
      <c r="M46" s="157">
        <f t="shared" si="1"/>
        <v>3.9721050528944632E-2</v>
      </c>
    </row>
    <row r="47" spans="2:13">
      <c r="B47" s="13">
        <v>41974</v>
      </c>
      <c r="C47" s="15">
        <v>96.623454793395851</v>
      </c>
      <c r="H47" s="13">
        <v>42156</v>
      </c>
      <c r="I47" s="15">
        <v>99.502564496165007</v>
      </c>
      <c r="J47">
        <f t="shared" si="0"/>
        <v>4.6001834176632119</v>
      </c>
      <c r="K47">
        <v>-9.7169184724261708E-3</v>
      </c>
      <c r="M47" s="157">
        <f t="shared" si="1"/>
        <v>-1.0929953501253066E-2</v>
      </c>
    </row>
    <row r="48" spans="2:13">
      <c r="B48" s="13">
        <v>42064</v>
      </c>
      <c r="C48" s="14">
        <v>100.59555984629031</v>
      </c>
      <c r="H48" s="13">
        <v>42248</v>
      </c>
      <c r="I48" s="14">
        <v>98.276277030170732</v>
      </c>
      <c r="J48">
        <f t="shared" si="0"/>
        <v>4.5877826656795717</v>
      </c>
      <c r="K48">
        <v>-2.82443542934371E-2</v>
      </c>
      <c r="M48" s="157">
        <f t="shared" si="1"/>
        <v>-1.2262874659942753E-2</v>
      </c>
    </row>
    <row r="49" spans="2:13">
      <c r="B49" s="13">
        <v>42156</v>
      </c>
      <c r="C49" s="15">
        <v>99.502564496165007</v>
      </c>
      <c r="H49" s="13">
        <v>42339</v>
      </c>
      <c r="I49" s="15">
        <v>100.06239138281454</v>
      </c>
      <c r="J49">
        <f t="shared" si="0"/>
        <v>4.6057939052629226</v>
      </c>
      <c r="K49">
        <v>-1.7797924374174299E-2</v>
      </c>
      <c r="M49" s="157">
        <f t="shared" si="1"/>
        <v>1.786114352643807E-2</v>
      </c>
    </row>
    <row r="50" spans="2:13">
      <c r="B50" s="13">
        <v>42248</v>
      </c>
      <c r="C50" s="14">
        <v>98.276277030170732</v>
      </c>
      <c r="H50" s="13">
        <v>42430</v>
      </c>
      <c r="I50" s="14">
        <v>103.65</v>
      </c>
      <c r="J50">
        <f t="shared" si="0"/>
        <v>4.6410198388817889</v>
      </c>
      <c r="K50">
        <v>8.5945146636614497E-3</v>
      </c>
      <c r="M50" s="157">
        <f t="shared" si="1"/>
        <v>3.5876086171854664E-2</v>
      </c>
    </row>
    <row r="51" spans="2:13">
      <c r="B51" s="13">
        <v>42339</v>
      </c>
      <c r="C51" s="15">
        <v>100.06239138281454</v>
      </c>
      <c r="H51" s="13">
        <v>42522</v>
      </c>
      <c r="I51" s="15">
        <v>106.59</v>
      </c>
      <c r="J51">
        <f t="shared" si="0"/>
        <v>4.6689896987010453</v>
      </c>
      <c r="K51">
        <v>2.6642756901104198E-2</v>
      </c>
      <c r="M51" s="157">
        <f t="shared" si="1"/>
        <v>2.9399999999999978E-2</v>
      </c>
    </row>
    <row r="52" spans="2:13">
      <c r="B52" s="13">
        <v>42430</v>
      </c>
      <c r="C52" s="14">
        <v>103.65</v>
      </c>
      <c r="H52" s="13">
        <v>42614</v>
      </c>
      <c r="I52" s="14">
        <v>105.86</v>
      </c>
      <c r="J52">
        <f t="shared" si="0"/>
        <v>4.6621174664298417</v>
      </c>
      <c r="K52">
        <v>8.9359748475237293E-3</v>
      </c>
      <c r="M52" s="157">
        <f t="shared" si="1"/>
        <v>-7.30000000000004E-3</v>
      </c>
    </row>
    <row r="53" spans="2:13">
      <c r="B53" s="13">
        <v>42522</v>
      </c>
      <c r="C53" s="15">
        <v>106.59</v>
      </c>
      <c r="H53" s="13">
        <v>42705</v>
      </c>
      <c r="I53" s="15">
        <v>107.7</v>
      </c>
      <c r="J53">
        <f t="shared" si="0"/>
        <v>4.6793495841623427</v>
      </c>
      <c r="K53">
        <v>1.4579152289227701E-2</v>
      </c>
      <c r="M53" s="157">
        <f t="shared" si="1"/>
        <v>1.8400000000000034E-2</v>
      </c>
    </row>
    <row r="54" spans="2:13">
      <c r="B54" s="13">
        <v>42614</v>
      </c>
      <c r="C54" s="14">
        <v>105.86</v>
      </c>
      <c r="H54" s="13">
        <v>42795</v>
      </c>
      <c r="I54" s="14">
        <v>108.96</v>
      </c>
      <c r="J54">
        <f t="shared" si="0"/>
        <v>4.6909808424012018</v>
      </c>
      <c r="K54">
        <v>1.40200330282453E-2</v>
      </c>
      <c r="M54" s="157">
        <f t="shared" si="1"/>
        <v>1.259999999999991E-2</v>
      </c>
    </row>
    <row r="55" spans="2:13">
      <c r="B55" s="13">
        <v>42705</v>
      </c>
      <c r="C55" s="15">
        <v>107.7</v>
      </c>
      <c r="H55" s="13">
        <v>42887</v>
      </c>
      <c r="I55" s="15">
        <v>114.27</v>
      </c>
      <c r="J55">
        <f t="shared" si="0"/>
        <v>4.7385640691586222</v>
      </c>
      <c r="K55">
        <v>4.8955288896426197E-2</v>
      </c>
      <c r="M55" s="157">
        <f t="shared" si="1"/>
        <v>5.3100000000000022E-2</v>
      </c>
    </row>
    <row r="56" spans="2:13">
      <c r="B56" s="13">
        <v>42795</v>
      </c>
      <c r="C56" s="14">
        <v>108.96</v>
      </c>
      <c r="H56" s="13">
        <v>42979</v>
      </c>
      <c r="I56" s="14">
        <v>112.44</v>
      </c>
      <c r="J56">
        <f t="shared" si="0"/>
        <v>4.722419746038331</v>
      </c>
      <c r="K56">
        <v>1.98404812049775E-2</v>
      </c>
      <c r="M56" s="157">
        <f t="shared" si="1"/>
        <v>-1.8299999999999983E-2</v>
      </c>
    </row>
    <row r="57" spans="2:13">
      <c r="B57" s="13">
        <v>42887</v>
      </c>
      <c r="C57" s="15">
        <v>114.27</v>
      </c>
      <c r="H57" s="13">
        <v>43070</v>
      </c>
      <c r="I57" s="15">
        <v>113.75</v>
      </c>
      <c r="J57">
        <f t="shared" si="0"/>
        <v>4.7340030578310595</v>
      </c>
      <c r="K57">
        <v>1.8235278209539602E-2</v>
      </c>
      <c r="M57" s="157">
        <f t="shared" si="1"/>
        <v>1.3100000000000023E-2</v>
      </c>
    </row>
    <row r="58" spans="2:13">
      <c r="B58" s="13">
        <v>42979</v>
      </c>
      <c r="C58" s="14">
        <v>112.44</v>
      </c>
      <c r="H58" s="13">
        <v>43160</v>
      </c>
      <c r="I58" s="14">
        <v>116.1</v>
      </c>
      <c r="J58">
        <f t="shared" si="0"/>
        <v>4.7544518887038461</v>
      </c>
      <c r="K58">
        <v>2.5369646865002801E-2</v>
      </c>
      <c r="M58" s="157">
        <f t="shared" si="1"/>
        <v>2.3499999999999945E-2</v>
      </c>
    </row>
    <row r="59" spans="2:13">
      <c r="B59" s="13">
        <v>43070</v>
      </c>
      <c r="C59" s="15">
        <v>113.75</v>
      </c>
      <c r="H59" s="13">
        <v>43252</v>
      </c>
      <c r="I59" s="15">
        <v>119.66</v>
      </c>
      <c r="J59">
        <f t="shared" si="0"/>
        <v>4.7846543879618855</v>
      </c>
      <c r="K59">
        <v>4.2212422077376702E-2</v>
      </c>
      <c r="M59" s="157">
        <f t="shared" si="1"/>
        <v>3.5600000000000021E-2</v>
      </c>
    </row>
    <row r="60" spans="2:13">
      <c r="B60" s="13">
        <v>43160</v>
      </c>
      <c r="C60" s="14">
        <v>116.1</v>
      </c>
      <c r="H60" s="13">
        <v>43344</v>
      </c>
      <c r="I60" s="14">
        <v>118.88</v>
      </c>
      <c r="J60">
        <f t="shared" si="0"/>
        <v>4.778114580969449</v>
      </c>
      <c r="K60">
        <v>2.2332459723377999E-2</v>
      </c>
      <c r="M60" s="157">
        <f t="shared" si="1"/>
        <v>-7.8000000000000118E-3</v>
      </c>
    </row>
    <row r="61" spans="2:13">
      <c r="B61" s="13">
        <v>43252</v>
      </c>
      <c r="C61" s="15">
        <v>119.66</v>
      </c>
      <c r="H61" s="13">
        <v>43435</v>
      </c>
      <c r="I61" s="15">
        <v>119.83</v>
      </c>
      <c r="J61">
        <f t="shared" si="0"/>
        <v>4.7860740716944257</v>
      </c>
      <c r="K61">
        <v>1.70098109159235E-2</v>
      </c>
      <c r="M61" s="157">
        <f t="shared" si="1"/>
        <v>9.5000000000000293E-3</v>
      </c>
    </row>
    <row r="62" spans="2:13">
      <c r="B62" s="13">
        <v>43344</v>
      </c>
      <c r="C62" s="14">
        <v>118.88</v>
      </c>
      <c r="H62" s="13">
        <v>43525</v>
      </c>
      <c r="I62" s="14">
        <v>119.91</v>
      </c>
      <c r="J62">
        <f t="shared" si="0"/>
        <v>4.7867414613913422</v>
      </c>
      <c r="K62">
        <v>4.4775649806032504E-3</v>
      </c>
      <c r="M62" s="157">
        <f t="shared" si="1"/>
        <v>7.9999999999998291E-4</v>
      </c>
    </row>
    <row r="63" spans="2:13">
      <c r="B63" s="13">
        <v>43435</v>
      </c>
      <c r="C63" s="15">
        <v>119.83</v>
      </c>
      <c r="H63" s="13">
        <v>43617</v>
      </c>
      <c r="I63" s="15">
        <v>121.79</v>
      </c>
      <c r="J63">
        <f t="shared" si="0"/>
        <v>4.8022982500990192</v>
      </c>
      <c r="K63">
        <v>6.9310821111878704E-3</v>
      </c>
      <c r="M63" s="157">
        <f t="shared" si="1"/>
        <v>1.8800000000000098E-2</v>
      </c>
    </row>
    <row r="64" spans="2:13">
      <c r="B64" s="13">
        <v>43525</v>
      </c>
      <c r="C64" s="14">
        <v>119.91</v>
      </c>
      <c r="H64" s="13">
        <v>43709</v>
      </c>
      <c r="I64" s="15">
        <v>123.57</v>
      </c>
      <c r="J64">
        <f t="shared" si="0"/>
        <v>4.8168077971160992</v>
      </c>
      <c r="K64">
        <v>8.4447800233382608E-3</v>
      </c>
      <c r="M64" s="157">
        <f t="shared" si="1"/>
        <v>1.7799999999999868E-2</v>
      </c>
    </row>
    <row r="65" spans="2:13">
      <c r="B65" s="13">
        <v>43617</v>
      </c>
      <c r="C65" s="15">
        <v>121.79</v>
      </c>
      <c r="H65" s="13">
        <v>43800</v>
      </c>
      <c r="I65" s="14">
        <v>125.49</v>
      </c>
      <c r="J65">
        <f t="shared" si="0"/>
        <v>4.8322260741222163</v>
      </c>
      <c r="K65">
        <v>1.09813585063935E-2</v>
      </c>
      <c r="M65" s="157">
        <f t="shared" si="1"/>
        <v>1.9200000000000016E-2</v>
      </c>
    </row>
    <row r="66" spans="2:13">
      <c r="B66" s="13">
        <v>43709</v>
      </c>
      <c r="C66" s="15">
        <v>123.57</v>
      </c>
      <c r="H66" s="13">
        <v>43891</v>
      </c>
      <c r="I66" s="15">
        <v>129.62</v>
      </c>
      <c r="J66">
        <f t="shared" si="0"/>
        <v>4.8646070929995702</v>
      </c>
      <c r="K66">
        <v>3.0596279362180501E-2</v>
      </c>
      <c r="M66" s="157">
        <f t="shared" si="1"/>
        <v>4.1300000000000094E-2</v>
      </c>
    </row>
    <row r="67" spans="2:13">
      <c r="B67" s="13">
        <v>43800</v>
      </c>
      <c r="C67" s="14">
        <v>125.49</v>
      </c>
      <c r="H67" s="13">
        <v>43983</v>
      </c>
      <c r="I67" s="14">
        <v>129.77000000000001</v>
      </c>
      <c r="J67">
        <f t="shared" ref="J67:J73" si="2">LN(I67)</f>
        <v>4.8657636527491395</v>
      </c>
      <c r="K67">
        <v>1.9096928043460901E-2</v>
      </c>
      <c r="M67" s="157">
        <f t="shared" si="1"/>
        <v>1.5000000000000568E-3</v>
      </c>
    </row>
    <row r="68" spans="2:13">
      <c r="B68" s="13">
        <v>43891</v>
      </c>
      <c r="C68" s="15">
        <v>129.62</v>
      </c>
      <c r="H68" s="13">
        <v>44075</v>
      </c>
      <c r="I68" s="15">
        <v>126.38</v>
      </c>
      <c r="J68">
        <f t="shared" si="2"/>
        <v>4.8392932413453096</v>
      </c>
      <c r="K68">
        <v>-1.99437446716039E-2</v>
      </c>
      <c r="M68" s="157">
        <f t="shared" si="1"/>
        <v>-3.3900000000000145E-2</v>
      </c>
    </row>
    <row r="69" spans="2:13">
      <c r="B69" s="13">
        <v>43983</v>
      </c>
      <c r="C69" s="14">
        <v>129.77000000000001</v>
      </c>
      <c r="H69" s="13">
        <v>44166</v>
      </c>
      <c r="I69" s="14">
        <v>127.97</v>
      </c>
      <c r="J69">
        <f t="shared" si="2"/>
        <v>4.8517958614495047</v>
      </c>
      <c r="K69">
        <v>-1.9962206584879402E-2</v>
      </c>
      <c r="M69" s="157">
        <f t="shared" si="1"/>
        <v>1.5900000000000036E-2</v>
      </c>
    </row>
    <row r="70" spans="2:13">
      <c r="B70" s="13">
        <v>44075</v>
      </c>
      <c r="C70" s="15">
        <v>126.38</v>
      </c>
      <c r="H70" s="13">
        <v>44256</v>
      </c>
      <c r="I70" s="14">
        <v>131.44999999999999</v>
      </c>
      <c r="J70">
        <f t="shared" si="2"/>
        <v>4.8786265511758904</v>
      </c>
      <c r="K70">
        <v>-5.6274266578162299E-3</v>
      </c>
      <c r="M70" s="157">
        <f t="shared" si="1"/>
        <v>3.47999999999999E-2</v>
      </c>
    </row>
    <row r="71" spans="2:13">
      <c r="B71" s="13">
        <v>44166</v>
      </c>
      <c r="C71" s="14">
        <v>127.97</v>
      </c>
      <c r="H71" s="13">
        <v>44348</v>
      </c>
      <c r="I71" s="14">
        <v>133.61000000000001</v>
      </c>
      <c r="J71">
        <f t="shared" si="2"/>
        <v>4.8949251086008028</v>
      </c>
      <c r="K71">
        <v>-1.81113747274697E-3</v>
      </c>
      <c r="M71" s="157">
        <f t="shared" si="1"/>
        <v>2.1600000000000251E-2</v>
      </c>
    </row>
    <row r="72" spans="2:13">
      <c r="B72" s="13">
        <v>44256</v>
      </c>
      <c r="C72" s="14">
        <v>131.44999999999999</v>
      </c>
      <c r="H72" s="13">
        <v>44440</v>
      </c>
      <c r="I72" s="14">
        <v>133.78</v>
      </c>
      <c r="J72">
        <f t="shared" si="2"/>
        <v>4.8961966596902622</v>
      </c>
      <c r="K72">
        <v>-1.3016227470346E-2</v>
      </c>
      <c r="M72" s="157">
        <f t="shared" si="1"/>
        <v>1.699999999999875E-3</v>
      </c>
    </row>
    <row r="73" spans="2:13">
      <c r="B73" s="13">
        <v>44348</v>
      </c>
      <c r="C73" s="14">
        <v>133.61000000000001</v>
      </c>
      <c r="H73" s="13">
        <v>44916</v>
      </c>
      <c r="I73" s="14">
        <v>137.51</v>
      </c>
      <c r="J73">
        <f t="shared" si="2"/>
        <v>4.9236966417348533</v>
      </c>
      <c r="K73">
        <v>2.0058598696346399E-3</v>
      </c>
      <c r="M73" s="157">
        <f t="shared" si="1"/>
        <v>3.7299999999999896E-2</v>
      </c>
    </row>
    <row r="74" spans="2:13">
      <c r="B74" s="13">
        <v>44440</v>
      </c>
      <c r="C74" s="14">
        <v>133.78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I1" sqref="I1"/>
    </sheetView>
  </sheetViews>
  <sheetFormatPr defaultRowHeight="14.4"/>
  <cols>
    <col min="3" max="3" width="12.6640625" bestFit="1" customWidth="1"/>
    <col min="5" max="5" width="11" bestFit="1" customWidth="1"/>
  </cols>
  <sheetData>
    <row r="1" spans="1:9" ht="105.6">
      <c r="A1" s="139" t="s">
        <v>545</v>
      </c>
    </row>
    <row r="2" spans="1:9">
      <c r="A2" s="140" t="s">
        <v>546</v>
      </c>
    </row>
    <row r="3" spans="1:9">
      <c r="A3" s="141" t="s">
        <v>547</v>
      </c>
      <c r="C3" t="s">
        <v>552</v>
      </c>
      <c r="D3" t="s">
        <v>554</v>
      </c>
      <c r="E3" t="s">
        <v>553</v>
      </c>
      <c r="F3" t="s">
        <v>635</v>
      </c>
      <c r="G3" t="s">
        <v>218</v>
      </c>
    </row>
    <row r="4" spans="1:9">
      <c r="B4" s="11" t="s">
        <v>135</v>
      </c>
      <c r="C4" s="142">
        <v>8403158.9000000004</v>
      </c>
      <c r="D4">
        <v>0.86281672539312215</v>
      </c>
      <c r="E4">
        <f t="shared" ref="E4:E35" si="0">C4/D4</f>
        <v>9739216.5134157538</v>
      </c>
      <c r="F4">
        <f>LN(E4)</f>
        <v>16.091671232282188</v>
      </c>
      <c r="G4">
        <v>-0.24116027061883399</v>
      </c>
    </row>
    <row r="5" spans="1:9">
      <c r="B5" s="11" t="s">
        <v>136</v>
      </c>
      <c r="C5" s="142">
        <v>9083692.0999999996</v>
      </c>
      <c r="D5">
        <v>0.91800269888825614</v>
      </c>
      <c r="E5">
        <f t="shared" si="0"/>
        <v>9895060.3424159568</v>
      </c>
      <c r="F5">
        <f t="shared" ref="F5:F64" si="1">LN(E5)</f>
        <v>16.107546235273677</v>
      </c>
      <c r="G5">
        <v>-0.296245632619136</v>
      </c>
      <c r="I5">
        <f>E5/E4-1</f>
        <v>1.6001680297950793E-2</v>
      </c>
    </row>
    <row r="6" spans="1:9">
      <c r="B6" s="11" t="s">
        <v>137</v>
      </c>
      <c r="C6" s="142">
        <v>11615082.800000001</v>
      </c>
      <c r="D6">
        <v>0.90607174192235795</v>
      </c>
      <c r="E6">
        <f t="shared" si="0"/>
        <v>12819164.600980688</v>
      </c>
      <c r="F6">
        <f t="shared" si="1"/>
        <v>16.366451843603496</v>
      </c>
      <c r="G6">
        <v>-0.108149679450292</v>
      </c>
      <c r="I6">
        <f t="shared" ref="I6:I63" si="2">E6/E5-1</f>
        <v>0.29551151356099647</v>
      </c>
    </row>
    <row r="7" spans="1:9">
      <c r="B7" s="11" t="s">
        <v>138</v>
      </c>
      <c r="C7" s="142">
        <v>14193215.800000001</v>
      </c>
      <c r="D7">
        <v>0.93990066265103844</v>
      </c>
      <c r="E7">
        <f t="shared" si="0"/>
        <v>15100761.563426608</v>
      </c>
      <c r="F7">
        <f t="shared" si="1"/>
        <v>16.530255735177381</v>
      </c>
      <c r="G7">
        <v>-1.4668822422770201E-2</v>
      </c>
      <c r="I7">
        <f t="shared" si="2"/>
        <v>0.17798327999247121</v>
      </c>
    </row>
    <row r="8" spans="1:9">
      <c r="B8" s="11" t="s">
        <v>139</v>
      </c>
      <c r="C8" s="142">
        <v>16057534.699999999</v>
      </c>
      <c r="D8">
        <v>0.9178426878953575</v>
      </c>
      <c r="E8">
        <f t="shared" si="0"/>
        <v>17494865.854213469</v>
      </c>
      <c r="F8">
        <f t="shared" si="1"/>
        <v>16.67741801609025</v>
      </c>
      <c r="G8">
        <v>6.3060490702607497E-2</v>
      </c>
      <c r="I8">
        <f t="shared" si="2"/>
        <v>0.15854195702190799</v>
      </c>
    </row>
    <row r="9" spans="1:9">
      <c r="B9" s="11" t="s">
        <v>140</v>
      </c>
      <c r="C9" s="142">
        <v>17328075.899999999</v>
      </c>
      <c r="D9">
        <v>0.95292585822670706</v>
      </c>
      <c r="E9">
        <f t="shared" si="0"/>
        <v>18184075.655419502</v>
      </c>
      <c r="F9">
        <f t="shared" si="1"/>
        <v>16.716056805054667</v>
      </c>
      <c r="G9">
        <v>3.3569030179055603E-2</v>
      </c>
      <c r="I9">
        <f t="shared" si="2"/>
        <v>3.9394974900024415E-2</v>
      </c>
    </row>
    <row r="10" spans="1:9">
      <c r="B10" s="11" t="s">
        <v>141</v>
      </c>
      <c r="C10" s="142">
        <v>19085781.5</v>
      </c>
      <c r="D10">
        <v>0.95661791984024835</v>
      </c>
      <c r="E10">
        <f t="shared" si="0"/>
        <v>19951310.867339026</v>
      </c>
      <c r="F10">
        <f t="shared" si="1"/>
        <v>16.808805406777537</v>
      </c>
      <c r="G10">
        <v>5.98633234530936E-2</v>
      </c>
      <c r="I10">
        <f t="shared" si="2"/>
        <v>9.7185869956102122E-2</v>
      </c>
    </row>
    <row r="11" spans="1:9">
      <c r="B11" s="11" t="s">
        <v>142</v>
      </c>
      <c r="C11" s="142">
        <v>20898618.300000001</v>
      </c>
      <c r="D11">
        <v>0.98148975757465196</v>
      </c>
      <c r="E11">
        <f t="shared" si="0"/>
        <v>21292752.307107449</v>
      </c>
      <c r="F11">
        <f t="shared" si="1"/>
        <v>16.873877305503658</v>
      </c>
      <c r="G11">
        <v>6.0509107327387499E-2</v>
      </c>
      <c r="I11">
        <f t="shared" si="2"/>
        <v>6.7235754516983048E-2</v>
      </c>
    </row>
    <row r="12" spans="1:9">
      <c r="B12" s="11" t="s">
        <v>143</v>
      </c>
      <c r="C12" s="142">
        <v>21655734.100000001</v>
      </c>
      <c r="D12">
        <v>0.84099344630851125</v>
      </c>
      <c r="E12">
        <f t="shared" si="0"/>
        <v>25750181.758319888</v>
      </c>
      <c r="F12">
        <f t="shared" si="1"/>
        <v>17.063952243624637</v>
      </c>
      <c r="G12">
        <v>0.188500944027438</v>
      </c>
      <c r="I12">
        <f t="shared" si="2"/>
        <v>0.20934021994538332</v>
      </c>
    </row>
    <row r="13" spans="1:9">
      <c r="B13" s="11" t="s">
        <v>144</v>
      </c>
      <c r="C13" s="142">
        <v>22283685.300000001</v>
      </c>
      <c r="D13">
        <v>0.88636757525593279</v>
      </c>
      <c r="E13">
        <f t="shared" si="0"/>
        <v>25140456.30963625</v>
      </c>
      <c r="F13">
        <f t="shared" si="1"/>
        <v>17.039988911702952</v>
      </c>
      <c r="G13">
        <v>0.105074557586675</v>
      </c>
      <c r="I13">
        <f t="shared" si="2"/>
        <v>-2.3678491064888729E-2</v>
      </c>
    </row>
    <row r="14" spans="1:9">
      <c r="B14" s="11" t="s">
        <v>145</v>
      </c>
      <c r="C14" s="142">
        <v>22641428.899999999</v>
      </c>
      <c r="D14">
        <v>0.82454799604458384</v>
      </c>
      <c r="E14">
        <f t="shared" si="0"/>
        <v>27459200.687664714</v>
      </c>
      <c r="F14">
        <f t="shared" si="1"/>
        <v>17.128211849638085</v>
      </c>
      <c r="G14">
        <v>0.13661367894849599</v>
      </c>
      <c r="I14">
        <f t="shared" si="2"/>
        <v>9.2231594743954481E-2</v>
      </c>
    </row>
    <row r="15" spans="1:9">
      <c r="B15" s="11" t="s">
        <v>146</v>
      </c>
      <c r="C15" s="142">
        <v>24245809.199999999</v>
      </c>
      <c r="D15">
        <v>0.90261315391212826</v>
      </c>
      <c r="E15">
        <f t="shared" si="0"/>
        <v>26861794.662434526</v>
      </c>
      <c r="F15">
        <f t="shared" si="1"/>
        <v>17.106215562256747</v>
      </c>
      <c r="G15">
        <v>6.0806337457815801E-2</v>
      </c>
      <c r="I15">
        <f t="shared" si="2"/>
        <v>-2.1756133109095077E-2</v>
      </c>
    </row>
    <row r="16" spans="1:9">
      <c r="B16" s="11" t="s">
        <v>147</v>
      </c>
      <c r="C16" s="142">
        <v>24708067.699999999</v>
      </c>
      <c r="D16">
        <v>0.9014662200132828</v>
      </c>
      <c r="E16">
        <f t="shared" si="0"/>
        <v>27408756.037065852</v>
      </c>
      <c r="F16">
        <f t="shared" si="1"/>
        <v>17.126373083705356</v>
      </c>
      <c r="G16">
        <v>3.0033718910200201E-2</v>
      </c>
      <c r="I16">
        <f t="shared" si="2"/>
        <v>2.0362056277506868E-2</v>
      </c>
    </row>
    <row r="17" spans="2:9">
      <c r="B17" s="11" t="s">
        <v>148</v>
      </c>
      <c r="C17" s="142">
        <v>27855396.300000001</v>
      </c>
      <c r="D17">
        <v>0.91586015709225321</v>
      </c>
      <c r="E17">
        <f t="shared" si="0"/>
        <v>30414464.571138855</v>
      </c>
      <c r="F17">
        <f t="shared" si="1"/>
        <v>17.230428861476739</v>
      </c>
      <c r="G17">
        <v>8.6010415140282903E-2</v>
      </c>
      <c r="I17">
        <f t="shared" si="2"/>
        <v>0.10966234768218874</v>
      </c>
    </row>
    <row r="18" spans="2:9">
      <c r="B18" s="11" t="s">
        <v>149</v>
      </c>
      <c r="C18" s="142">
        <v>27959709.600000001</v>
      </c>
      <c r="D18">
        <v>0.87452845703948101</v>
      </c>
      <c r="E18">
        <f t="shared" si="0"/>
        <v>31971183.298770286</v>
      </c>
      <c r="F18">
        <f t="shared" si="1"/>
        <v>17.280345533137126</v>
      </c>
      <c r="G18">
        <v>9.0650426908396697E-2</v>
      </c>
      <c r="I18">
        <f t="shared" si="2"/>
        <v>5.1183499350787365E-2</v>
      </c>
    </row>
    <row r="19" spans="2:9">
      <c r="B19" s="11" t="s">
        <v>150</v>
      </c>
      <c r="C19" s="142">
        <v>28944164.199999999</v>
      </c>
      <c r="D19">
        <v>0.91082695214730003</v>
      </c>
      <c r="E19">
        <f t="shared" si="0"/>
        <v>31777896.044647474</v>
      </c>
      <c r="F19">
        <f t="shared" si="1"/>
        <v>17.274281513125693</v>
      </c>
      <c r="G19">
        <v>4.2009788465403299E-2</v>
      </c>
      <c r="I19">
        <f t="shared" si="2"/>
        <v>-6.0456709505102291E-3</v>
      </c>
    </row>
    <row r="20" spans="2:9">
      <c r="B20" s="11" t="s">
        <v>151</v>
      </c>
      <c r="C20" s="142">
        <v>28075863.399999999</v>
      </c>
      <c r="D20">
        <v>0.9446791650908567</v>
      </c>
      <c r="E20">
        <f t="shared" si="0"/>
        <v>29719998.532305662</v>
      </c>
      <c r="F20">
        <f t="shared" si="1"/>
        <v>17.207330728429771</v>
      </c>
      <c r="G20">
        <v>-6.4976612454668001E-2</v>
      </c>
      <c r="I20">
        <f t="shared" si="2"/>
        <v>-6.4758771614410793E-2</v>
      </c>
    </row>
    <row r="21" spans="2:9">
      <c r="B21" s="11" t="s">
        <v>152</v>
      </c>
      <c r="C21" s="142">
        <v>29910144.899999999</v>
      </c>
      <c r="D21">
        <v>0.95656422667701724</v>
      </c>
      <c r="E21">
        <f t="shared" si="0"/>
        <v>31268308.040228564</v>
      </c>
      <c r="F21">
        <f t="shared" si="1"/>
        <v>17.258115619886617</v>
      </c>
      <c r="G21">
        <v>-5.1871644235582402E-2</v>
      </c>
      <c r="I21">
        <f t="shared" si="2"/>
        <v>5.2096553983335125E-2</v>
      </c>
    </row>
    <row r="22" spans="2:9">
      <c r="B22" s="11" t="s">
        <v>153</v>
      </c>
      <c r="C22" s="142">
        <v>31815904.600000001</v>
      </c>
      <c r="D22">
        <v>0.893264281974533</v>
      </c>
      <c r="E22">
        <f t="shared" si="0"/>
        <v>35617571.68849507</v>
      </c>
      <c r="F22">
        <f t="shared" si="1"/>
        <v>17.388349660803865</v>
      </c>
      <c r="G22">
        <v>4.2893485121670197E-2</v>
      </c>
      <c r="I22">
        <f t="shared" si="2"/>
        <v>0.13909494695622526</v>
      </c>
    </row>
    <row r="23" spans="2:9">
      <c r="B23" s="11" t="s">
        <v>154</v>
      </c>
      <c r="C23" s="142">
        <v>33381974.600000001</v>
      </c>
      <c r="D23">
        <v>0.92963973678457645</v>
      </c>
      <c r="E23">
        <f t="shared" si="0"/>
        <v>35908506.574236013</v>
      </c>
      <c r="F23">
        <f t="shared" si="1"/>
        <v>17.396484777318413</v>
      </c>
      <c r="G23">
        <v>1.76584373937771E-2</v>
      </c>
      <c r="I23">
        <f t="shared" si="2"/>
        <v>8.16829648818862E-3</v>
      </c>
    </row>
    <row r="24" spans="2:9">
      <c r="B24" s="11" t="s">
        <v>155</v>
      </c>
      <c r="C24" s="142">
        <v>34001759.799999997</v>
      </c>
      <c r="D24">
        <v>0.92367932977440537</v>
      </c>
      <c r="E24">
        <f t="shared" si="0"/>
        <v>36811216.516347088</v>
      </c>
      <c r="F24">
        <f t="shared" si="1"/>
        <v>17.421313153337966</v>
      </c>
      <c r="G24">
        <v>1.1076305929211799E-2</v>
      </c>
      <c r="I24">
        <f t="shared" si="2"/>
        <v>2.5139166961590131E-2</v>
      </c>
    </row>
    <row r="25" spans="2:9">
      <c r="B25" s="11" t="s">
        <v>156</v>
      </c>
      <c r="C25" s="142">
        <v>35207010.299999997</v>
      </c>
      <c r="D25">
        <v>0.92504991192014097</v>
      </c>
      <c r="E25">
        <f t="shared" si="0"/>
        <v>38059579.106299505</v>
      </c>
      <c r="F25">
        <f t="shared" si="1"/>
        <v>17.454663361082204</v>
      </c>
      <c r="G25">
        <v>1.4825567553099699E-2</v>
      </c>
      <c r="I25">
        <f t="shared" si="2"/>
        <v>3.391256003175136E-2</v>
      </c>
    </row>
    <row r="26" spans="2:9">
      <c r="B26" s="11" t="s">
        <v>157</v>
      </c>
      <c r="C26" s="142">
        <v>36809358.5</v>
      </c>
      <c r="D26">
        <v>0.88308616722065969</v>
      </c>
      <c r="E26">
        <f t="shared" si="0"/>
        <v>41682635.133840032</v>
      </c>
      <c r="F26">
        <f t="shared" si="1"/>
        <v>17.545595176391704</v>
      </c>
      <c r="G26">
        <v>7.7808956399358906E-2</v>
      </c>
      <c r="I26">
        <f t="shared" si="2"/>
        <v>9.5194327226305386E-2</v>
      </c>
    </row>
    <row r="27" spans="2:9">
      <c r="B27" s="11" t="s">
        <v>158</v>
      </c>
      <c r="C27" s="142">
        <v>37065353.600000001</v>
      </c>
      <c r="D27">
        <v>0.93261342105010048</v>
      </c>
      <c r="E27">
        <f t="shared" si="0"/>
        <v>39743534.419937149</v>
      </c>
      <c r="F27">
        <f t="shared" si="1"/>
        <v>17.497957729732466</v>
      </c>
      <c r="G27">
        <v>3.7092906222007099E-3</v>
      </c>
      <c r="I27">
        <f t="shared" si="2"/>
        <v>-4.6520588433926147E-2</v>
      </c>
    </row>
    <row r="28" spans="2:9">
      <c r="B28" s="11" t="s">
        <v>159</v>
      </c>
      <c r="C28" s="142">
        <v>37645669.5</v>
      </c>
      <c r="D28">
        <v>0.95276907217205731</v>
      </c>
      <c r="E28">
        <f t="shared" si="0"/>
        <v>39511850.877125971</v>
      </c>
      <c r="F28">
        <f t="shared" si="1"/>
        <v>17.492111207079407</v>
      </c>
      <c r="G28">
        <v>-2.73281622219201E-2</v>
      </c>
      <c r="I28">
        <f t="shared" si="2"/>
        <v>-5.8294649983358093E-3</v>
      </c>
    </row>
    <row r="29" spans="2:9">
      <c r="B29" s="11" t="s">
        <v>160</v>
      </c>
      <c r="C29" s="142">
        <v>38884017.600000001</v>
      </c>
      <c r="D29">
        <v>0.96852415969410954</v>
      </c>
      <c r="E29">
        <f t="shared" si="0"/>
        <v>40147700.20014865</v>
      </c>
      <c r="F29">
        <f t="shared" si="1"/>
        <v>17.508075716520921</v>
      </c>
      <c r="G29">
        <v>-3.5500552883192399E-2</v>
      </c>
      <c r="I29">
        <f t="shared" si="2"/>
        <v>1.6092623071494172E-2</v>
      </c>
    </row>
    <row r="30" spans="2:9">
      <c r="B30" s="11" t="s">
        <v>161</v>
      </c>
      <c r="C30" s="142">
        <v>39925121.700000003</v>
      </c>
      <c r="D30">
        <v>0.92664182470913292</v>
      </c>
      <c r="E30">
        <f t="shared" si="0"/>
        <v>43085818.743970737</v>
      </c>
      <c r="F30">
        <f t="shared" si="1"/>
        <v>17.578704469468853</v>
      </c>
      <c r="G30">
        <v>1.18451579895939E-2</v>
      </c>
      <c r="I30">
        <f t="shared" si="2"/>
        <v>7.3182735976772273E-2</v>
      </c>
    </row>
    <row r="31" spans="2:9">
      <c r="B31" s="11" t="s">
        <v>162</v>
      </c>
      <c r="C31" s="142">
        <v>40841134.100000001</v>
      </c>
      <c r="D31">
        <v>0.97794228390694959</v>
      </c>
      <c r="E31">
        <f t="shared" si="0"/>
        <v>41762315.39640227</v>
      </c>
      <c r="F31">
        <f t="shared" si="1"/>
        <v>17.547504945317769</v>
      </c>
      <c r="G31">
        <v>-4.1961522406808102E-2</v>
      </c>
      <c r="I31">
        <f t="shared" si="2"/>
        <v>-3.0717841418614666E-2</v>
      </c>
    </row>
    <row r="32" spans="2:9">
      <c r="B32" s="11" t="s">
        <v>163</v>
      </c>
      <c r="C32" s="142">
        <v>41185801.299999997</v>
      </c>
      <c r="D32">
        <v>0.94740447055414334</v>
      </c>
      <c r="E32">
        <f t="shared" si="0"/>
        <v>43472247.15533603</v>
      </c>
      <c r="F32">
        <f t="shared" si="1"/>
        <v>17.58763329602353</v>
      </c>
      <c r="G32">
        <v>-2.3949840099394399E-2</v>
      </c>
      <c r="I32">
        <f t="shared" si="2"/>
        <v>4.094437156329378E-2</v>
      </c>
    </row>
    <row r="33" spans="2:9">
      <c r="B33" s="11" t="s">
        <v>164</v>
      </c>
      <c r="C33" s="142">
        <v>41597519</v>
      </c>
      <c r="D33">
        <v>0.99693836240342781</v>
      </c>
      <c r="E33">
        <f t="shared" si="0"/>
        <v>41725266.6450876</v>
      </c>
      <c r="F33">
        <f t="shared" si="1"/>
        <v>17.546617418027108</v>
      </c>
      <c r="G33">
        <v>-8.6751055163666893E-2</v>
      </c>
      <c r="I33">
        <f t="shared" si="2"/>
        <v>-4.0186110094701966E-2</v>
      </c>
    </row>
    <row r="34" spans="2:9">
      <c r="B34" s="11" t="s">
        <v>165</v>
      </c>
      <c r="C34" s="142">
        <v>42659309.799999997</v>
      </c>
      <c r="D34">
        <v>0.94386968118141512</v>
      </c>
      <c r="E34">
        <f t="shared" si="0"/>
        <v>45196186.137269013</v>
      </c>
      <c r="F34">
        <f t="shared" si="1"/>
        <v>17.626523263748432</v>
      </c>
      <c r="G34">
        <v>-2.8443409025054898E-2</v>
      </c>
      <c r="I34">
        <f t="shared" si="2"/>
        <v>8.3185076364036936E-2</v>
      </c>
    </row>
    <row r="35" spans="2:9">
      <c r="B35" s="11" t="s">
        <v>166</v>
      </c>
      <c r="C35" s="142">
        <v>44595165.700000003</v>
      </c>
      <c r="D35">
        <v>0.98875911281694961</v>
      </c>
      <c r="E35">
        <f t="shared" si="0"/>
        <v>45102153.923971944</v>
      </c>
      <c r="F35">
        <f t="shared" si="1"/>
        <v>17.624440562178872</v>
      </c>
      <c r="G35">
        <v>-5.2027133699507198E-2</v>
      </c>
      <c r="I35">
        <f t="shared" si="2"/>
        <v>-2.0805342515289871E-3</v>
      </c>
    </row>
    <row r="36" spans="2:9">
      <c r="B36" s="11" t="s">
        <v>167</v>
      </c>
      <c r="C36" s="142">
        <v>45418299</v>
      </c>
      <c r="D36">
        <v>0.99926184703688858</v>
      </c>
      <c r="E36">
        <f t="shared" ref="E36:E64" si="3">C36/D36</f>
        <v>45451849.417326294</v>
      </c>
      <c r="F36">
        <f t="shared" si="1"/>
        <v>17.632164069010198</v>
      </c>
      <c r="G36">
        <v>-6.5779674072341907E-2</v>
      </c>
      <c r="I36">
        <f t="shared" si="2"/>
        <v>7.7534100465319611E-3</v>
      </c>
    </row>
    <row r="37" spans="2:9">
      <c r="B37" s="11" t="s">
        <v>168</v>
      </c>
      <c r="C37" s="142">
        <v>47836076.299999997</v>
      </c>
      <c r="D37">
        <v>1.0052846465378158</v>
      </c>
      <c r="E37">
        <f t="shared" si="3"/>
        <v>47584608.463629358</v>
      </c>
      <c r="F37">
        <f t="shared" si="1"/>
        <v>17.678019915307821</v>
      </c>
      <c r="G37">
        <v>-4.14145780703059E-2</v>
      </c>
      <c r="I37">
        <f t="shared" si="2"/>
        <v>4.6923482182664511E-2</v>
      </c>
    </row>
    <row r="38" spans="2:9">
      <c r="B38" s="11" t="s">
        <v>169</v>
      </c>
      <c r="C38" s="142">
        <v>48772694.100000001</v>
      </c>
      <c r="D38">
        <v>0.97760522712911613</v>
      </c>
      <c r="E38">
        <f t="shared" si="3"/>
        <v>49889968.615683764</v>
      </c>
      <c r="F38">
        <f t="shared" si="1"/>
        <v>17.725330510766742</v>
      </c>
      <c r="G38">
        <v>-1.56080113238559E-2</v>
      </c>
      <c r="I38">
        <f t="shared" si="2"/>
        <v>4.8447601577230159E-2</v>
      </c>
    </row>
    <row r="39" spans="2:9">
      <c r="B39" s="11" t="s">
        <v>170</v>
      </c>
      <c r="C39" s="142">
        <v>51953546.700000003</v>
      </c>
      <c r="D39">
        <v>1.0182987416804434</v>
      </c>
      <c r="E39">
        <f t="shared" si="3"/>
        <v>51019945.889615722</v>
      </c>
      <c r="F39">
        <f t="shared" si="1"/>
        <v>17.74772721010536</v>
      </c>
      <c r="G39">
        <v>-1.47012853521602E-2</v>
      </c>
      <c r="I39">
        <f t="shared" si="2"/>
        <v>2.2649388349719857E-2</v>
      </c>
    </row>
    <row r="40" spans="2:9">
      <c r="B40" s="11" t="s">
        <v>171</v>
      </c>
      <c r="C40" s="142">
        <v>52776862.700000003</v>
      </c>
      <c r="D40">
        <v>0.99935243447980937</v>
      </c>
      <c r="E40">
        <f t="shared" si="3"/>
        <v>52811061.322397061</v>
      </c>
      <c r="F40">
        <f t="shared" si="1"/>
        <v>17.7822312214779</v>
      </c>
      <c r="G40">
        <v>-1.6361266673214901E-3</v>
      </c>
      <c r="I40">
        <f t="shared" si="2"/>
        <v>3.5106180564293599E-2</v>
      </c>
    </row>
    <row r="41" spans="2:9">
      <c r="B41" s="11" t="s">
        <v>172</v>
      </c>
      <c r="C41" s="142">
        <v>55653623.299999997</v>
      </c>
      <c r="D41">
        <v>1.0320687546637926</v>
      </c>
      <c r="E41">
        <f t="shared" si="3"/>
        <v>53924336.96738524</v>
      </c>
      <c r="F41">
        <f t="shared" si="1"/>
        <v>17.803092454705123</v>
      </c>
      <c r="G41">
        <v>-2.11636347808053E-3</v>
      </c>
      <c r="I41">
        <f t="shared" si="2"/>
        <v>2.1080349781117613E-2</v>
      </c>
    </row>
    <row r="42" spans="2:9">
      <c r="B42" s="11" t="s">
        <v>173</v>
      </c>
      <c r="C42" s="142">
        <v>56670462.799999997</v>
      </c>
      <c r="D42">
        <v>0.97983300922599803</v>
      </c>
      <c r="E42">
        <f t="shared" si="3"/>
        <v>57836858.185422674</v>
      </c>
      <c r="F42">
        <f t="shared" si="1"/>
        <v>17.873136815276908</v>
      </c>
      <c r="G42">
        <v>4.67312085859816E-2</v>
      </c>
      <c r="I42">
        <f t="shared" si="2"/>
        <v>7.2555759385670715E-2</v>
      </c>
    </row>
    <row r="43" spans="2:9">
      <c r="B43" s="11" t="s">
        <v>174</v>
      </c>
      <c r="C43" s="142">
        <v>58445566.5</v>
      </c>
      <c r="D43">
        <v>1.0434401879025459</v>
      </c>
      <c r="E43">
        <f t="shared" si="3"/>
        <v>56012378.2633707</v>
      </c>
      <c r="F43">
        <f t="shared" si="1"/>
        <v>17.841083264690923</v>
      </c>
      <c r="G43">
        <v>-6.3258733775270999E-3</v>
      </c>
      <c r="I43">
        <f t="shared" si="2"/>
        <v>-3.1545280627152339E-2</v>
      </c>
    </row>
    <row r="44" spans="2:9">
      <c r="B44" s="11" t="s">
        <v>175</v>
      </c>
      <c r="C44" s="142">
        <v>59572152.799999997</v>
      </c>
      <c r="D44">
        <v>1.0486554481551633</v>
      </c>
      <c r="E44">
        <f t="shared" si="3"/>
        <v>56808127.87918254</v>
      </c>
      <c r="F44">
        <f t="shared" si="1"/>
        <v>17.855189969918538</v>
      </c>
      <c r="G44">
        <v>-1.3010009276371101E-2</v>
      </c>
      <c r="I44">
        <f t="shared" si="2"/>
        <v>1.4206674318848256E-2</v>
      </c>
    </row>
    <row r="45" spans="2:9">
      <c r="B45" s="11" t="s">
        <v>176</v>
      </c>
      <c r="C45" s="142">
        <v>61544452.399999999</v>
      </c>
      <c r="D45">
        <v>1.0522319888437002</v>
      </c>
      <c r="E45">
        <f t="shared" si="3"/>
        <v>58489432.988661863</v>
      </c>
      <c r="F45">
        <f t="shared" si="1"/>
        <v>17.884356663213591</v>
      </c>
      <c r="G45">
        <v>-4.3981353474471501E-3</v>
      </c>
      <c r="I45">
        <f t="shared" si="2"/>
        <v>2.9596206955720517E-2</v>
      </c>
    </row>
    <row r="46" spans="2:9">
      <c r="B46" s="11" t="s">
        <v>177</v>
      </c>
      <c r="C46" s="142">
        <v>63875929.5</v>
      </c>
      <c r="D46">
        <v>1.0012471957402282</v>
      </c>
      <c r="E46">
        <f t="shared" si="3"/>
        <v>63796362.947889335</v>
      </c>
      <c r="F46">
        <f t="shared" si="1"/>
        <v>17.97120673960368</v>
      </c>
      <c r="G46">
        <v>6.21646434281437E-2</v>
      </c>
      <c r="I46">
        <f t="shared" si="2"/>
        <v>9.0733140809489798E-2</v>
      </c>
    </row>
    <row r="47" spans="2:9">
      <c r="B47" s="11" t="s">
        <v>178</v>
      </c>
      <c r="C47" s="142">
        <v>66155364.5</v>
      </c>
      <c r="D47">
        <v>1.0696357467707571</v>
      </c>
      <c r="E47">
        <f t="shared" si="3"/>
        <v>61848498.145021632</v>
      </c>
      <c r="F47">
        <f t="shared" si="1"/>
        <v>17.940198374293267</v>
      </c>
      <c r="G47">
        <v>1.1170720903901799E-2</v>
      </c>
      <c r="I47">
        <f t="shared" si="2"/>
        <v>-3.0532536854158465E-2</v>
      </c>
    </row>
    <row r="48" spans="2:9">
      <c r="B48" s="11" t="s">
        <v>179</v>
      </c>
      <c r="C48" s="142">
        <v>67638345.900000006</v>
      </c>
      <c r="D48">
        <v>1.0721816393515091</v>
      </c>
      <c r="E48">
        <f t="shared" si="3"/>
        <v>63084782.855365731</v>
      </c>
      <c r="F48">
        <f t="shared" si="1"/>
        <v>17.959990139241928</v>
      </c>
      <c r="G48">
        <v>1.12740680311631E-2</v>
      </c>
      <c r="I48">
        <f t="shared" si="2"/>
        <v>1.9988920465704219E-2</v>
      </c>
    </row>
    <row r="49" spans="2:9">
      <c r="B49" s="11" t="s">
        <v>180</v>
      </c>
      <c r="C49" s="142">
        <v>69824110.799999997</v>
      </c>
      <c r="D49">
        <v>1.0929123669802503</v>
      </c>
      <c r="E49">
        <f t="shared" si="3"/>
        <v>63888114.829303391</v>
      </c>
      <c r="F49">
        <f t="shared" si="1"/>
        <v>17.972643905636758</v>
      </c>
      <c r="G49">
        <v>4.5249440607157904E-3</v>
      </c>
      <c r="I49">
        <f t="shared" si="2"/>
        <v>1.2734164049981178E-2</v>
      </c>
    </row>
    <row r="50" spans="2:9">
      <c r="B50" s="11" t="s">
        <v>181</v>
      </c>
      <c r="C50" s="142">
        <v>71654298</v>
      </c>
      <c r="D50">
        <v>1.052460777594606</v>
      </c>
      <c r="E50">
        <f t="shared" si="3"/>
        <v>68082630.27508308</v>
      </c>
      <c r="F50">
        <f t="shared" si="1"/>
        <v>18.036232676545989</v>
      </c>
      <c r="G50">
        <v>4.8977701950810998E-2</v>
      </c>
      <c r="I50">
        <f t="shared" si="2"/>
        <v>6.5654080684437455E-2</v>
      </c>
    </row>
    <row r="51" spans="2:9">
      <c r="B51" s="11" t="s">
        <v>182</v>
      </c>
      <c r="C51" s="142">
        <v>73484212.599999994</v>
      </c>
      <c r="D51">
        <v>1.1281480256509195</v>
      </c>
      <c r="E51">
        <f t="shared" si="3"/>
        <v>65137030.716869824</v>
      </c>
      <c r="F51">
        <f t="shared" si="1"/>
        <v>17.992003773673478</v>
      </c>
      <c r="G51">
        <v>-1.4141813430320799E-2</v>
      </c>
      <c r="I51">
        <f t="shared" si="2"/>
        <v>-4.3265066968061761E-2</v>
      </c>
    </row>
    <row r="52" spans="2:9">
      <c r="B52" s="11" t="s">
        <v>183</v>
      </c>
      <c r="C52" s="142">
        <v>75252500.700000003</v>
      </c>
      <c r="D52">
        <v>1.1240670072747152</v>
      </c>
      <c r="E52">
        <f t="shared" si="3"/>
        <v>66946632.374211073</v>
      </c>
      <c r="F52">
        <f t="shared" si="1"/>
        <v>18.019406328227092</v>
      </c>
      <c r="G52">
        <v>-5.4365382781646999E-3</v>
      </c>
      <c r="I52">
        <f t="shared" si="2"/>
        <v>2.7781457604461934E-2</v>
      </c>
    </row>
    <row r="53" spans="2:9">
      <c r="B53" s="11" t="s">
        <v>184</v>
      </c>
      <c r="C53" s="142">
        <v>76492991.700000003</v>
      </c>
      <c r="D53">
        <v>1.148686002989062</v>
      </c>
      <c r="E53">
        <f t="shared" si="3"/>
        <v>66591733.076709546</v>
      </c>
      <c r="F53">
        <f t="shared" si="1"/>
        <v>18.014090999828767</v>
      </c>
      <c r="G53">
        <v>-2.9299080154803599E-2</v>
      </c>
      <c r="I53">
        <f t="shared" si="2"/>
        <v>-5.3012270358536728E-3</v>
      </c>
    </row>
    <row r="54" spans="2:9">
      <c r="B54" s="11" t="s">
        <v>185</v>
      </c>
      <c r="C54" s="142">
        <v>78624998.700000003</v>
      </c>
      <c r="D54">
        <v>1.1001950298836112</v>
      </c>
      <c r="E54">
        <f t="shared" si="3"/>
        <v>71464600.87928018</v>
      </c>
      <c r="F54">
        <f t="shared" si="1"/>
        <v>18.08471279246795</v>
      </c>
      <c r="G54">
        <v>2.2885721214098698E-2</v>
      </c>
      <c r="I54">
        <f t="shared" si="2"/>
        <v>7.3175266319580379E-2</v>
      </c>
    </row>
    <row r="55" spans="2:9">
      <c r="B55" s="11" t="s">
        <v>186</v>
      </c>
      <c r="C55" s="142">
        <v>81177605.599999994</v>
      </c>
      <c r="D55">
        <v>1.1788253175780157</v>
      </c>
      <c r="E55">
        <f t="shared" si="3"/>
        <v>68863133.824429065</v>
      </c>
      <c r="F55">
        <f t="shared" si="1"/>
        <v>18.047631524923752</v>
      </c>
      <c r="G55">
        <v>-3.25438519720187E-2</v>
      </c>
      <c r="I55">
        <f t="shared" si="2"/>
        <v>-3.6402177061697683E-2</v>
      </c>
    </row>
    <row r="56" spans="2:9">
      <c r="B56" s="11" t="s">
        <v>187</v>
      </c>
      <c r="C56" s="142">
        <v>83145089.400000006</v>
      </c>
      <c r="D56">
        <v>1.1673859448598944</v>
      </c>
      <c r="E56">
        <f t="shared" si="3"/>
        <v>71223308.594809905</v>
      </c>
      <c r="F56">
        <f t="shared" si="1"/>
        <v>18.081330690713656</v>
      </c>
      <c r="G56">
        <v>-1.71401410894702E-2</v>
      </c>
      <c r="I56">
        <f t="shared" si="2"/>
        <v>3.4273415096069515E-2</v>
      </c>
    </row>
    <row r="57" spans="2:9">
      <c r="B57" s="11" t="s">
        <v>188</v>
      </c>
      <c r="C57" s="142">
        <v>84615623.299999997</v>
      </c>
      <c r="D57">
        <v>1.1452492249919322</v>
      </c>
      <c r="E57">
        <f t="shared" si="3"/>
        <v>73884025.811583579</v>
      </c>
      <c r="F57">
        <f t="shared" si="1"/>
        <v>18.118007203034104</v>
      </c>
      <c r="G57">
        <v>1.2782523929075701E-3</v>
      </c>
      <c r="I57">
        <f t="shared" si="2"/>
        <v>3.7357394219222906E-2</v>
      </c>
    </row>
    <row r="58" spans="2:9">
      <c r="B58" s="11" t="s">
        <v>189</v>
      </c>
      <c r="C58" s="142">
        <v>86595417.299999997</v>
      </c>
      <c r="D58">
        <v>1.1197801132507998</v>
      </c>
      <c r="E58">
        <f t="shared" si="3"/>
        <v>77332519.371689364</v>
      </c>
      <c r="F58">
        <f t="shared" si="1"/>
        <v>18.163625115540995</v>
      </c>
      <c r="G58">
        <v>2.8670609594456602E-2</v>
      </c>
      <c r="I58">
        <f t="shared" si="2"/>
        <v>4.6674413342066901E-2</v>
      </c>
    </row>
    <row r="59" spans="2:9">
      <c r="B59" s="11" t="s">
        <v>190</v>
      </c>
      <c r="C59" s="142">
        <v>89175438.900000006</v>
      </c>
      <c r="D59">
        <v>1.2036125557206538</v>
      </c>
      <c r="E59">
        <f t="shared" si="3"/>
        <v>74089821.077520162</v>
      </c>
      <c r="F59">
        <f t="shared" si="1"/>
        <v>18.120788713455656</v>
      </c>
      <c r="G59">
        <v>-3.2364397273219901E-2</v>
      </c>
      <c r="I59">
        <f t="shared" si="2"/>
        <v>-4.1931884807522746E-2</v>
      </c>
    </row>
    <row r="60" spans="2:9">
      <c r="B60" s="11" t="s">
        <v>191</v>
      </c>
      <c r="C60" s="142">
        <v>91465122.299999997</v>
      </c>
      <c r="D60">
        <v>1.1984635542871502</v>
      </c>
      <c r="E60">
        <f t="shared" si="3"/>
        <v>76318651.470718876</v>
      </c>
      <c r="F60">
        <f t="shared" si="1"/>
        <v>18.150427915539378</v>
      </c>
      <c r="G60">
        <v>-2.0920325129534199E-2</v>
      </c>
      <c r="I60">
        <f t="shared" si="2"/>
        <v>3.0082815166562415E-2</v>
      </c>
    </row>
    <row r="61" spans="2:9">
      <c r="B61" s="11" t="s">
        <v>192</v>
      </c>
      <c r="C61" s="142">
        <v>94140159.299999997</v>
      </c>
      <c r="D61">
        <v>1.1834578853274362</v>
      </c>
      <c r="E61">
        <f t="shared" si="3"/>
        <v>79546691.493760705</v>
      </c>
      <c r="F61">
        <f t="shared" si="1"/>
        <v>18.191854721609893</v>
      </c>
      <c r="G61">
        <v>2.3115168544087699E-3</v>
      </c>
      <c r="I61">
        <f t="shared" si="2"/>
        <v>4.2296869255876945E-2</v>
      </c>
    </row>
    <row r="62" spans="2:9">
      <c r="B62" s="11" t="s">
        <v>193</v>
      </c>
      <c r="C62" s="142">
        <v>97737864.799999997</v>
      </c>
      <c r="D62">
        <v>1.1588008854671372</v>
      </c>
      <c r="E62">
        <f t="shared" si="3"/>
        <v>84343967.998091221</v>
      </c>
      <c r="F62">
        <f t="shared" si="1"/>
        <v>18.250413852817566</v>
      </c>
      <c r="G62">
        <v>4.26856647106994E-2</v>
      </c>
      <c r="I62">
        <f t="shared" si="2"/>
        <v>6.0307681114641909E-2</v>
      </c>
    </row>
    <row r="63" spans="2:9">
      <c r="B63" s="11" t="s">
        <v>194</v>
      </c>
      <c r="C63" s="142">
        <v>100691047.59999999</v>
      </c>
      <c r="D63">
        <v>1.2598543763009904</v>
      </c>
      <c r="E63">
        <f t="shared" si="3"/>
        <v>79922766.864242733</v>
      </c>
      <c r="F63">
        <f t="shared" si="1"/>
        <v>18.196571312128757</v>
      </c>
      <c r="G63">
        <v>-2.9323530226619699E-2</v>
      </c>
      <c r="I63">
        <f t="shared" si="2"/>
        <v>-5.2418699745648056E-2</v>
      </c>
    </row>
    <row r="64" spans="2:9">
      <c r="B64" s="143" t="s">
        <v>195</v>
      </c>
      <c r="C64" s="142">
        <v>103021175.2</v>
      </c>
      <c r="D64" t="e">
        <f>#REF!/100</f>
        <v>#REF!</v>
      </c>
      <c r="E64" t="e">
        <f t="shared" si="3"/>
        <v>#REF!</v>
      </c>
      <c r="F64" t="e">
        <f t="shared" si="1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I5" sqref="I5:I63"/>
    </sheetView>
  </sheetViews>
  <sheetFormatPr defaultRowHeight="14.4"/>
  <cols>
    <col min="3" max="3" width="12.6640625" bestFit="1" customWidth="1"/>
  </cols>
  <sheetData>
    <row r="1" spans="1:9" ht="79.2">
      <c r="A1" s="139" t="s">
        <v>548</v>
      </c>
    </row>
    <row r="2" spans="1:9">
      <c r="A2" s="140" t="s">
        <v>546</v>
      </c>
    </row>
    <row r="3" spans="1:9">
      <c r="A3" s="141" t="s">
        <v>549</v>
      </c>
      <c r="C3" t="s">
        <v>555</v>
      </c>
      <c r="D3" t="s">
        <v>554</v>
      </c>
      <c r="E3" t="s">
        <v>553</v>
      </c>
      <c r="F3" t="s">
        <v>635</v>
      </c>
      <c r="G3" t="s">
        <v>636</v>
      </c>
    </row>
    <row r="4" spans="1:9">
      <c r="B4" s="11" t="s">
        <v>135</v>
      </c>
      <c r="C4" s="142">
        <v>52683532.200000003</v>
      </c>
      <c r="D4">
        <v>0.86281672539312215</v>
      </c>
      <c r="E4">
        <f t="shared" ref="E4:E35" si="0">C4/D4</f>
        <v>61059933.876450978</v>
      </c>
      <c r="F4">
        <f>LN(E4)</f>
        <v>17.927366462342988</v>
      </c>
      <c r="G4">
        <v>-0.180589613960314</v>
      </c>
    </row>
    <row r="5" spans="1:9">
      <c r="B5" s="11" t="s">
        <v>136</v>
      </c>
      <c r="C5" s="142">
        <v>57236271.899999999</v>
      </c>
      <c r="D5">
        <v>0.91800269888825614</v>
      </c>
      <c r="E5">
        <f t="shared" si="0"/>
        <v>62348696.762346976</v>
      </c>
      <c r="F5">
        <f t="shared" ref="F5:F64" si="1">LN(E5)</f>
        <v>17.948253327904702</v>
      </c>
      <c r="G5">
        <v>-0.19831127082582201</v>
      </c>
      <c r="I5">
        <f>E5/E4-1</f>
        <v>2.1106522789619886E-2</v>
      </c>
    </row>
    <row r="6" spans="1:9">
      <c r="B6" s="11" t="s">
        <v>137</v>
      </c>
      <c r="C6" s="142">
        <v>65446385.700000003</v>
      </c>
      <c r="D6">
        <v>0.90607174192235795</v>
      </c>
      <c r="E6">
        <f t="shared" si="0"/>
        <v>72230909.178500965</v>
      </c>
      <c r="F6">
        <f t="shared" si="1"/>
        <v>18.095378617217655</v>
      </c>
      <c r="G6">
        <v>-8.9681639182600706E-2</v>
      </c>
      <c r="I6">
        <f t="shared" ref="I6:I63" si="2">E6/E5-1</f>
        <v>0.15849910149400204</v>
      </c>
    </row>
    <row r="7" spans="1:9">
      <c r="B7" s="11" t="s">
        <v>138</v>
      </c>
      <c r="C7" s="142">
        <v>72955437.299999997</v>
      </c>
      <c r="D7">
        <v>0.93990066265103844</v>
      </c>
      <c r="E7">
        <f t="shared" si="0"/>
        <v>77620370.108289331</v>
      </c>
      <c r="F7">
        <f t="shared" si="1"/>
        <v>18.167340452101467</v>
      </c>
      <c r="G7">
        <v>-5.5865785977658698E-2</v>
      </c>
      <c r="I7">
        <f t="shared" si="2"/>
        <v>7.4614330500390569E-2</v>
      </c>
    </row>
    <row r="8" spans="1:9">
      <c r="B8" s="11" t="s">
        <v>139</v>
      </c>
      <c r="C8" s="142">
        <v>81092871</v>
      </c>
      <c r="D8">
        <v>0.9178426878953575</v>
      </c>
      <c r="E8">
        <f t="shared" si="0"/>
        <v>88351601.063520521</v>
      </c>
      <c r="F8">
        <f t="shared" si="1"/>
        <v>18.29683487839397</v>
      </c>
      <c r="G8">
        <v>3.61252128664801E-2</v>
      </c>
      <c r="I8">
        <f t="shared" si="2"/>
        <v>0.13825276715712498</v>
      </c>
    </row>
    <row r="9" spans="1:9">
      <c r="B9" s="11" t="s">
        <v>140</v>
      </c>
      <c r="C9" s="142">
        <v>86900944.799999997</v>
      </c>
      <c r="D9">
        <v>0.95292585822670706</v>
      </c>
      <c r="E9">
        <f t="shared" si="0"/>
        <v>91193815.394739464</v>
      </c>
      <c r="F9">
        <f t="shared" si="1"/>
        <v>18.328497639090937</v>
      </c>
      <c r="G9">
        <v>3.1254867543548601E-2</v>
      </c>
      <c r="I9">
        <f t="shared" si="2"/>
        <v>3.2169358528947534E-2</v>
      </c>
    </row>
    <row r="10" spans="1:9">
      <c r="B10" s="11" t="s">
        <v>141</v>
      </c>
      <c r="C10" s="142">
        <v>93581043.799999997</v>
      </c>
      <c r="D10">
        <v>0.95661791984024835</v>
      </c>
      <c r="E10">
        <f t="shared" si="0"/>
        <v>97824891.065837115</v>
      </c>
      <c r="F10">
        <f t="shared" si="1"/>
        <v>18.398689612498536</v>
      </c>
      <c r="G10">
        <v>6.6189259989222607E-2</v>
      </c>
      <c r="I10">
        <f t="shared" si="2"/>
        <v>7.2714094068709878E-2</v>
      </c>
    </row>
    <row r="11" spans="1:9">
      <c r="B11" s="11" t="s">
        <v>142</v>
      </c>
      <c r="C11" s="142">
        <v>94529235.900000006</v>
      </c>
      <c r="D11">
        <v>0.98148975757465196</v>
      </c>
      <c r="E11">
        <f t="shared" si="0"/>
        <v>96311994.262263224</v>
      </c>
      <c r="F11">
        <f t="shared" si="1"/>
        <v>18.383103420022522</v>
      </c>
      <c r="G11">
        <v>1.69066878469692E-2</v>
      </c>
      <c r="I11">
        <f t="shared" si="2"/>
        <v>-1.5465356384150697E-2</v>
      </c>
    </row>
    <row r="12" spans="1:9">
      <c r="B12" s="11" t="s">
        <v>143</v>
      </c>
      <c r="C12" s="142">
        <v>97248317.700000003</v>
      </c>
      <c r="D12">
        <v>0.84099344630851125</v>
      </c>
      <c r="E12">
        <f t="shared" si="0"/>
        <v>115635048.2002749</v>
      </c>
      <c r="F12">
        <f t="shared" si="1"/>
        <v>18.565949653374716</v>
      </c>
      <c r="G12">
        <v>0.16786203047277901</v>
      </c>
      <c r="I12">
        <f t="shared" si="2"/>
        <v>0.20062977707006935</v>
      </c>
    </row>
    <row r="13" spans="1:9">
      <c r="B13" s="11" t="s">
        <v>144</v>
      </c>
      <c r="C13" s="142">
        <v>94806075.400000006</v>
      </c>
      <c r="D13">
        <v>0.88636757525593279</v>
      </c>
      <c r="E13">
        <f t="shared" si="0"/>
        <v>106960225.13303849</v>
      </c>
      <c r="F13">
        <f t="shared" si="1"/>
        <v>18.487967595589691</v>
      </c>
      <c r="G13">
        <v>6.0028320542734499E-2</v>
      </c>
      <c r="I13">
        <f t="shared" si="2"/>
        <v>-7.5018977396991149E-2</v>
      </c>
    </row>
    <row r="14" spans="1:9">
      <c r="B14" s="11" t="s">
        <v>145</v>
      </c>
      <c r="C14" s="142">
        <v>96164232</v>
      </c>
      <c r="D14">
        <v>0.82454799604458384</v>
      </c>
      <c r="E14">
        <f t="shared" si="0"/>
        <v>116626603.25573133</v>
      </c>
      <c r="F14">
        <f t="shared" si="1"/>
        <v>18.574487964138953</v>
      </c>
      <c r="G14">
        <v>0.11886506696386299</v>
      </c>
      <c r="I14">
        <f t="shared" si="2"/>
        <v>9.0373576819510859E-2</v>
      </c>
    </row>
    <row r="15" spans="1:9">
      <c r="B15" s="11" t="s">
        <v>146</v>
      </c>
      <c r="C15" s="142">
        <v>96194288</v>
      </c>
      <c r="D15">
        <v>0.90261315391212826</v>
      </c>
      <c r="E15">
        <f t="shared" si="0"/>
        <v>106573106.74353939</v>
      </c>
      <c r="F15">
        <f t="shared" si="1"/>
        <v>18.48434175591203</v>
      </c>
      <c r="G15">
        <v>3.2946009428549399E-3</v>
      </c>
      <c r="I15">
        <f t="shared" si="2"/>
        <v>-8.6202429218891652E-2</v>
      </c>
    </row>
    <row r="16" spans="1:9">
      <c r="B16" s="11" t="s">
        <v>147</v>
      </c>
      <c r="C16" s="142">
        <v>97697434.599999994</v>
      </c>
      <c r="D16">
        <v>0.9014662200132828</v>
      </c>
      <c r="E16">
        <f t="shared" si="0"/>
        <v>108376145.91765895</v>
      </c>
      <c r="F16">
        <f t="shared" si="1"/>
        <v>18.501118566643765</v>
      </c>
      <c r="G16">
        <v>-3.0764969804586398E-3</v>
      </c>
      <c r="I16">
        <f t="shared" si="2"/>
        <v>1.6918331736902825E-2</v>
      </c>
    </row>
    <row r="17" spans="2:9">
      <c r="B17" s="11" t="s">
        <v>148</v>
      </c>
      <c r="C17" s="142">
        <v>103250325.59999999</v>
      </c>
      <c r="D17">
        <v>0.91586015709225321</v>
      </c>
      <c r="E17">
        <f t="shared" si="0"/>
        <v>112735907.11469255</v>
      </c>
      <c r="F17">
        <f t="shared" si="1"/>
        <v>18.540558536203982</v>
      </c>
      <c r="G17">
        <v>1.55068746081532E-2</v>
      </c>
      <c r="I17">
        <f t="shared" si="2"/>
        <v>4.022805166319543E-2</v>
      </c>
    </row>
    <row r="18" spans="2:9">
      <c r="B18" s="11" t="s">
        <v>149</v>
      </c>
      <c r="C18" s="142">
        <v>102499834.3</v>
      </c>
      <c r="D18">
        <v>0.87452845703948101</v>
      </c>
      <c r="E18">
        <f t="shared" si="0"/>
        <v>117205830.7250402</v>
      </c>
      <c r="F18">
        <f t="shared" si="1"/>
        <v>18.579442184083341</v>
      </c>
      <c r="G18">
        <v>3.5842099933539297E-2</v>
      </c>
      <c r="I18">
        <f t="shared" si="2"/>
        <v>3.9649511187239916E-2</v>
      </c>
    </row>
    <row r="19" spans="2:9">
      <c r="B19" s="11" t="s">
        <v>150</v>
      </c>
      <c r="C19" s="142">
        <v>104617926.90000001</v>
      </c>
      <c r="D19">
        <v>0.91082695214730003</v>
      </c>
      <c r="E19">
        <f t="shared" si="0"/>
        <v>114860376.77449082</v>
      </c>
      <c r="F19">
        <f t="shared" si="1"/>
        <v>18.559227833688364</v>
      </c>
      <c r="G19">
        <v>-6.0529857609026305E-4</v>
      </c>
      <c r="I19">
        <f t="shared" si="2"/>
        <v>-2.0011410149480602E-2</v>
      </c>
    </row>
    <row r="20" spans="2:9">
      <c r="B20" s="11" t="s">
        <v>151</v>
      </c>
      <c r="C20" s="142">
        <v>103407031.2</v>
      </c>
      <c r="D20">
        <v>0.9446791650908567</v>
      </c>
      <c r="E20">
        <f t="shared" si="0"/>
        <v>109462593.24990468</v>
      </c>
      <c r="F20">
        <f t="shared" si="1"/>
        <v>18.511093434701301</v>
      </c>
      <c r="G20">
        <v>-6.2672599804969295E-2</v>
      </c>
      <c r="I20">
        <f t="shared" si="2"/>
        <v>-4.6994304530132203E-2</v>
      </c>
    </row>
    <row r="21" spans="2:9">
      <c r="B21" s="11" t="s">
        <v>152</v>
      </c>
      <c r="C21" s="142">
        <v>109033128.7</v>
      </c>
      <c r="D21">
        <v>0.95656422667701724</v>
      </c>
      <c r="E21">
        <f t="shared" si="0"/>
        <v>113984116.96699892</v>
      </c>
      <c r="F21">
        <f t="shared" si="1"/>
        <v>18.551569671801275</v>
      </c>
      <c r="G21">
        <v>-3.3843954325721598E-2</v>
      </c>
      <c r="I21">
        <f t="shared" si="2"/>
        <v>4.1306564944716184E-2</v>
      </c>
    </row>
    <row r="22" spans="2:9">
      <c r="B22" s="11" t="s">
        <v>153</v>
      </c>
      <c r="C22" s="142">
        <v>113991361.2</v>
      </c>
      <c r="D22">
        <v>0.893264281974533</v>
      </c>
      <c r="E22">
        <f t="shared" si="0"/>
        <v>127612133.94542725</v>
      </c>
      <c r="F22">
        <f t="shared" si="1"/>
        <v>18.664506017970055</v>
      </c>
      <c r="G22">
        <v>6.9754437663906502E-2</v>
      </c>
      <c r="I22">
        <f t="shared" si="2"/>
        <v>0.11956066635471641</v>
      </c>
    </row>
    <row r="23" spans="2:9">
      <c r="B23" s="11" t="s">
        <v>154</v>
      </c>
      <c r="C23" s="142">
        <v>115373712.3</v>
      </c>
      <c r="D23">
        <v>0.92963973678457645</v>
      </c>
      <c r="E23">
        <f t="shared" si="0"/>
        <v>124105831.25357012</v>
      </c>
      <c r="F23">
        <f t="shared" si="1"/>
        <v>18.636645237415561</v>
      </c>
      <c r="G23">
        <v>3.4910818437616301E-2</v>
      </c>
      <c r="I23">
        <f t="shared" si="2"/>
        <v>-2.7476248405630344E-2</v>
      </c>
    </row>
    <row r="24" spans="2:9">
      <c r="B24" s="11" t="s">
        <v>155</v>
      </c>
      <c r="C24" s="142">
        <v>116353311.59999999</v>
      </c>
      <c r="D24">
        <v>0.92367932977440537</v>
      </c>
      <c r="E24">
        <f t="shared" si="0"/>
        <v>125967213.78231721</v>
      </c>
      <c r="F24">
        <f t="shared" si="1"/>
        <v>18.651532222978908</v>
      </c>
      <c r="G24">
        <v>4.5171963745587997E-2</v>
      </c>
      <c r="I24">
        <f t="shared" si="2"/>
        <v>1.4998348666985351E-2</v>
      </c>
    </row>
    <row r="25" spans="2:9">
      <c r="B25" s="11" t="s">
        <v>156</v>
      </c>
      <c r="C25" s="142">
        <v>118767042.7</v>
      </c>
      <c r="D25">
        <v>0.92504991192014097</v>
      </c>
      <c r="E25">
        <f t="shared" si="0"/>
        <v>128389875.15114005</v>
      </c>
      <c r="F25">
        <f t="shared" si="1"/>
        <v>18.670582092147914</v>
      </c>
      <c r="G25">
        <v>6.19330700764813E-2</v>
      </c>
      <c r="I25">
        <f t="shared" si="2"/>
        <v>1.9232475626629553E-2</v>
      </c>
    </row>
    <row r="26" spans="2:9">
      <c r="B26" s="11" t="s">
        <v>157</v>
      </c>
      <c r="C26" s="142">
        <v>121752825.09999999</v>
      </c>
      <c r="D26">
        <v>0.88308616722065969</v>
      </c>
      <c r="E26">
        <f t="shared" si="0"/>
        <v>137871964.95580167</v>
      </c>
      <c r="F26">
        <f t="shared" si="1"/>
        <v>18.741836022282428</v>
      </c>
      <c r="G26">
        <v>0.13318714144162</v>
      </c>
      <c r="I26">
        <f t="shared" si="2"/>
        <v>7.3853875108915945E-2</v>
      </c>
    </row>
    <row r="27" spans="2:9">
      <c r="B27" s="11" t="s">
        <v>158</v>
      </c>
      <c r="C27" s="142">
        <v>118789099</v>
      </c>
      <c r="D27">
        <v>0.93261342105010048</v>
      </c>
      <c r="E27">
        <f t="shared" si="0"/>
        <v>127372281.28911796</v>
      </c>
      <c r="F27">
        <f t="shared" si="1"/>
        <v>18.662624705131133</v>
      </c>
      <c r="G27">
        <v>5.6178003683545003E-2</v>
      </c>
      <c r="I27">
        <f t="shared" si="2"/>
        <v>-7.6155320409407645E-2</v>
      </c>
    </row>
    <row r="28" spans="2:9">
      <c r="B28" s="11" t="s">
        <v>159</v>
      </c>
      <c r="C28" s="142">
        <v>117676151.2</v>
      </c>
      <c r="D28">
        <v>0.95276907217205731</v>
      </c>
      <c r="E28">
        <f t="shared" si="0"/>
        <v>123509625.4034884</v>
      </c>
      <c r="F28">
        <f t="shared" si="1"/>
        <v>18.631829649485045</v>
      </c>
      <c r="G28">
        <v>2.96170306813969E-2</v>
      </c>
      <c r="I28">
        <f t="shared" si="2"/>
        <v>-3.0325718017579106E-2</v>
      </c>
    </row>
    <row r="29" spans="2:9">
      <c r="B29" s="11" t="s">
        <v>160</v>
      </c>
      <c r="C29" s="142">
        <v>117344022.40000001</v>
      </c>
      <c r="D29">
        <v>0.96852415969410954</v>
      </c>
      <c r="E29">
        <f t="shared" si="0"/>
        <v>121157558.35875168</v>
      </c>
      <c r="F29">
        <f t="shared" si="1"/>
        <v>18.612602391714507</v>
      </c>
      <c r="G29">
        <v>1.6450545061999802E-2</v>
      </c>
      <c r="I29">
        <f t="shared" si="2"/>
        <v>-1.904359305643466E-2</v>
      </c>
    </row>
    <row r="30" spans="2:9">
      <c r="B30" s="11" t="s">
        <v>161</v>
      </c>
      <c r="C30" s="142">
        <v>116426924.7</v>
      </c>
      <c r="D30">
        <v>0.92664182470913292</v>
      </c>
      <c r="E30">
        <f t="shared" si="0"/>
        <v>125643934.46901201</v>
      </c>
      <c r="F30">
        <f t="shared" si="1"/>
        <v>18.648962547561563</v>
      </c>
      <c r="G30">
        <v>6.0474428808010502E-2</v>
      </c>
      <c r="I30">
        <f t="shared" si="2"/>
        <v>3.7029271396968877E-2</v>
      </c>
    </row>
    <row r="31" spans="2:9">
      <c r="B31" s="11" t="s">
        <v>162</v>
      </c>
      <c r="C31" s="142">
        <v>112340019.5</v>
      </c>
      <c r="D31">
        <v>0.97794228390694959</v>
      </c>
      <c r="E31">
        <f t="shared" si="0"/>
        <v>114873874.81722701</v>
      </c>
      <c r="F31">
        <f t="shared" si="1"/>
        <v>18.559345343747559</v>
      </c>
      <c r="G31">
        <v>-2.0110127688589299E-2</v>
      </c>
      <c r="I31">
        <f t="shared" si="2"/>
        <v>-8.5718898387739162E-2</v>
      </c>
    </row>
    <row r="32" spans="2:9">
      <c r="B32" s="11" t="s">
        <v>163</v>
      </c>
      <c r="C32" s="142">
        <v>112283184.8</v>
      </c>
      <c r="D32">
        <v>0.94740447055414334</v>
      </c>
      <c r="E32">
        <f t="shared" si="0"/>
        <v>118516629.6865</v>
      </c>
      <c r="F32">
        <f t="shared" si="1"/>
        <v>18.590563843600609</v>
      </c>
      <c r="G32">
        <v>2.1238139446179301E-2</v>
      </c>
      <c r="I32">
        <f t="shared" si="2"/>
        <v>3.17109079420268E-2</v>
      </c>
    </row>
    <row r="33" spans="2:9">
      <c r="B33" s="11" t="s">
        <v>164</v>
      </c>
      <c r="C33" s="142">
        <v>110561082</v>
      </c>
      <c r="D33">
        <v>0.99693836240342781</v>
      </c>
      <c r="E33">
        <f t="shared" si="0"/>
        <v>110900619.50616321</v>
      </c>
      <c r="F33">
        <f t="shared" si="1"/>
        <v>18.524145038474185</v>
      </c>
      <c r="G33">
        <v>-3.4213027083900699E-2</v>
      </c>
      <c r="I33">
        <f t="shared" si="2"/>
        <v>-6.4261110027197366E-2</v>
      </c>
    </row>
    <row r="34" spans="2:9">
      <c r="B34" s="11" t="s">
        <v>165</v>
      </c>
      <c r="C34" s="142">
        <v>108339873.5</v>
      </c>
      <c r="D34">
        <v>0.94386968118141512</v>
      </c>
      <c r="E34">
        <f t="shared" si="0"/>
        <v>114782660.84825824</v>
      </c>
      <c r="F34">
        <f t="shared" si="1"/>
        <v>18.55855099253521</v>
      </c>
      <c r="G34">
        <v>1.17259015877913E-2</v>
      </c>
      <c r="I34">
        <f t="shared" si="2"/>
        <v>3.5004685811329317E-2</v>
      </c>
    </row>
    <row r="35" spans="2:9">
      <c r="B35" s="11" t="s">
        <v>166</v>
      </c>
      <c r="C35" s="142">
        <v>105468292</v>
      </c>
      <c r="D35">
        <v>0.98875911281694961</v>
      </c>
      <c r="E35">
        <f t="shared" si="0"/>
        <v>106667327.3933461</v>
      </c>
      <c r="F35">
        <f t="shared" si="1"/>
        <v>18.485225459383372</v>
      </c>
      <c r="G35">
        <v>-4.9752442530191801E-2</v>
      </c>
      <c r="I35">
        <f t="shared" si="2"/>
        <v>-7.0701736611948229E-2</v>
      </c>
    </row>
    <row r="36" spans="2:9">
      <c r="B36" s="11" t="s">
        <v>167</v>
      </c>
      <c r="C36" s="142">
        <v>104570688.2</v>
      </c>
      <c r="D36">
        <v>0.99926184703688858</v>
      </c>
      <c r="E36">
        <f t="shared" ref="E36:E64" si="3">C36/D36</f>
        <v>104647934.38284819</v>
      </c>
      <c r="F36">
        <f t="shared" si="1"/>
        <v>18.466112268322714</v>
      </c>
      <c r="G36">
        <v>-5.6962706117790397E-2</v>
      </c>
      <c r="I36">
        <f t="shared" si="2"/>
        <v>-1.8931692204598005E-2</v>
      </c>
    </row>
    <row r="37" spans="2:9">
      <c r="B37" s="11" t="s">
        <v>168</v>
      </c>
      <c r="C37" s="142">
        <v>105946700.90000001</v>
      </c>
      <c r="D37">
        <v>1.0052846465378158</v>
      </c>
      <c r="E37">
        <f t="shared" si="3"/>
        <v>105389753.30507508</v>
      </c>
      <c r="F37">
        <f t="shared" si="1"/>
        <v>18.473175972126235</v>
      </c>
      <c r="G37">
        <v>-3.8167710578381503E-2</v>
      </c>
      <c r="I37">
        <f t="shared" si="2"/>
        <v>7.0887106047692328E-3</v>
      </c>
    </row>
    <row r="38" spans="2:9">
      <c r="B38" s="11" t="s">
        <v>169</v>
      </c>
      <c r="C38" s="142">
        <v>105484235.8</v>
      </c>
      <c r="D38">
        <v>0.97760522712911613</v>
      </c>
      <c r="E38">
        <f t="shared" si="3"/>
        <v>107900646.2657429</v>
      </c>
      <c r="F38">
        <f t="shared" si="1"/>
        <v>18.496721419698311</v>
      </c>
      <c r="G38">
        <v>-3.2543656239987198E-3</v>
      </c>
      <c r="I38">
        <f t="shared" si="2"/>
        <v>2.3824830042057821E-2</v>
      </c>
    </row>
    <row r="39" spans="2:9">
      <c r="B39" s="11" t="s">
        <v>170</v>
      </c>
      <c r="C39" s="142">
        <v>104832467.90000001</v>
      </c>
      <c r="D39">
        <v>1.0182987416804434</v>
      </c>
      <c r="E39">
        <f t="shared" si="3"/>
        <v>102948637.37826155</v>
      </c>
      <c r="F39">
        <f t="shared" si="1"/>
        <v>18.449740755588085</v>
      </c>
      <c r="G39">
        <v>-3.93984461475511E-2</v>
      </c>
      <c r="I39">
        <f t="shared" si="2"/>
        <v>-4.5894154102518514E-2</v>
      </c>
    </row>
    <row r="40" spans="2:9">
      <c r="B40" s="11" t="s">
        <v>171</v>
      </c>
      <c r="C40" s="142">
        <v>103852597.40000001</v>
      </c>
      <c r="D40">
        <v>0.99935243447980937</v>
      </c>
      <c r="E40">
        <f t="shared" si="3"/>
        <v>103919892.33914076</v>
      </c>
      <c r="F40">
        <f t="shared" si="1"/>
        <v>18.459130894328592</v>
      </c>
      <c r="G40">
        <v>-1.9868933063438701E-2</v>
      </c>
      <c r="I40">
        <f t="shared" si="2"/>
        <v>9.4343644133001447E-3</v>
      </c>
    </row>
    <row r="41" spans="2:9">
      <c r="B41" s="11" t="s">
        <v>172</v>
      </c>
      <c r="C41" s="142">
        <v>101631074.59999999</v>
      </c>
      <c r="D41">
        <v>1.0320687546637926</v>
      </c>
      <c r="E41">
        <f t="shared" si="3"/>
        <v>98473162.8980546</v>
      </c>
      <c r="F41">
        <f t="shared" si="1"/>
        <v>18.405294611131154</v>
      </c>
      <c r="G41">
        <v>-6.4404283257211106E-2</v>
      </c>
      <c r="I41">
        <f t="shared" si="2"/>
        <v>-5.2412770245285234E-2</v>
      </c>
    </row>
    <row r="42" spans="2:9">
      <c r="B42" s="11" t="s">
        <v>173</v>
      </c>
      <c r="C42" s="142">
        <v>99850054.5</v>
      </c>
      <c r="D42">
        <v>0.97983300922599803</v>
      </c>
      <c r="E42">
        <f t="shared" si="3"/>
        <v>101905175.22865944</v>
      </c>
      <c r="F42">
        <f t="shared" si="1"/>
        <v>18.439553284230694</v>
      </c>
      <c r="G42">
        <v>-2.1811975531246398E-2</v>
      </c>
      <c r="I42">
        <f t="shared" si="2"/>
        <v>3.4852260551007763E-2</v>
      </c>
    </row>
    <row r="43" spans="2:9">
      <c r="B43" s="11" t="s">
        <v>174</v>
      </c>
      <c r="C43" s="142">
        <v>101641680.09999999</v>
      </c>
      <c r="D43">
        <v>1.0434401879025459</v>
      </c>
      <c r="E43">
        <f t="shared" si="3"/>
        <v>97410164.260889113</v>
      </c>
      <c r="F43">
        <f t="shared" si="1"/>
        <v>18.394441119029352</v>
      </c>
      <c r="G43">
        <v>-5.9646376010903099E-2</v>
      </c>
      <c r="I43">
        <f t="shared" si="2"/>
        <v>-4.4109741803438518E-2</v>
      </c>
    </row>
    <row r="44" spans="2:9">
      <c r="B44" s="11" t="s">
        <v>175</v>
      </c>
      <c r="C44" s="142">
        <v>103336862</v>
      </c>
      <c r="D44">
        <v>1.0486554481551633</v>
      </c>
      <c r="E44">
        <f t="shared" si="3"/>
        <v>98542244.911609769</v>
      </c>
      <c r="F44">
        <f t="shared" si="1"/>
        <v>18.405995896549939</v>
      </c>
      <c r="G44">
        <v>-4.1944668336821402E-2</v>
      </c>
      <c r="I44">
        <f t="shared" si="2"/>
        <v>1.1621791825426442E-2</v>
      </c>
    </row>
    <row r="45" spans="2:9">
      <c r="B45" s="11" t="s">
        <v>176</v>
      </c>
      <c r="C45" s="142">
        <v>103888580.5</v>
      </c>
      <c r="D45">
        <v>1.0522319888437002</v>
      </c>
      <c r="E45">
        <f t="shared" si="3"/>
        <v>98731631.048551723</v>
      </c>
      <c r="F45">
        <f t="shared" si="1"/>
        <v>18.407915929744416</v>
      </c>
      <c r="G45">
        <v>-3.5046217164626997E-2</v>
      </c>
      <c r="I45">
        <f t="shared" si="2"/>
        <v>1.9218776384872793E-3</v>
      </c>
    </row>
    <row r="46" spans="2:9">
      <c r="B46" s="11" t="s">
        <v>177</v>
      </c>
      <c r="C46" s="142">
        <v>106479279.5</v>
      </c>
      <c r="D46">
        <v>1.0012471957402282</v>
      </c>
      <c r="E46">
        <f t="shared" si="3"/>
        <v>106346644.41809419</v>
      </c>
      <c r="F46">
        <f t="shared" si="1"/>
        <v>18.482214546861623</v>
      </c>
      <c r="G46">
        <v>4.3050858267761699E-2</v>
      </c>
      <c r="I46">
        <f t="shared" si="2"/>
        <v>7.7128406455654996E-2</v>
      </c>
    </row>
    <row r="47" spans="2:9">
      <c r="B47" s="11" t="s">
        <v>178</v>
      </c>
      <c r="C47" s="142">
        <v>104138611.90000001</v>
      </c>
      <c r="D47">
        <v>1.0696357467707571</v>
      </c>
      <c r="E47">
        <f t="shared" si="3"/>
        <v>97358948.795789316</v>
      </c>
      <c r="F47">
        <f t="shared" si="1"/>
        <v>18.393915209500101</v>
      </c>
      <c r="G47">
        <v>-4.2619547391840401E-2</v>
      </c>
      <c r="I47">
        <f t="shared" si="2"/>
        <v>-8.4513203697997197E-2</v>
      </c>
    </row>
    <row r="48" spans="2:9">
      <c r="B48" s="11" t="s">
        <v>179</v>
      </c>
      <c r="C48" s="142">
        <v>105390748.59999999</v>
      </c>
      <c r="D48">
        <v>1.0721816393515091</v>
      </c>
      <c r="E48">
        <f t="shared" si="3"/>
        <v>98295610.306984738</v>
      </c>
      <c r="F48">
        <f t="shared" si="1"/>
        <v>18.403489928036709</v>
      </c>
      <c r="G48">
        <v>-3.1601876282042703E-2</v>
      </c>
      <c r="I48">
        <f t="shared" si="2"/>
        <v>9.6207027990828919E-3</v>
      </c>
    </row>
    <row r="49" spans="2:9">
      <c r="B49" s="11" t="s">
        <v>180</v>
      </c>
      <c r="C49" s="142">
        <v>107564320.3</v>
      </c>
      <c r="D49">
        <v>1.0929123669802503</v>
      </c>
      <c r="E49">
        <f t="shared" si="3"/>
        <v>98419894.906307489</v>
      </c>
      <c r="F49">
        <f t="shared" si="1"/>
        <v>18.40475352559324</v>
      </c>
      <c r="G49">
        <v>-3.0071133324319901E-2</v>
      </c>
      <c r="I49">
        <f t="shared" si="2"/>
        <v>1.2643962322895774E-3</v>
      </c>
    </row>
    <row r="50" spans="2:9">
      <c r="B50" s="11" t="s">
        <v>181</v>
      </c>
      <c r="C50" s="142">
        <v>109762092.40000001</v>
      </c>
      <c r="D50">
        <v>1.052460777594606</v>
      </c>
      <c r="E50">
        <f t="shared" si="3"/>
        <v>104290910.15710889</v>
      </c>
      <c r="F50">
        <f t="shared" si="1"/>
        <v>18.462694765234584</v>
      </c>
      <c r="G50">
        <v>2.69913677324993E-2</v>
      </c>
      <c r="I50">
        <f t="shared" si="2"/>
        <v>5.9652728306511804E-2</v>
      </c>
    </row>
    <row r="51" spans="2:9">
      <c r="B51" s="11" t="s">
        <v>182</v>
      </c>
      <c r="C51" s="142">
        <v>110739585.5</v>
      </c>
      <c r="D51">
        <v>1.1281480256509195</v>
      </c>
      <c r="E51">
        <f t="shared" si="3"/>
        <v>98160509.952677011</v>
      </c>
      <c r="F51">
        <f t="shared" si="1"/>
        <v>18.402114553470359</v>
      </c>
      <c r="G51">
        <v>-3.5564752402056102E-2</v>
      </c>
      <c r="I51">
        <f t="shared" si="2"/>
        <v>-5.8781730787436315E-2</v>
      </c>
    </row>
    <row r="52" spans="2:9">
      <c r="B52" s="11" t="s">
        <v>183</v>
      </c>
      <c r="C52" s="142">
        <v>113153491.59999999</v>
      </c>
      <c r="D52">
        <v>1.1240670072747152</v>
      </c>
      <c r="E52">
        <f t="shared" si="3"/>
        <v>100664365.0847284</v>
      </c>
      <c r="F52">
        <f t="shared" si="1"/>
        <v>18.427302423012925</v>
      </c>
      <c r="G52">
        <v>-1.3418092623300701E-2</v>
      </c>
      <c r="I52">
        <f t="shared" si="2"/>
        <v>2.5507764102473462E-2</v>
      </c>
    </row>
    <row r="53" spans="2:9">
      <c r="B53" s="11" t="s">
        <v>184</v>
      </c>
      <c r="C53" s="142">
        <v>114423838.09999999</v>
      </c>
      <c r="D53">
        <v>1.148686002989062</v>
      </c>
      <c r="E53">
        <f t="shared" si="3"/>
        <v>99612807.85371384</v>
      </c>
      <c r="F53">
        <f t="shared" si="1"/>
        <v>18.416801307196241</v>
      </c>
      <c r="G53">
        <v>-2.7971643856293499E-2</v>
      </c>
      <c r="I53">
        <f t="shared" si="2"/>
        <v>-1.0446171593388343E-2</v>
      </c>
    </row>
    <row r="54" spans="2:9">
      <c r="B54" s="11" t="s">
        <v>185</v>
      </c>
      <c r="C54" s="142">
        <v>117327154.7</v>
      </c>
      <c r="D54">
        <v>1.1001950298836112</v>
      </c>
      <c r="E54">
        <f t="shared" si="3"/>
        <v>106642142.08676434</v>
      </c>
      <c r="F54">
        <f t="shared" si="1"/>
        <v>18.484989320718171</v>
      </c>
      <c r="G54">
        <v>3.5215159281801002E-2</v>
      </c>
      <c r="I54">
        <f t="shared" si="2"/>
        <v>7.056657054957638E-2</v>
      </c>
    </row>
    <row r="55" spans="2:9">
      <c r="B55" s="11" t="s">
        <v>186</v>
      </c>
      <c r="C55" s="142">
        <v>117747753.40000001</v>
      </c>
      <c r="D55">
        <v>1.1788253175780157</v>
      </c>
      <c r="E55">
        <f t="shared" si="3"/>
        <v>99885667.235177413</v>
      </c>
      <c r="F55">
        <f t="shared" si="1"/>
        <v>18.419536762206469</v>
      </c>
      <c r="G55">
        <v>-3.6107425548767197E-2</v>
      </c>
      <c r="I55">
        <f t="shared" si="2"/>
        <v>-6.3356518533637773E-2</v>
      </c>
    </row>
    <row r="56" spans="2:9">
      <c r="B56" s="11" t="s">
        <v>187</v>
      </c>
      <c r="C56" s="142">
        <v>118302171.3</v>
      </c>
      <c r="D56">
        <v>1.1673859448598944</v>
      </c>
      <c r="E56">
        <f t="shared" si="3"/>
        <v>101339382.9357764</v>
      </c>
      <c r="F56">
        <f t="shared" si="1"/>
        <v>18.433985668944519</v>
      </c>
      <c r="G56">
        <v>-2.8339420162293301E-2</v>
      </c>
      <c r="I56">
        <f t="shared" si="2"/>
        <v>1.4553796764217086E-2</v>
      </c>
    </row>
    <row r="57" spans="2:9">
      <c r="B57" s="11" t="s">
        <v>188</v>
      </c>
      <c r="C57" s="142">
        <v>116374824.2</v>
      </c>
      <c r="D57">
        <v>1.1452492249919322</v>
      </c>
      <c r="E57">
        <f t="shared" si="3"/>
        <v>101615283.08462276</v>
      </c>
      <c r="F57">
        <f t="shared" si="1"/>
        <v>18.436704505857339</v>
      </c>
      <c r="G57">
        <v>-3.3031859232106997E-2</v>
      </c>
      <c r="I57">
        <f t="shared" si="2"/>
        <v>2.7225363018166249E-3</v>
      </c>
    </row>
    <row r="58" spans="2:9">
      <c r="B58" s="11" t="s">
        <v>189</v>
      </c>
      <c r="C58" s="142">
        <v>120577236.40000001</v>
      </c>
      <c r="D58">
        <v>1.1197801132507998</v>
      </c>
      <c r="E58">
        <f t="shared" si="3"/>
        <v>107679387.20572191</v>
      </c>
      <c r="F58">
        <f t="shared" si="1"/>
        <v>18.494668732961529</v>
      </c>
      <c r="G58">
        <v>1.6888924706055498E-2</v>
      </c>
      <c r="I58">
        <f t="shared" si="2"/>
        <v>5.967708731420962E-2</v>
      </c>
    </row>
    <row r="59" spans="2:9">
      <c r="B59" s="11" t="s">
        <v>190</v>
      </c>
      <c r="C59" s="142">
        <v>123962921.59999999</v>
      </c>
      <c r="D59">
        <v>1.2036125557206538</v>
      </c>
      <c r="E59">
        <f t="shared" si="3"/>
        <v>102992379.90731838</v>
      </c>
      <c r="F59">
        <f t="shared" si="1"/>
        <v>18.450165561974799</v>
      </c>
      <c r="G59">
        <v>-3.6170975971522502E-2</v>
      </c>
      <c r="I59">
        <f t="shared" si="2"/>
        <v>-4.3527432873006422E-2</v>
      </c>
    </row>
    <row r="60" spans="2:9">
      <c r="B60" s="11" t="s">
        <v>191</v>
      </c>
      <c r="C60" s="142">
        <v>129521485.8</v>
      </c>
      <c r="D60">
        <v>1.1984635542871502</v>
      </c>
      <c r="E60">
        <f t="shared" si="3"/>
        <v>108072945.01086415</v>
      </c>
      <c r="F60">
        <f t="shared" si="1"/>
        <v>18.498316973864505</v>
      </c>
      <c r="G60">
        <v>3.0187155335106301E-3</v>
      </c>
      <c r="I60">
        <f t="shared" si="2"/>
        <v>4.9329524263034941E-2</v>
      </c>
    </row>
    <row r="61" spans="2:9">
      <c r="B61" s="11" t="s">
        <v>192</v>
      </c>
      <c r="C61" s="142">
        <v>133457859.90000001</v>
      </c>
      <c r="D61">
        <v>1.1834578853274362</v>
      </c>
      <c r="E61">
        <f t="shared" si="3"/>
        <v>112769420.48772205</v>
      </c>
      <c r="F61">
        <f t="shared" si="1"/>
        <v>18.540855765308347</v>
      </c>
      <c r="G61">
        <v>3.6321722879467402E-2</v>
      </c>
      <c r="I61">
        <f t="shared" si="2"/>
        <v>4.3456532774097889E-2</v>
      </c>
    </row>
    <row r="62" spans="2:9">
      <c r="B62" s="11" t="s">
        <v>193</v>
      </c>
      <c r="C62" s="142">
        <v>141734755.19999999</v>
      </c>
      <c r="D62">
        <v>1.1588008854671372</v>
      </c>
      <c r="E62">
        <f t="shared" si="3"/>
        <v>122311569.63852656</v>
      </c>
      <c r="F62">
        <f t="shared" si="1"/>
        <v>18.622082196661609</v>
      </c>
      <c r="G62">
        <v>0.108167313027454</v>
      </c>
      <c r="I62">
        <f t="shared" si="2"/>
        <v>8.461645993687994E-2</v>
      </c>
    </row>
    <row r="63" spans="2:9">
      <c r="B63" s="11" t="s">
        <v>194</v>
      </c>
      <c r="C63" s="142">
        <v>148528094.69999999</v>
      </c>
      <c r="D63">
        <v>1.2598543763009904</v>
      </c>
      <c r="E63">
        <f t="shared" si="3"/>
        <v>117893065.6542128</v>
      </c>
      <c r="F63">
        <f t="shared" si="1"/>
        <v>18.585288548292006</v>
      </c>
      <c r="G63">
        <v>6.1954101861779499E-2</v>
      </c>
      <c r="I63">
        <f t="shared" si="2"/>
        <v>-3.6124987990686197E-2</v>
      </c>
    </row>
    <row r="64" spans="2:9">
      <c r="C64" s="142">
        <v>156982694.80000001</v>
      </c>
      <c r="D64" t="e">
        <f>#REF!/100</f>
        <v>#REF!</v>
      </c>
      <c r="E64" t="e">
        <f t="shared" si="3"/>
        <v>#REF!</v>
      </c>
      <c r="F64" t="e">
        <f t="shared" si="1"/>
        <v>#REF!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9" workbookViewId="0">
      <selection activeCell="I5" sqref="I5:I63"/>
    </sheetView>
  </sheetViews>
  <sheetFormatPr defaultRowHeight="14.4"/>
  <cols>
    <col min="3" max="3" width="12.6640625" bestFit="1" customWidth="1"/>
  </cols>
  <sheetData>
    <row r="1" spans="1:9" ht="66">
      <c r="A1" s="139" t="s">
        <v>550</v>
      </c>
    </row>
    <row r="2" spans="1:9">
      <c r="A2" s="140" t="s">
        <v>546</v>
      </c>
    </row>
    <row r="3" spans="1:9">
      <c r="A3" s="141" t="s">
        <v>551</v>
      </c>
      <c r="D3" t="s">
        <v>554</v>
      </c>
      <c r="E3" t="s">
        <v>556</v>
      </c>
      <c r="F3" t="s">
        <v>637</v>
      </c>
      <c r="G3" t="s">
        <v>638</v>
      </c>
    </row>
    <row r="4" spans="1:9">
      <c r="B4" s="11" t="s">
        <v>135</v>
      </c>
      <c r="C4" s="142">
        <v>50533743.299999997</v>
      </c>
      <c r="D4">
        <v>0.86281672539312215</v>
      </c>
      <c r="E4">
        <f t="shared" ref="E4:E35" si="0">C4/D4</f>
        <v>58568339.964637898</v>
      </c>
      <c r="F4">
        <f>LN(E4)</f>
        <v>17.885704834905855</v>
      </c>
      <c r="G4">
        <v>-0.114028950850791</v>
      </c>
    </row>
    <row r="5" spans="1:9">
      <c r="B5" s="11" t="s">
        <v>136</v>
      </c>
      <c r="C5" s="142">
        <v>53185369.399999999</v>
      </c>
      <c r="D5">
        <v>0.91800269888825614</v>
      </c>
      <c r="E5">
        <f t="shared" si="0"/>
        <v>57935961.914284073</v>
      </c>
      <c r="F5">
        <f t="shared" ref="F5:F64" si="1">LN(E5)</f>
        <v>17.874848853611688</v>
      </c>
      <c r="G5">
        <v>-0.16791258914117399</v>
      </c>
      <c r="I5">
        <f>E5/E4-1</f>
        <v>-1.0797267785558562E-2</v>
      </c>
    </row>
    <row r="6" spans="1:9">
      <c r="B6" s="11" t="s">
        <v>137</v>
      </c>
      <c r="C6" s="142">
        <v>58546170</v>
      </c>
      <c r="D6">
        <v>0.90607174192235795</v>
      </c>
      <c r="E6">
        <f t="shared" si="0"/>
        <v>64615380.097591512</v>
      </c>
      <c r="F6">
        <f t="shared" si="1"/>
        <v>17.983963022421868</v>
      </c>
      <c r="G6">
        <v>-0.10175480933725101</v>
      </c>
      <c r="I6">
        <f t="shared" ref="I6:I63" si="2">E6/E5-1</f>
        <v>0.11528967436822057</v>
      </c>
    </row>
    <row r="7" spans="1:9">
      <c r="B7" s="11" t="s">
        <v>138</v>
      </c>
      <c r="C7" s="142">
        <v>67315557.200000003</v>
      </c>
      <c r="D7">
        <v>0.93990066265103844</v>
      </c>
      <c r="E7">
        <f t="shared" si="0"/>
        <v>71619863.539762795</v>
      </c>
      <c r="F7">
        <f t="shared" si="1"/>
        <v>18.086883017195728</v>
      </c>
      <c r="G7">
        <v>-4.1543717976526999E-2</v>
      </c>
      <c r="I7">
        <f t="shared" si="2"/>
        <v>0.10840272751769153</v>
      </c>
    </row>
    <row r="8" spans="1:9">
      <c r="B8" s="11" t="s">
        <v>139</v>
      </c>
      <c r="C8" s="142">
        <v>73273208.599999994</v>
      </c>
      <c r="D8">
        <v>0.9178426878953575</v>
      </c>
      <c r="E8">
        <f t="shared" si="0"/>
        <v>79831990.346861944</v>
      </c>
      <c r="F8">
        <f t="shared" si="1"/>
        <v>18.195434863628126</v>
      </c>
      <c r="G8">
        <v>2.4786505159344299E-2</v>
      </c>
      <c r="I8">
        <f t="shared" si="2"/>
        <v>0.11466269832446474</v>
      </c>
    </row>
    <row r="9" spans="1:9">
      <c r="B9" s="11" t="s">
        <v>140</v>
      </c>
      <c r="C9" s="142">
        <v>77929621.700000003</v>
      </c>
      <c r="D9">
        <v>0.95292585822670706</v>
      </c>
      <c r="E9">
        <f t="shared" si="0"/>
        <v>81779312.658194289</v>
      </c>
      <c r="F9">
        <f t="shared" si="1"/>
        <v>18.219534868098933</v>
      </c>
      <c r="G9">
        <v>7.4179651124524001E-3</v>
      </c>
      <c r="I9">
        <f t="shared" si="2"/>
        <v>2.4392756623897505E-2</v>
      </c>
    </row>
    <row r="10" spans="1:9">
      <c r="B10" s="11" t="s">
        <v>141</v>
      </c>
      <c r="C10" s="142">
        <v>81085147.599999994</v>
      </c>
      <c r="D10">
        <v>0.95661791984024835</v>
      </c>
      <c r="E10">
        <f t="shared" si="0"/>
        <v>84762313.059681043</v>
      </c>
      <c r="F10">
        <f t="shared" si="1"/>
        <v>18.255361580511618</v>
      </c>
      <c r="G10">
        <v>2.7794753591478998E-3</v>
      </c>
      <c r="I10">
        <f t="shared" si="2"/>
        <v>3.6476222464164376E-2</v>
      </c>
    </row>
    <row r="11" spans="1:9">
      <c r="B11" s="11" t="s">
        <v>142</v>
      </c>
      <c r="C11" s="142">
        <v>82879713</v>
      </c>
      <c r="D11">
        <v>0.98148975757465196</v>
      </c>
      <c r="E11">
        <f t="shared" si="0"/>
        <v>84442769.127619937</v>
      </c>
      <c r="F11">
        <f t="shared" si="1"/>
        <v>18.251584574433444</v>
      </c>
      <c r="G11">
        <v>-4.02137368523902E-2</v>
      </c>
      <c r="I11">
        <f t="shared" si="2"/>
        <v>-3.7698821625610224E-3</v>
      </c>
    </row>
    <row r="12" spans="1:9">
      <c r="B12" s="11" t="s">
        <v>143</v>
      </c>
      <c r="C12" s="142">
        <v>90145856.5</v>
      </c>
      <c r="D12">
        <v>0.84099344630851125</v>
      </c>
      <c r="E12">
        <f t="shared" si="0"/>
        <v>107189725.31318724</v>
      </c>
      <c r="F12">
        <f t="shared" si="1"/>
        <v>18.490110956048383</v>
      </c>
      <c r="G12">
        <v>0.16058935855392401</v>
      </c>
      <c r="I12">
        <f t="shared" si="2"/>
        <v>0.26937719381501335</v>
      </c>
    </row>
    <row r="13" spans="1:9">
      <c r="B13" s="11" t="s">
        <v>144</v>
      </c>
      <c r="C13" s="142">
        <v>93153659</v>
      </c>
      <c r="D13">
        <v>0.88636757525593279</v>
      </c>
      <c r="E13">
        <f t="shared" si="0"/>
        <v>105095968.76115701</v>
      </c>
      <c r="F13">
        <f t="shared" si="1"/>
        <v>18.470384478890409</v>
      </c>
      <c r="G13">
        <v>0.104901535239704</v>
      </c>
      <c r="I13">
        <f t="shared" si="2"/>
        <v>-1.9533183296371881E-2</v>
      </c>
    </row>
    <row r="14" spans="1:9">
      <c r="B14" s="11" t="s">
        <v>145</v>
      </c>
      <c r="C14" s="142">
        <v>94271198</v>
      </c>
      <c r="D14">
        <v>0.82454799604458384</v>
      </c>
      <c r="E14">
        <f t="shared" si="0"/>
        <v>114330758.73354338</v>
      </c>
      <c r="F14">
        <f t="shared" si="1"/>
        <v>18.554606197843054</v>
      </c>
      <c r="G14">
        <v>0.15509253851746799</v>
      </c>
      <c r="I14">
        <f t="shared" si="2"/>
        <v>8.7870068483535624E-2</v>
      </c>
    </row>
    <row r="15" spans="1:9">
      <c r="B15" s="11" t="s">
        <v>146</v>
      </c>
      <c r="C15" s="142">
        <v>97306966.900000006</v>
      </c>
      <c r="D15">
        <v>0.90261315391212826</v>
      </c>
      <c r="E15">
        <f t="shared" si="0"/>
        <v>107805837.39362732</v>
      </c>
      <c r="F15">
        <f t="shared" si="1"/>
        <v>18.495842365192278</v>
      </c>
      <c r="G15">
        <v>6.4331730240191107E-2</v>
      </c>
      <c r="I15">
        <f t="shared" si="2"/>
        <v>-5.7070567992318688E-2</v>
      </c>
    </row>
    <row r="16" spans="1:9">
      <c r="B16" s="11" t="s">
        <v>147</v>
      </c>
      <c r="C16" s="142">
        <v>99752007.5</v>
      </c>
      <c r="D16">
        <v>0.9014662200132828</v>
      </c>
      <c r="E16">
        <f t="shared" si="0"/>
        <v>110655291.66309769</v>
      </c>
      <c r="F16">
        <f t="shared" si="1"/>
        <v>18.521930446752965</v>
      </c>
      <c r="G16">
        <v>6.0462749424271302E-2</v>
      </c>
      <c r="I16">
        <f t="shared" si="2"/>
        <v>2.6431354167458343E-2</v>
      </c>
    </row>
    <row r="17" spans="2:9">
      <c r="B17" s="11" t="s">
        <v>148</v>
      </c>
      <c r="C17" s="142">
        <v>102561827.8</v>
      </c>
      <c r="D17">
        <v>0.91586015709225321</v>
      </c>
      <c r="E17">
        <f t="shared" si="0"/>
        <v>111984157.1945018</v>
      </c>
      <c r="F17">
        <f t="shared" si="1"/>
        <v>18.533867965633341</v>
      </c>
      <c r="G17">
        <v>4.4449097754696902E-2</v>
      </c>
      <c r="I17">
        <f t="shared" si="2"/>
        <v>1.2009055431799753E-2</v>
      </c>
    </row>
    <row r="18" spans="2:9">
      <c r="B18" s="11" t="s">
        <v>149</v>
      </c>
      <c r="C18" s="142">
        <v>100808214.59999999</v>
      </c>
      <c r="D18">
        <v>0.87452845703948101</v>
      </c>
      <c r="E18">
        <f t="shared" si="0"/>
        <v>115271508.64965959</v>
      </c>
      <c r="F18">
        <f t="shared" si="1"/>
        <v>18.562800848455975</v>
      </c>
      <c r="G18">
        <v>4.73648776980653E-2</v>
      </c>
      <c r="I18">
        <f t="shared" si="2"/>
        <v>2.9355504720619541E-2</v>
      </c>
    </row>
    <row r="19" spans="2:9">
      <c r="B19" s="11" t="s">
        <v>150</v>
      </c>
      <c r="C19" s="142">
        <v>104107350</v>
      </c>
      <c r="D19">
        <v>0.91082695214730003</v>
      </c>
      <c r="E19">
        <f t="shared" si="0"/>
        <v>114299812.66426516</v>
      </c>
      <c r="F19">
        <f t="shared" si="1"/>
        <v>18.55433548978089</v>
      </c>
      <c r="G19">
        <v>1.47168910348867E-2</v>
      </c>
      <c r="I19">
        <f t="shared" si="2"/>
        <v>-8.4296284205637173E-3</v>
      </c>
    </row>
    <row r="20" spans="2:9">
      <c r="B20" s="11" t="s">
        <v>151</v>
      </c>
      <c r="C20" s="142">
        <v>104485086.90000001</v>
      </c>
      <c r="D20">
        <v>0.9446791650908567</v>
      </c>
      <c r="E20">
        <f t="shared" si="0"/>
        <v>110603780.37442046</v>
      </c>
      <c r="F20">
        <f t="shared" si="1"/>
        <v>18.521464827068911</v>
      </c>
      <c r="G20">
        <v>-4.0631123502908602E-2</v>
      </c>
      <c r="I20">
        <f t="shared" si="2"/>
        <v>-3.2336293504706903E-2</v>
      </c>
    </row>
    <row r="21" spans="2:9">
      <c r="B21" s="11" t="s">
        <v>152</v>
      </c>
      <c r="C21" s="142">
        <v>106338359.5</v>
      </c>
      <c r="D21">
        <v>0.95656422667701724</v>
      </c>
      <c r="E21">
        <f t="shared" si="0"/>
        <v>111166983.39159721</v>
      </c>
      <c r="F21">
        <f t="shared" si="1"/>
        <v>18.526543983747608</v>
      </c>
      <c r="G21">
        <v>-5.6462455240279E-2</v>
      </c>
      <c r="I21">
        <f t="shared" si="2"/>
        <v>5.092077461278155E-3</v>
      </c>
    </row>
    <row r="22" spans="2:9">
      <c r="B22" s="11" t="s">
        <v>153</v>
      </c>
      <c r="C22" s="142">
        <v>109790243.2</v>
      </c>
      <c r="D22">
        <v>0.893264281974533</v>
      </c>
      <c r="E22">
        <f t="shared" si="0"/>
        <v>122909026.38277675</v>
      </c>
      <c r="F22">
        <f t="shared" si="1"/>
        <v>18.626955016776474</v>
      </c>
      <c r="G22">
        <v>2.4491970950013101E-2</v>
      </c>
      <c r="I22">
        <f t="shared" si="2"/>
        <v>0.10562527319660164</v>
      </c>
    </row>
    <row r="23" spans="2:9">
      <c r="B23" s="11" t="s">
        <v>154</v>
      </c>
      <c r="C23" s="142">
        <v>112749688.8</v>
      </c>
      <c r="D23">
        <v>0.92963973678457645</v>
      </c>
      <c r="E23">
        <f t="shared" si="0"/>
        <v>121283207.18085575</v>
      </c>
      <c r="F23">
        <f t="shared" si="1"/>
        <v>18.613638923941863</v>
      </c>
      <c r="G23">
        <v>-6.9045907702616196E-3</v>
      </c>
      <c r="I23">
        <f t="shared" si="2"/>
        <v>-1.3227825895046119E-2</v>
      </c>
    </row>
    <row r="24" spans="2:9">
      <c r="B24" s="11" t="s">
        <v>155</v>
      </c>
      <c r="C24" s="142">
        <v>116660312.7</v>
      </c>
      <c r="D24">
        <v>0.92367932977440537</v>
      </c>
      <c r="E24">
        <f t="shared" si="0"/>
        <v>126299581.40179722</v>
      </c>
      <c r="F24">
        <f t="shared" si="1"/>
        <v>18.6541672729985</v>
      </c>
      <c r="G24">
        <v>1.6826426278829101E-2</v>
      </c>
      <c r="I24">
        <f t="shared" si="2"/>
        <v>4.1360830881237431E-2</v>
      </c>
    </row>
    <row r="25" spans="2:9">
      <c r="B25" s="11" t="s">
        <v>156</v>
      </c>
      <c r="C25" s="142">
        <v>118981703.59999999</v>
      </c>
      <c r="D25">
        <v>0.92504991192014097</v>
      </c>
      <c r="E25">
        <f t="shared" si="0"/>
        <v>128621928.46765183</v>
      </c>
      <c r="F25">
        <f t="shared" si="1"/>
        <v>18.672387872087214</v>
      </c>
      <c r="G25">
        <v>1.9444114146448699E-2</v>
      </c>
      <c r="I25">
        <f t="shared" si="2"/>
        <v>1.8387606990291738E-2</v>
      </c>
    </row>
    <row r="26" spans="2:9">
      <c r="B26" s="11" t="s">
        <v>157</v>
      </c>
      <c r="C26" s="142">
        <v>120664906.7</v>
      </c>
      <c r="D26">
        <v>0.88308616722065969</v>
      </c>
      <c r="E26">
        <f t="shared" si="0"/>
        <v>136640014.50704306</v>
      </c>
      <c r="F26">
        <f t="shared" si="1"/>
        <v>18.732860394174338</v>
      </c>
      <c r="G26">
        <v>6.5408918365346097E-2</v>
      </c>
      <c r="I26">
        <f t="shared" si="2"/>
        <v>6.233840632709664E-2</v>
      </c>
    </row>
    <row r="27" spans="2:9">
      <c r="B27" s="11" t="s">
        <v>158</v>
      </c>
      <c r="C27" s="142">
        <v>122220808</v>
      </c>
      <c r="D27">
        <v>0.93261342105010048</v>
      </c>
      <c r="E27">
        <f t="shared" si="0"/>
        <v>131051950.61677569</v>
      </c>
      <c r="F27">
        <f t="shared" si="1"/>
        <v>18.691104372146196</v>
      </c>
      <c r="G27">
        <v>1.0129001896952801E-2</v>
      </c>
      <c r="I27">
        <f t="shared" si="2"/>
        <v>-4.0896247782375217E-2</v>
      </c>
    </row>
    <row r="28" spans="2:9">
      <c r="B28" s="11" t="s">
        <v>159</v>
      </c>
      <c r="C28" s="142">
        <v>125877034.90000001</v>
      </c>
      <c r="D28">
        <v>0.95276907217205731</v>
      </c>
      <c r="E28">
        <f t="shared" si="0"/>
        <v>132117045.54287663</v>
      </c>
      <c r="F28">
        <f t="shared" si="1"/>
        <v>18.699198796314917</v>
      </c>
      <c r="G28">
        <v>5.5310971287063602E-3</v>
      </c>
      <c r="I28">
        <f t="shared" si="2"/>
        <v>8.1272725899022014E-3</v>
      </c>
    </row>
    <row r="29" spans="2:9">
      <c r="B29" s="11" t="s">
        <v>160</v>
      </c>
      <c r="C29" s="142">
        <v>125920952.90000001</v>
      </c>
      <c r="D29">
        <v>0.96852415969410954</v>
      </c>
      <c r="E29">
        <f t="shared" si="0"/>
        <v>130013228.51850161</v>
      </c>
      <c r="F29">
        <f t="shared" si="1"/>
        <v>18.683146761077506</v>
      </c>
      <c r="G29">
        <v>-2.2540304178136201E-2</v>
      </c>
      <c r="I29">
        <f t="shared" si="2"/>
        <v>-1.5923887911134527E-2</v>
      </c>
    </row>
    <row r="30" spans="2:9">
      <c r="B30" s="11" t="s">
        <v>161</v>
      </c>
      <c r="C30" s="142">
        <v>126507751.09999999</v>
      </c>
      <c r="D30">
        <v>0.92664182470913292</v>
      </c>
      <c r="E30">
        <f t="shared" si="0"/>
        <v>136522815.74891138</v>
      </c>
      <c r="F30">
        <f t="shared" si="1"/>
        <v>18.732002306965235</v>
      </c>
      <c r="G30">
        <v>1.48068128019609E-2</v>
      </c>
      <c r="I30">
        <f t="shared" si="2"/>
        <v>5.0068653048512157E-2</v>
      </c>
    </row>
    <row r="31" spans="2:9">
      <c r="B31" s="11" t="s">
        <v>162</v>
      </c>
      <c r="C31" s="142">
        <v>129727021</v>
      </c>
      <c r="D31">
        <v>0.97794228390694959</v>
      </c>
      <c r="E31">
        <f t="shared" si="0"/>
        <v>132653044.18756825</v>
      </c>
      <c r="F31">
        <f t="shared" si="1"/>
        <v>18.703247587305189</v>
      </c>
      <c r="G31">
        <v>-2.5093369415351601E-2</v>
      </c>
      <c r="I31">
        <f t="shared" si="2"/>
        <v>-2.8345236948967512E-2</v>
      </c>
    </row>
    <row r="32" spans="2:9">
      <c r="B32" s="11" t="s">
        <v>163</v>
      </c>
      <c r="C32" s="142">
        <v>130394298.09999999</v>
      </c>
      <c r="D32">
        <v>0.94740447055414334</v>
      </c>
      <c r="E32">
        <f t="shared" si="0"/>
        <v>137633188.51950476</v>
      </c>
      <c r="F32">
        <f t="shared" si="1"/>
        <v>18.74010265001646</v>
      </c>
      <c r="G32">
        <v>8.2198742756034405E-4</v>
      </c>
      <c r="I32">
        <f t="shared" si="2"/>
        <v>3.7542631323972397E-2</v>
      </c>
    </row>
    <row r="33" spans="2:9">
      <c r="B33" s="11" t="s">
        <v>164</v>
      </c>
      <c r="C33" s="142">
        <v>130756951</v>
      </c>
      <c r="D33">
        <v>0.99693836240342781</v>
      </c>
      <c r="E33">
        <f t="shared" si="0"/>
        <v>131158510.827861</v>
      </c>
      <c r="F33">
        <f t="shared" si="1"/>
        <v>18.691917156017322</v>
      </c>
      <c r="G33">
        <v>-5.8238975055765203E-2</v>
      </c>
      <c r="I33">
        <f t="shared" si="2"/>
        <v>-4.7042997123663999E-2</v>
      </c>
    </row>
    <row r="34" spans="2:9">
      <c r="B34" s="11" t="s">
        <v>165</v>
      </c>
      <c r="C34" s="142">
        <v>131336685.40000001</v>
      </c>
      <c r="D34">
        <v>0.94386968118141512</v>
      </c>
      <c r="E34">
        <f t="shared" si="0"/>
        <v>139147053.89795926</v>
      </c>
      <c r="F34">
        <f t="shared" si="1"/>
        <v>18.751041873580956</v>
      </c>
      <c r="G34">
        <v>-1.0067548993930499E-2</v>
      </c>
      <c r="I34">
        <f t="shared" si="2"/>
        <v>6.0907546293986536E-2</v>
      </c>
    </row>
    <row r="35" spans="2:9">
      <c r="B35" s="11" t="s">
        <v>166</v>
      </c>
      <c r="C35" s="142">
        <v>138017958.19999999</v>
      </c>
      <c r="D35">
        <v>0.98875911281694961</v>
      </c>
      <c r="E35">
        <f t="shared" si="0"/>
        <v>139587040.37304935</v>
      </c>
      <c r="F35">
        <f t="shared" si="1"/>
        <v>18.754198909979259</v>
      </c>
      <c r="G35">
        <v>-1.80472471561508E-2</v>
      </c>
      <c r="I35">
        <f t="shared" si="2"/>
        <v>3.1620250861563726E-3</v>
      </c>
    </row>
    <row r="36" spans="2:9">
      <c r="B36" s="11" t="s">
        <v>167</v>
      </c>
      <c r="C36" s="142">
        <v>139346807.30000001</v>
      </c>
      <c r="D36">
        <v>0.99926184703688858</v>
      </c>
      <c r="E36">
        <f t="shared" ref="E36:E64" si="3">C36/D36</f>
        <v>139449742.54066151</v>
      </c>
      <c r="F36">
        <f t="shared" si="1"/>
        <v>18.753214825787673</v>
      </c>
      <c r="G36">
        <v>-3.0450870093510201E-2</v>
      </c>
      <c r="I36">
        <f t="shared" si="2"/>
        <v>-9.8360013953235903E-4</v>
      </c>
    </row>
    <row r="37" spans="2:9">
      <c r="B37" s="11" t="s">
        <v>168</v>
      </c>
      <c r="C37" s="142">
        <v>141393590.30000001</v>
      </c>
      <c r="D37">
        <v>1.0052846465378158</v>
      </c>
      <c r="E37">
        <f t="shared" si="3"/>
        <v>140650303.16235036</v>
      </c>
      <c r="F37">
        <f t="shared" si="1"/>
        <v>18.761787248335786</v>
      </c>
      <c r="G37">
        <v>-3.3668868827628901E-2</v>
      </c>
      <c r="I37">
        <f t="shared" si="2"/>
        <v>8.609270980466599E-3</v>
      </c>
    </row>
    <row r="38" spans="2:9">
      <c r="B38" s="11" t="s">
        <v>169</v>
      </c>
      <c r="C38" s="142">
        <v>141174873.69999999</v>
      </c>
      <c r="D38">
        <v>0.97760522712911613</v>
      </c>
      <c r="E38">
        <f t="shared" si="3"/>
        <v>144408877.71701172</v>
      </c>
      <c r="F38">
        <f t="shared" si="1"/>
        <v>18.788159262567888</v>
      </c>
      <c r="G38">
        <v>-1.9527192586305999E-2</v>
      </c>
      <c r="I38">
        <f t="shared" si="2"/>
        <v>2.6722832942086994E-2</v>
      </c>
    </row>
    <row r="39" spans="2:9">
      <c r="B39" s="11" t="s">
        <v>170</v>
      </c>
      <c r="C39" s="142">
        <v>146780339.90000001</v>
      </c>
      <c r="D39">
        <v>1.0182987416804434</v>
      </c>
      <c r="E39">
        <f t="shared" si="3"/>
        <v>144142709.6902588</v>
      </c>
      <c r="F39">
        <f t="shared" si="1"/>
        <v>18.786314406300512</v>
      </c>
      <c r="G39">
        <v>-3.4090287554302899E-2</v>
      </c>
      <c r="I39">
        <f t="shared" si="2"/>
        <v>-1.8431555660622934E-3</v>
      </c>
    </row>
    <row r="40" spans="2:9">
      <c r="B40" s="11" t="s">
        <v>171</v>
      </c>
      <c r="C40" s="142">
        <v>148262300</v>
      </c>
      <c r="D40">
        <v>0.99935243447980937</v>
      </c>
      <c r="E40">
        <f t="shared" si="3"/>
        <v>148358371.7661874</v>
      </c>
      <c r="F40">
        <f t="shared" si="1"/>
        <v>18.81514133564129</v>
      </c>
      <c r="G40">
        <v>-1.85053054210229E-2</v>
      </c>
      <c r="I40">
        <f t="shared" si="2"/>
        <v>2.9246446698465878E-2</v>
      </c>
    </row>
    <row r="41" spans="2:9">
      <c r="B41" s="11" t="s">
        <v>172</v>
      </c>
      <c r="C41" s="142">
        <v>154480292.69999999</v>
      </c>
      <c r="D41">
        <v>1.0320687546637926</v>
      </c>
      <c r="E41">
        <f t="shared" si="3"/>
        <v>149680233.99790221</v>
      </c>
      <c r="F41">
        <f t="shared" si="1"/>
        <v>18.824011803249984</v>
      </c>
      <c r="G41">
        <v>-2.34149814461375E-2</v>
      </c>
      <c r="I41">
        <f t="shared" si="2"/>
        <v>8.9099267940071503E-3</v>
      </c>
    </row>
    <row r="42" spans="2:9">
      <c r="B42" s="11" t="s">
        <v>173</v>
      </c>
      <c r="C42" s="142">
        <v>154274288.59999999</v>
      </c>
      <c r="D42">
        <v>0.97983300922599803</v>
      </c>
      <c r="E42">
        <f t="shared" si="3"/>
        <v>157449572.67960003</v>
      </c>
      <c r="F42">
        <f t="shared" si="1"/>
        <v>18.874615791500638</v>
      </c>
      <c r="G42">
        <v>1.28677649265647E-2</v>
      </c>
      <c r="I42">
        <f t="shared" si="2"/>
        <v>5.1906243557894971E-2</v>
      </c>
    </row>
    <row r="43" spans="2:9">
      <c r="B43" s="11" t="s">
        <v>174</v>
      </c>
      <c r="C43" s="142">
        <v>163462018.19999999</v>
      </c>
      <c r="D43">
        <v>1.0434401879025459</v>
      </c>
      <c r="E43">
        <f t="shared" si="3"/>
        <v>156656816.64857137</v>
      </c>
      <c r="F43">
        <f t="shared" si="1"/>
        <v>18.869568089567785</v>
      </c>
      <c r="G43">
        <v>-7.0305713832929896E-3</v>
      </c>
      <c r="I43">
        <f t="shared" si="2"/>
        <v>-5.0349836937434445E-3</v>
      </c>
    </row>
    <row r="44" spans="2:9">
      <c r="B44" s="11" t="s">
        <v>175</v>
      </c>
      <c r="C44" s="142">
        <v>166285987.80000001</v>
      </c>
      <c r="D44">
        <v>1.0486554481551633</v>
      </c>
      <c r="E44">
        <f t="shared" si="3"/>
        <v>158570661.21435499</v>
      </c>
      <c r="F44">
        <f t="shared" si="1"/>
        <v>18.881710864014881</v>
      </c>
      <c r="G44">
        <v>-1.0264157809171301E-2</v>
      </c>
      <c r="I44">
        <f t="shared" si="2"/>
        <v>1.2216797243346011E-2</v>
      </c>
    </row>
    <row r="45" spans="2:9">
      <c r="B45" s="11" t="s">
        <v>176</v>
      </c>
      <c r="C45" s="142">
        <v>168780815.80000001</v>
      </c>
      <c r="D45">
        <v>1.0522319888437002</v>
      </c>
      <c r="E45">
        <f t="shared" si="3"/>
        <v>160402665.56187251</v>
      </c>
      <c r="F45">
        <f t="shared" si="1"/>
        <v>18.893197871474769</v>
      </c>
      <c r="G45">
        <v>-1.46711576774052E-2</v>
      </c>
      <c r="I45">
        <f t="shared" si="2"/>
        <v>1.1553236478222262E-2</v>
      </c>
    </row>
    <row r="46" spans="2:9">
      <c r="B46" s="11" t="s">
        <v>177</v>
      </c>
      <c r="C46" s="142">
        <v>171515969.90000001</v>
      </c>
      <c r="D46">
        <v>1.0012471957402282</v>
      </c>
      <c r="E46">
        <f t="shared" si="3"/>
        <v>171302322.37324488</v>
      </c>
      <c r="F46">
        <f t="shared" si="1"/>
        <v>18.958940520547721</v>
      </c>
      <c r="G46">
        <v>3.4674310784289702E-2</v>
      </c>
      <c r="I46">
        <f t="shared" si="2"/>
        <v>6.7951843401056422E-2</v>
      </c>
    </row>
    <row r="47" spans="2:9">
      <c r="B47" s="11" t="s">
        <v>178</v>
      </c>
      <c r="C47" s="142">
        <v>178659861.30000001</v>
      </c>
      <c r="D47">
        <v>1.0696357467707571</v>
      </c>
      <c r="E47">
        <f t="shared" si="3"/>
        <v>167028693.49624509</v>
      </c>
      <c r="F47">
        <f t="shared" si="1"/>
        <v>18.933676172964905</v>
      </c>
      <c r="G47">
        <v>-7.4667411782378601E-3</v>
      </c>
      <c r="I47">
        <f t="shared" si="2"/>
        <v>-2.494787471525417E-2</v>
      </c>
    </row>
    <row r="48" spans="2:9">
      <c r="B48" s="11" t="s">
        <v>179</v>
      </c>
      <c r="C48" s="142">
        <v>182470248.80000001</v>
      </c>
      <c r="D48">
        <v>1.0721816393515091</v>
      </c>
      <c r="E48">
        <f t="shared" si="3"/>
        <v>170185948.07346639</v>
      </c>
      <c r="F48">
        <f t="shared" si="1"/>
        <v>18.952402209434698</v>
      </c>
      <c r="G48">
        <v>-6.0949437634043504E-3</v>
      </c>
      <c r="I48">
        <f t="shared" si="2"/>
        <v>1.8902468259396787E-2</v>
      </c>
    </row>
    <row r="49" spans="2:9">
      <c r="B49" s="11" t="s">
        <v>180</v>
      </c>
      <c r="C49" s="142">
        <v>187772730.90000001</v>
      </c>
      <c r="D49">
        <v>1.0929123669802503</v>
      </c>
      <c r="E49">
        <f t="shared" si="3"/>
        <v>171809503.28050703</v>
      </c>
      <c r="F49">
        <f t="shared" si="1"/>
        <v>18.961896881936287</v>
      </c>
      <c r="G49">
        <v>-1.44254104563827E-2</v>
      </c>
      <c r="I49">
        <f t="shared" si="2"/>
        <v>9.5398898993692693E-3</v>
      </c>
    </row>
    <row r="50" spans="2:9">
      <c r="B50" s="11" t="s">
        <v>181</v>
      </c>
      <c r="C50" s="142">
        <v>191138825.19999999</v>
      </c>
      <c r="D50">
        <v>1.052460777594606</v>
      </c>
      <c r="E50">
        <f t="shared" si="3"/>
        <v>181611352.43143868</v>
      </c>
      <c r="F50">
        <f t="shared" si="1"/>
        <v>19.017379535566565</v>
      </c>
      <c r="G50">
        <v>2.27716745974966E-2</v>
      </c>
      <c r="I50">
        <f t="shared" si="2"/>
        <v>5.7050680921465258E-2</v>
      </c>
    </row>
    <row r="51" spans="2:9">
      <c r="B51" s="11" t="s">
        <v>182</v>
      </c>
      <c r="C51" s="142">
        <v>198726319.30000001</v>
      </c>
      <c r="D51">
        <v>1.1281480256509195</v>
      </c>
      <c r="E51">
        <f t="shared" si="3"/>
        <v>176152698.74300295</v>
      </c>
      <c r="F51">
        <f t="shared" si="1"/>
        <v>18.986861783343798</v>
      </c>
      <c r="G51">
        <v>-2.6472626865544399E-2</v>
      </c>
      <c r="I51">
        <f t="shared" si="2"/>
        <v>-3.0056786733618224E-2</v>
      </c>
    </row>
    <row r="52" spans="2:9">
      <c r="B52" s="11" t="s">
        <v>183</v>
      </c>
      <c r="C52" s="142">
        <v>204141042.5</v>
      </c>
      <c r="D52">
        <v>1.1240670072747152</v>
      </c>
      <c r="E52">
        <f t="shared" si="3"/>
        <v>181609317.93108767</v>
      </c>
      <c r="F52">
        <f t="shared" si="1"/>
        <v>19.01736833300836</v>
      </c>
      <c r="G52">
        <v>-1.5128345405905399E-2</v>
      </c>
      <c r="I52">
        <f t="shared" si="2"/>
        <v>3.0976642577844604E-2</v>
      </c>
    </row>
    <row r="53" spans="2:9">
      <c r="B53" s="11" t="s">
        <v>184</v>
      </c>
      <c r="C53" s="142">
        <v>209209816.59999999</v>
      </c>
      <c r="D53">
        <v>1.148686002989062</v>
      </c>
      <c r="E53">
        <f t="shared" si="3"/>
        <v>182129682.13733178</v>
      </c>
      <c r="F53">
        <f t="shared" si="1"/>
        <v>19.020229530521636</v>
      </c>
      <c r="G53">
        <v>-3.1843356192183599E-2</v>
      </c>
      <c r="I53">
        <f t="shared" si="2"/>
        <v>2.8652946455178796E-3</v>
      </c>
    </row>
    <row r="54" spans="2:9">
      <c r="B54" s="11" t="s">
        <v>185</v>
      </c>
      <c r="C54" s="142">
        <v>212439803.90000001</v>
      </c>
      <c r="D54">
        <v>1.1001950298836112</v>
      </c>
      <c r="E54">
        <f t="shared" si="3"/>
        <v>193092859.11105585</v>
      </c>
      <c r="F54">
        <f t="shared" si="1"/>
        <v>19.078681766451133</v>
      </c>
      <c r="G54">
        <v>6.6499708228917598E-3</v>
      </c>
      <c r="I54">
        <f t="shared" si="2"/>
        <v>6.0194345287757578E-2</v>
      </c>
    </row>
    <row r="55" spans="2:9">
      <c r="B55" s="11" t="s">
        <v>186</v>
      </c>
      <c r="C55" s="142">
        <v>222398900.90000001</v>
      </c>
      <c r="D55">
        <v>1.1788253175780157</v>
      </c>
      <c r="E55">
        <f t="shared" si="3"/>
        <v>188661456.09846172</v>
      </c>
      <c r="F55">
        <f t="shared" si="1"/>
        <v>19.055464729265292</v>
      </c>
      <c r="G55">
        <v>-3.68575422157668E-2</v>
      </c>
      <c r="I55">
        <f t="shared" si="2"/>
        <v>-2.2949595510652454E-2</v>
      </c>
    </row>
    <row r="56" spans="2:9">
      <c r="B56" s="11" t="s">
        <v>187</v>
      </c>
      <c r="C56" s="142">
        <v>230909338.40000001</v>
      </c>
      <c r="D56">
        <v>1.1673859448598944</v>
      </c>
      <c r="E56">
        <f t="shared" si="3"/>
        <v>197800341.36672163</v>
      </c>
      <c r="F56">
        <f t="shared" si="1"/>
        <v>19.102768702968998</v>
      </c>
      <c r="G56">
        <v>-1.01286193950365E-2</v>
      </c>
      <c r="I56">
        <f t="shared" si="2"/>
        <v>4.8440659036842915E-2</v>
      </c>
    </row>
    <row r="57" spans="2:9">
      <c r="B57" s="11" t="s">
        <v>188</v>
      </c>
      <c r="C57" s="142">
        <v>239423528.80000001</v>
      </c>
      <c r="D57">
        <v>1.1452492249919322</v>
      </c>
      <c r="E57">
        <f t="shared" si="3"/>
        <v>209058014.25160244</v>
      </c>
      <c r="F57">
        <f t="shared" si="1"/>
        <v>19.158122351562049</v>
      </c>
      <c r="G57">
        <v>2.4435431162117899E-2</v>
      </c>
      <c r="I57">
        <f t="shared" si="2"/>
        <v>5.6914324854521414E-2</v>
      </c>
    </row>
    <row r="58" spans="2:9">
      <c r="B58" s="11" t="s">
        <v>189</v>
      </c>
      <c r="C58" s="142">
        <v>243989195.5</v>
      </c>
      <c r="D58">
        <v>1.1197801132507998</v>
      </c>
      <c r="E58">
        <f t="shared" si="3"/>
        <v>217890273.82499439</v>
      </c>
      <c r="F58">
        <f t="shared" si="1"/>
        <v>19.199502162961746</v>
      </c>
      <c r="G58">
        <v>4.4887441719850998E-2</v>
      </c>
      <c r="I58">
        <f t="shared" si="2"/>
        <v>4.2247888008551948E-2</v>
      </c>
    </row>
    <row r="59" spans="2:9">
      <c r="B59" s="11" t="s">
        <v>190</v>
      </c>
      <c r="C59" s="142">
        <v>256679191.40000001</v>
      </c>
      <c r="D59">
        <v>1.2036125557206538</v>
      </c>
      <c r="E59">
        <f t="shared" si="3"/>
        <v>213257322.86525983</v>
      </c>
      <c r="F59">
        <f t="shared" si="1"/>
        <v>19.178010083091191</v>
      </c>
      <c r="G59">
        <v>2.39044239782515E-3</v>
      </c>
      <c r="I59">
        <f t="shared" si="2"/>
        <v>-2.1262770836001921E-2</v>
      </c>
    </row>
    <row r="60" spans="2:9">
      <c r="B60" s="11" t="s">
        <v>191</v>
      </c>
      <c r="C60" s="142">
        <v>264570038.19999999</v>
      </c>
      <c r="D60">
        <v>1.1984635542871502</v>
      </c>
      <c r="E60">
        <f t="shared" si="3"/>
        <v>220757683.66386998</v>
      </c>
      <c r="F60">
        <f t="shared" si="1"/>
        <v>19.21257620392694</v>
      </c>
      <c r="G60">
        <v>1.59075486646287E-2</v>
      </c>
      <c r="I60">
        <f t="shared" si="2"/>
        <v>3.517047245007876E-2</v>
      </c>
    </row>
    <row r="61" spans="2:9">
      <c r="B61" s="11" t="s">
        <v>192</v>
      </c>
      <c r="C61" s="142">
        <v>268500940.80000001</v>
      </c>
      <c r="D61">
        <v>1.1834578853274362</v>
      </c>
      <c r="E61">
        <f t="shared" si="3"/>
        <v>226878323.36823022</v>
      </c>
      <c r="F61">
        <f t="shared" si="1"/>
        <v>19.23992441133111</v>
      </c>
      <c r="G61">
        <v>2.2194181962348101E-2</v>
      </c>
      <c r="I61">
        <f t="shared" si="2"/>
        <v>2.7725602129797799E-2</v>
      </c>
    </row>
    <row r="62" spans="2:9">
      <c r="B62" s="11" t="s">
        <v>193</v>
      </c>
      <c r="C62" s="142">
        <v>273088831.10000002</v>
      </c>
      <c r="D62">
        <v>1.1588008854671372</v>
      </c>
      <c r="E62">
        <f t="shared" si="3"/>
        <v>235665017.62717599</v>
      </c>
      <c r="F62">
        <f t="shared" si="1"/>
        <v>19.277921937829539</v>
      </c>
      <c r="G62">
        <v>3.9139161515137702E-2</v>
      </c>
      <c r="I62">
        <f t="shared" si="2"/>
        <v>3.8728663578338818E-2</v>
      </c>
    </row>
    <row r="63" spans="2:9">
      <c r="B63" s="11" t="s">
        <v>194</v>
      </c>
      <c r="C63" s="142">
        <v>283869203.30000001</v>
      </c>
      <c r="D63">
        <v>1.2598543763009904</v>
      </c>
      <c r="E63">
        <f t="shared" si="3"/>
        <v>225319059.59913984</v>
      </c>
      <c r="F63">
        <f t="shared" si="1"/>
        <v>19.233027998358519</v>
      </c>
      <c r="G63">
        <v>-2.67905848165561E-2</v>
      </c>
      <c r="I63">
        <f t="shared" si="2"/>
        <v>-4.3901119191154359E-2</v>
      </c>
    </row>
    <row r="64" spans="2:9">
      <c r="C64" s="142">
        <v>281882847.60000002</v>
      </c>
      <c r="D64" t="e">
        <f>#REF!/100</f>
        <v>#REF!</v>
      </c>
      <c r="E64" t="e">
        <f t="shared" si="3"/>
        <v>#REF!</v>
      </c>
      <c r="F64" t="e">
        <f t="shared" si="1"/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5"/>
  <sheetViews>
    <sheetView topLeftCell="W37" workbookViewId="0">
      <selection activeCell="AK3" sqref="AK3:AK62"/>
    </sheetView>
  </sheetViews>
  <sheetFormatPr defaultRowHeight="13.2"/>
  <cols>
    <col min="1" max="1" width="9.5546875" style="144" bestFit="1" customWidth="1"/>
    <col min="2" max="4" width="8.88671875" style="144"/>
    <col min="5" max="5" width="13.77734375" style="144" bestFit="1" customWidth="1"/>
    <col min="6" max="6" width="12.6640625" style="144" bestFit="1" customWidth="1"/>
    <col min="7" max="7" width="11.109375" style="144" bestFit="1" customWidth="1"/>
    <col min="8" max="8" width="9.5546875" style="144" bestFit="1" customWidth="1"/>
    <col min="9" max="9" width="12" style="144" bestFit="1" customWidth="1"/>
    <col min="10" max="16384" width="8.88671875" style="144"/>
  </cols>
  <sheetData>
    <row r="1" spans="1:38">
      <c r="B1" s="159" t="s">
        <v>565</v>
      </c>
      <c r="C1" s="160"/>
      <c r="D1" s="160"/>
      <c r="E1" s="160"/>
      <c r="F1" s="160"/>
      <c r="G1" s="160"/>
      <c r="H1" s="160"/>
      <c r="I1" s="161"/>
      <c r="J1" s="159" t="s">
        <v>566</v>
      </c>
      <c r="K1" s="160"/>
      <c r="L1" s="160"/>
      <c r="M1" s="160"/>
      <c r="N1" s="160"/>
      <c r="O1" s="160"/>
      <c r="P1" s="160"/>
      <c r="Q1" s="161"/>
      <c r="R1" s="159" t="s">
        <v>567</v>
      </c>
      <c r="S1" s="160"/>
      <c r="T1" s="160"/>
      <c r="U1" s="160"/>
      <c r="V1" s="160"/>
      <c r="W1" s="160"/>
      <c r="X1" s="160"/>
      <c r="Y1" s="161"/>
    </row>
    <row r="2" spans="1:38">
      <c r="B2" s="150" t="s">
        <v>561</v>
      </c>
      <c r="C2" s="150" t="s">
        <v>562</v>
      </c>
      <c r="D2" s="150" t="s">
        <v>563</v>
      </c>
      <c r="E2" s="150" t="s">
        <v>564</v>
      </c>
      <c r="F2" s="150" t="s">
        <v>561</v>
      </c>
      <c r="G2" s="150" t="s">
        <v>562</v>
      </c>
      <c r="H2" s="150" t="s">
        <v>563</v>
      </c>
      <c r="I2" s="150" t="s">
        <v>564</v>
      </c>
      <c r="J2" s="150" t="s">
        <v>561</v>
      </c>
      <c r="K2" s="150" t="s">
        <v>562</v>
      </c>
      <c r="L2" s="150" t="s">
        <v>563</v>
      </c>
      <c r="M2" s="150" t="s">
        <v>564</v>
      </c>
      <c r="N2" s="150" t="s">
        <v>561</v>
      </c>
      <c r="O2" s="150" t="s">
        <v>562</v>
      </c>
      <c r="P2" s="150" t="s">
        <v>563</v>
      </c>
      <c r="Q2" s="150" t="s">
        <v>564</v>
      </c>
      <c r="R2" s="150" t="s">
        <v>561</v>
      </c>
      <c r="S2" s="150" t="s">
        <v>562</v>
      </c>
      <c r="T2" s="150" t="s">
        <v>563</v>
      </c>
      <c r="U2" s="150" t="s">
        <v>564</v>
      </c>
      <c r="V2" s="150" t="s">
        <v>561</v>
      </c>
      <c r="W2" s="150" t="s">
        <v>562</v>
      </c>
      <c r="X2" s="150" t="s">
        <v>563</v>
      </c>
      <c r="Y2" s="150" t="s">
        <v>564</v>
      </c>
      <c r="Z2" s="150" t="s">
        <v>571</v>
      </c>
      <c r="AA2" s="150" t="s">
        <v>572</v>
      </c>
      <c r="AB2" s="144" t="s">
        <v>557</v>
      </c>
      <c r="AF2" s="144" t="s">
        <v>573</v>
      </c>
    </row>
    <row r="3" spans="1:38" ht="14.4">
      <c r="A3" s="145">
        <v>44621</v>
      </c>
      <c r="B3" s="148">
        <v>1318916927</v>
      </c>
      <c r="C3" s="148">
        <v>218685336</v>
      </c>
      <c r="D3" s="148">
        <v>306684491</v>
      </c>
      <c r="E3" s="148">
        <v>389173684</v>
      </c>
      <c r="F3" s="151">
        <v>3.7</v>
      </c>
      <c r="G3" s="151">
        <v>4.16</v>
      </c>
      <c r="H3" s="151">
        <v>4.32</v>
      </c>
      <c r="I3" s="151">
        <v>4.05</v>
      </c>
      <c r="J3" s="148">
        <v>2553060</v>
      </c>
      <c r="K3" s="149">
        <v>0</v>
      </c>
      <c r="L3" s="149">
        <v>0</v>
      </c>
      <c r="M3" s="148">
        <v>506075</v>
      </c>
      <c r="N3" s="151">
        <v>3.03</v>
      </c>
      <c r="O3" s="149">
        <v>0</v>
      </c>
      <c r="P3" s="149">
        <v>0</v>
      </c>
      <c r="Q3" s="151">
        <v>2.98</v>
      </c>
      <c r="R3" s="149">
        <v>0</v>
      </c>
      <c r="S3" s="149">
        <v>0</v>
      </c>
      <c r="T3" s="149">
        <v>0</v>
      </c>
      <c r="U3" s="149">
        <v>0</v>
      </c>
      <c r="V3" s="149">
        <v>0</v>
      </c>
      <c r="W3" s="149">
        <v>0</v>
      </c>
      <c r="X3" s="149">
        <v>0</v>
      </c>
      <c r="Y3" s="149">
        <v>0</v>
      </c>
      <c r="Z3" s="154">
        <v>4.9481000000000002</v>
      </c>
      <c r="AA3" s="154">
        <v>4.4908999999999999</v>
      </c>
      <c r="AB3" s="144">
        <f>(B3*F3+C3*G3+D3*H3+E3*I3+J3*N3*Z3+K3*O3*+L3*P3*Z3+M3*Q3*Z3+R3*V3*AA3+S3*W3*AA3+T3*X3*AA3+U3*Y3*AA3)/(SUM(B3:E3)+SUM(J3:M3)*Z3+SUM(R3:U3)*AA3)</f>
        <v>3.8853081864912666</v>
      </c>
      <c r="AC3" s="144">
        <f>AVERAGE(AB3:AB5)</f>
        <v>3.8119640970325346</v>
      </c>
      <c r="AD3" s="144" t="s">
        <v>634</v>
      </c>
      <c r="AF3" s="144">
        <f>AB3-AVERAGE($AB$3:$AB$185)</f>
        <v>-1.2486572861408409</v>
      </c>
      <c r="AG3" s="144">
        <f>AVERAGE(AF3:AF5)</f>
        <v>-1.3220013755995728</v>
      </c>
      <c r="AH3" s="144" t="s">
        <v>634</v>
      </c>
      <c r="AI3" s="11" t="s">
        <v>135</v>
      </c>
      <c r="AJ3">
        <v>1.7465395561247021</v>
      </c>
      <c r="AK3">
        <v>6.8805050287568106</v>
      </c>
      <c r="AL3" s="144">
        <f>AK3/100</f>
        <v>6.8805050287568101E-2</v>
      </c>
    </row>
    <row r="4" spans="1:38" ht="14.4">
      <c r="A4" s="145">
        <v>44593</v>
      </c>
      <c r="B4" s="148">
        <v>1108886777</v>
      </c>
      <c r="C4" s="148">
        <v>146955961</v>
      </c>
      <c r="D4" s="148">
        <v>203374478</v>
      </c>
      <c r="E4" s="148">
        <v>237228208</v>
      </c>
      <c r="F4" s="151">
        <v>3.65</v>
      </c>
      <c r="G4" s="151">
        <v>4.1500000000000004</v>
      </c>
      <c r="H4" s="151">
        <v>4.29</v>
      </c>
      <c r="I4" s="151">
        <v>3.99</v>
      </c>
      <c r="J4" s="148">
        <v>3383564</v>
      </c>
      <c r="K4" s="149">
        <v>0</v>
      </c>
      <c r="L4" s="149">
        <v>0</v>
      </c>
      <c r="M4" s="148">
        <v>358930</v>
      </c>
      <c r="N4" s="151">
        <v>2.4</v>
      </c>
      <c r="O4" s="149">
        <v>0</v>
      </c>
      <c r="P4" s="149">
        <v>0</v>
      </c>
      <c r="Q4" s="151">
        <v>2.23</v>
      </c>
      <c r="R4" s="149">
        <v>0</v>
      </c>
      <c r="S4" s="149">
        <v>0</v>
      </c>
      <c r="T4" s="149">
        <v>0</v>
      </c>
      <c r="U4" s="149">
        <v>0</v>
      </c>
      <c r="V4" s="149">
        <v>0</v>
      </c>
      <c r="W4" s="149">
        <v>0</v>
      </c>
      <c r="X4" s="149">
        <v>0</v>
      </c>
      <c r="Y4" s="149">
        <v>0</v>
      </c>
      <c r="Z4" s="154">
        <v>4.9455999999999998</v>
      </c>
      <c r="AA4" s="154">
        <v>4.3609999999999998</v>
      </c>
      <c r="AB4" s="144">
        <f>(B4*F4+C4*G4+D4*H4+E4*I4+J4*N4*Z4+K4*O4*+L4*P4*Z4+M4*Q4*Z4+R4*V4*AA4+S4*W4*AA4+T4*X4*AA4+U4*Y4*AA4)/(SUM(B4:E4)+SUM(J4:M4)*Z4+SUM(R4:U4)*AA4)</f>
        <v>3.802107474678933</v>
      </c>
      <c r="AF4" s="144">
        <f t="shared" ref="AF4:AF67" si="0">AB4-AVERAGE($AB$3:$AB$185)</f>
        <v>-1.3318579979531746</v>
      </c>
      <c r="AI4" s="11" t="s">
        <v>136</v>
      </c>
      <c r="AJ4">
        <v>1.4276845611306961</v>
      </c>
      <c r="AK4">
        <v>6.5616500337628034</v>
      </c>
      <c r="AL4" s="144">
        <f t="shared" ref="AL4:AL63" si="1">AK4/100</f>
        <v>6.5616500337628031E-2</v>
      </c>
    </row>
    <row r="5" spans="1:38" ht="14.4">
      <c r="A5" s="145">
        <v>44562</v>
      </c>
      <c r="B5" s="148">
        <v>929545720</v>
      </c>
      <c r="C5" s="148">
        <v>104561270</v>
      </c>
      <c r="D5" s="148">
        <v>156201860</v>
      </c>
      <c r="E5" s="148">
        <v>193774844</v>
      </c>
      <c r="F5" s="151">
        <v>3.61</v>
      </c>
      <c r="G5" s="151">
        <v>4.0999999999999996</v>
      </c>
      <c r="H5" s="151">
        <v>4.3</v>
      </c>
      <c r="I5" s="151">
        <v>3.84</v>
      </c>
      <c r="J5" s="148">
        <v>2713033</v>
      </c>
      <c r="K5" s="149">
        <v>0</v>
      </c>
      <c r="L5" s="149">
        <v>0</v>
      </c>
      <c r="M5" s="149">
        <v>0</v>
      </c>
      <c r="N5" s="151">
        <v>2.86</v>
      </c>
      <c r="O5" s="149">
        <v>0</v>
      </c>
      <c r="P5" s="149">
        <v>0</v>
      </c>
      <c r="Q5" s="149">
        <v>0</v>
      </c>
      <c r="R5" s="149">
        <v>0</v>
      </c>
      <c r="S5" s="149">
        <v>0</v>
      </c>
      <c r="T5" s="149">
        <v>0</v>
      </c>
      <c r="U5" s="149">
        <v>0</v>
      </c>
      <c r="V5" s="149">
        <v>0</v>
      </c>
      <c r="W5" s="149">
        <v>0</v>
      </c>
      <c r="X5" s="149">
        <v>0</v>
      </c>
      <c r="Y5" s="149">
        <v>0</v>
      </c>
      <c r="Z5" s="154">
        <v>4.9447999999999999</v>
      </c>
      <c r="AA5" s="154">
        <v>4.3681000000000001</v>
      </c>
      <c r="AB5" s="144">
        <f t="shared" ref="AB5:AB68" si="2">(B5*F5+C5*G5+D5*H5+E5*I5+J5*N5*Z5+K5*O5*+L5*P5*Z5+M5*Q5*Z5+R5*V5*AA5+S5*W5*AA5+T5*X5*AA5+U5*Y5*AA5)/(SUM(B5:E5)+SUM(J5:M5)*Z5+SUM(R5:U5)*AA5)</f>
        <v>3.748476629927405</v>
      </c>
      <c r="AF5" s="144">
        <f t="shared" si="0"/>
        <v>-1.3854888427047025</v>
      </c>
      <c r="AI5" s="11" t="s">
        <v>137</v>
      </c>
      <c r="AJ5">
        <v>1.392898551616742</v>
      </c>
      <c r="AK5">
        <v>6.5268640242488489</v>
      </c>
      <c r="AL5" s="144">
        <f t="shared" si="1"/>
        <v>6.526864024248849E-2</v>
      </c>
    </row>
    <row r="6" spans="1:38" ht="14.4">
      <c r="A6" s="145">
        <v>44531</v>
      </c>
      <c r="B6" s="148">
        <v>1358140319</v>
      </c>
      <c r="C6" s="148">
        <v>155325786</v>
      </c>
      <c r="D6" s="148">
        <v>182953310</v>
      </c>
      <c r="E6" s="148">
        <v>212712133</v>
      </c>
      <c r="F6" s="151">
        <v>3.55</v>
      </c>
      <c r="G6" s="151">
        <v>4.12</v>
      </c>
      <c r="H6" s="151">
        <v>4.29</v>
      </c>
      <c r="I6" s="151">
        <v>3.71</v>
      </c>
      <c r="J6" s="148">
        <v>1963172</v>
      </c>
      <c r="K6" s="149">
        <v>0</v>
      </c>
      <c r="L6" s="149">
        <v>0</v>
      </c>
      <c r="M6" s="149">
        <v>0</v>
      </c>
      <c r="N6" s="151">
        <v>2.83</v>
      </c>
      <c r="O6" s="149">
        <v>0</v>
      </c>
      <c r="P6" s="149">
        <v>0</v>
      </c>
      <c r="Q6" s="149">
        <v>0</v>
      </c>
      <c r="R6" s="149">
        <v>0</v>
      </c>
      <c r="S6" s="149">
        <v>0</v>
      </c>
      <c r="T6" s="149">
        <v>0</v>
      </c>
      <c r="U6" s="149">
        <v>0</v>
      </c>
      <c r="V6" s="149">
        <v>0</v>
      </c>
      <c r="W6" s="149">
        <v>0</v>
      </c>
      <c r="X6" s="149">
        <v>0</v>
      </c>
      <c r="Y6" s="149">
        <v>0</v>
      </c>
      <c r="Z6" s="154">
        <v>4.9489000000000001</v>
      </c>
      <c r="AA6" s="154">
        <v>4.3788999999999998</v>
      </c>
      <c r="AB6" s="144">
        <f t="shared" si="2"/>
        <v>3.6807868145636813</v>
      </c>
      <c r="AC6" s="144">
        <f>AVERAGE(AB6:AB8)</f>
        <v>3.6886301985418579</v>
      </c>
      <c r="AD6" s="144" t="s">
        <v>633</v>
      </c>
      <c r="AF6" s="144">
        <f t="shared" si="0"/>
        <v>-1.4531786580684263</v>
      </c>
      <c r="AG6" s="144">
        <f>AVERAGE(AF6:AF8)</f>
        <v>-1.4453352740902501</v>
      </c>
      <c r="AH6" s="144" t="s">
        <v>633</v>
      </c>
      <c r="AI6" s="11" t="s">
        <v>138</v>
      </c>
      <c r="AJ6">
        <v>1.6336620826439407</v>
      </c>
      <c r="AK6">
        <v>6.7676275552760492</v>
      </c>
      <c r="AL6" s="144">
        <f t="shared" si="1"/>
        <v>6.7676275552760498E-2</v>
      </c>
    </row>
    <row r="7" spans="1:38" ht="14.4">
      <c r="A7" s="145">
        <v>44501</v>
      </c>
      <c r="B7" s="148">
        <v>1381756069</v>
      </c>
      <c r="C7" s="148">
        <v>141667162</v>
      </c>
      <c r="D7" s="148">
        <v>178339644</v>
      </c>
      <c r="E7" s="148">
        <v>239887357</v>
      </c>
      <c r="F7" s="151">
        <v>3.57</v>
      </c>
      <c r="G7" s="151">
        <v>4.12</v>
      </c>
      <c r="H7" s="151">
        <v>4.26</v>
      </c>
      <c r="I7" s="151">
        <v>3.84</v>
      </c>
      <c r="J7" s="148">
        <v>1731117</v>
      </c>
      <c r="K7" s="149">
        <v>0</v>
      </c>
      <c r="L7" s="149">
        <v>0</v>
      </c>
      <c r="M7" s="149">
        <v>0</v>
      </c>
      <c r="N7" s="151">
        <v>3</v>
      </c>
      <c r="O7" s="149">
        <v>0</v>
      </c>
      <c r="P7" s="149">
        <v>0</v>
      </c>
      <c r="Q7" s="149">
        <v>0</v>
      </c>
      <c r="R7" s="149">
        <v>0</v>
      </c>
      <c r="S7" s="149">
        <v>0</v>
      </c>
      <c r="T7" s="149">
        <v>0</v>
      </c>
      <c r="U7" s="149">
        <v>0</v>
      </c>
      <c r="V7" s="149">
        <v>0</v>
      </c>
      <c r="W7" s="149">
        <v>0</v>
      </c>
      <c r="X7" s="149">
        <v>0</v>
      </c>
      <c r="Y7" s="149">
        <v>0</v>
      </c>
      <c r="Z7" s="154">
        <v>4.9488000000000003</v>
      </c>
      <c r="AA7" s="154">
        <v>4.3345000000000002</v>
      </c>
      <c r="AB7" s="144">
        <f t="shared" si="2"/>
        <v>3.7037582908632576</v>
      </c>
      <c r="AF7" s="144">
        <f t="shared" si="0"/>
        <v>-1.43020718176885</v>
      </c>
      <c r="AI7" s="11" t="s">
        <v>139</v>
      </c>
      <c r="AJ7">
        <v>1.8953101031227917</v>
      </c>
      <c r="AK7">
        <v>7.029275575754899</v>
      </c>
      <c r="AL7" s="144">
        <f t="shared" si="1"/>
        <v>7.0292755757548994E-2</v>
      </c>
    </row>
    <row r="8" spans="1:38" ht="14.4">
      <c r="A8" s="145">
        <v>44470</v>
      </c>
      <c r="B8" s="148">
        <v>1402430319</v>
      </c>
      <c r="C8" s="148">
        <v>104166454</v>
      </c>
      <c r="D8" s="148">
        <v>163861729</v>
      </c>
      <c r="E8" s="148">
        <v>229379674</v>
      </c>
      <c r="F8" s="151">
        <v>3.58</v>
      </c>
      <c r="G8" s="151">
        <v>4.17</v>
      </c>
      <c r="H8" s="151">
        <v>4.37</v>
      </c>
      <c r="I8" s="151">
        <v>3.72</v>
      </c>
      <c r="J8" s="148">
        <v>4274037</v>
      </c>
      <c r="K8" s="149">
        <v>0</v>
      </c>
      <c r="L8" s="149">
        <v>0</v>
      </c>
      <c r="M8" s="149">
        <v>0</v>
      </c>
      <c r="N8" s="151">
        <v>2.2400000000000002</v>
      </c>
      <c r="O8" s="149">
        <v>0</v>
      </c>
      <c r="P8" s="149">
        <v>0</v>
      </c>
      <c r="Q8" s="149">
        <v>0</v>
      </c>
      <c r="R8" s="149">
        <v>0</v>
      </c>
      <c r="S8" s="149">
        <v>0</v>
      </c>
      <c r="T8" s="149">
        <v>0</v>
      </c>
      <c r="U8" s="149">
        <v>0</v>
      </c>
      <c r="V8" s="149">
        <v>0</v>
      </c>
      <c r="W8" s="149">
        <v>0</v>
      </c>
      <c r="X8" s="149">
        <v>0</v>
      </c>
      <c r="Y8" s="149">
        <v>0</v>
      </c>
      <c r="Z8" s="154">
        <v>4.9481000000000002</v>
      </c>
      <c r="AA8" s="154">
        <v>4.2662000000000004</v>
      </c>
      <c r="AB8" s="144">
        <f t="shared" si="2"/>
        <v>3.6813454901986336</v>
      </c>
      <c r="AF8" s="144">
        <f t="shared" si="0"/>
        <v>-1.452619982433474</v>
      </c>
      <c r="AI8" s="11" t="s">
        <v>140</v>
      </c>
      <c r="AJ8">
        <v>1.4229672161968943</v>
      </c>
      <c r="AK8">
        <v>6.5569326888290016</v>
      </c>
      <c r="AL8" s="144">
        <f t="shared" si="1"/>
        <v>6.5569326888290022E-2</v>
      </c>
    </row>
    <row r="9" spans="1:38" ht="14.4">
      <c r="A9" s="145">
        <v>44440</v>
      </c>
      <c r="B9" s="148">
        <v>1479638720</v>
      </c>
      <c r="C9" s="148">
        <v>131639525</v>
      </c>
      <c r="D9" s="148">
        <v>161345286</v>
      </c>
      <c r="E9" s="148">
        <v>249112535</v>
      </c>
      <c r="F9" s="151">
        <v>3.72</v>
      </c>
      <c r="G9" s="151">
        <v>4.21</v>
      </c>
      <c r="H9" s="151">
        <v>4.41</v>
      </c>
      <c r="I9" s="151">
        <v>3.79</v>
      </c>
      <c r="J9" s="148">
        <v>5270316</v>
      </c>
      <c r="K9" s="149">
        <v>0</v>
      </c>
      <c r="L9" s="149">
        <v>0</v>
      </c>
      <c r="M9" s="148">
        <v>207344</v>
      </c>
      <c r="N9" s="151">
        <v>2.41</v>
      </c>
      <c r="O9" s="149">
        <v>0</v>
      </c>
      <c r="P9" s="149">
        <v>0</v>
      </c>
      <c r="Q9" s="151">
        <v>3.27</v>
      </c>
      <c r="R9" s="149">
        <v>0</v>
      </c>
      <c r="S9" s="149">
        <v>0</v>
      </c>
      <c r="T9" s="149">
        <v>0</v>
      </c>
      <c r="U9" s="149">
        <v>0</v>
      </c>
      <c r="V9" s="149">
        <v>0</v>
      </c>
      <c r="W9" s="149">
        <v>0</v>
      </c>
      <c r="X9" s="149">
        <v>0</v>
      </c>
      <c r="Y9" s="149">
        <v>0</v>
      </c>
      <c r="Z9" s="154">
        <v>4.9465000000000003</v>
      </c>
      <c r="AA9" s="154">
        <v>4.2019000000000002</v>
      </c>
      <c r="AB9" s="144">
        <f t="shared" si="2"/>
        <v>3.7974376881479368</v>
      </c>
      <c r="AC9" s="144">
        <f>AVERAGE(AB9:AB11)</f>
        <v>3.81995634825488</v>
      </c>
      <c r="AD9" s="144" t="s">
        <v>632</v>
      </c>
      <c r="AF9" s="144">
        <f t="shared" si="0"/>
        <v>-1.3365277844841708</v>
      </c>
      <c r="AG9" s="144">
        <f>AVERAGE(AF9:AF11)</f>
        <v>-1.3140091243772276</v>
      </c>
      <c r="AH9" s="144" t="s">
        <v>632</v>
      </c>
      <c r="AI9" s="11" t="s">
        <v>141</v>
      </c>
      <c r="AJ9">
        <v>1.1303818668366248</v>
      </c>
      <c r="AK9">
        <v>6.2643473394687321</v>
      </c>
      <c r="AL9" s="144">
        <f t="shared" si="1"/>
        <v>6.2643473394687316E-2</v>
      </c>
    </row>
    <row r="10" spans="1:38" ht="14.4">
      <c r="A10" s="145">
        <v>44409</v>
      </c>
      <c r="B10" s="148">
        <v>1461195487</v>
      </c>
      <c r="C10" s="148">
        <v>93179031</v>
      </c>
      <c r="D10" s="148">
        <v>158683725</v>
      </c>
      <c r="E10" s="148">
        <v>271169181</v>
      </c>
      <c r="F10" s="151">
        <v>3.72</v>
      </c>
      <c r="G10" s="151">
        <v>4.3600000000000003</v>
      </c>
      <c r="H10" s="151">
        <v>4.4000000000000004</v>
      </c>
      <c r="I10" s="151">
        <v>3.77</v>
      </c>
      <c r="J10" s="148">
        <v>3480685</v>
      </c>
      <c r="K10" s="149">
        <v>0</v>
      </c>
      <c r="L10" s="149">
        <v>0</v>
      </c>
      <c r="M10" s="148">
        <v>346540</v>
      </c>
      <c r="N10" s="151">
        <v>2.78</v>
      </c>
      <c r="O10" s="149">
        <v>0</v>
      </c>
      <c r="P10" s="149">
        <v>0</v>
      </c>
      <c r="Q10" s="151">
        <v>3.32</v>
      </c>
      <c r="R10" s="149">
        <v>0</v>
      </c>
      <c r="S10" s="149">
        <v>0</v>
      </c>
      <c r="T10" s="149">
        <v>0</v>
      </c>
      <c r="U10" s="149">
        <v>0</v>
      </c>
      <c r="V10" s="149">
        <v>0</v>
      </c>
      <c r="W10" s="149">
        <v>0</v>
      </c>
      <c r="X10" s="149">
        <v>0</v>
      </c>
      <c r="Y10" s="149">
        <v>0</v>
      </c>
      <c r="Z10" s="154">
        <v>4.9229000000000003</v>
      </c>
      <c r="AA10" s="154">
        <v>4.1822999999999997</v>
      </c>
      <c r="AB10" s="144">
        <f t="shared" si="2"/>
        <v>3.8020284584940756</v>
      </c>
      <c r="AF10" s="144">
        <f t="shared" si="0"/>
        <v>-1.331937014138032</v>
      </c>
      <c r="AI10" s="11" t="s">
        <v>142</v>
      </c>
      <c r="AJ10">
        <v>1.7351107246124313</v>
      </c>
      <c r="AK10">
        <v>6.8690761972445387</v>
      </c>
      <c r="AL10" s="144">
        <f t="shared" si="1"/>
        <v>6.8690761972445391E-2</v>
      </c>
    </row>
    <row r="11" spans="1:38" ht="14.4">
      <c r="A11" s="145">
        <v>44378</v>
      </c>
      <c r="B11" s="148">
        <v>1485188119</v>
      </c>
      <c r="C11" s="148">
        <v>93087982</v>
      </c>
      <c r="D11" s="148">
        <v>126982319</v>
      </c>
      <c r="E11" s="148">
        <v>295907280</v>
      </c>
      <c r="F11" s="151">
        <v>3.78</v>
      </c>
      <c r="G11" s="151">
        <v>4.58</v>
      </c>
      <c r="H11" s="151">
        <v>4.54</v>
      </c>
      <c r="I11" s="151">
        <v>3.82</v>
      </c>
      <c r="J11" s="148">
        <v>3512569</v>
      </c>
      <c r="K11" s="149">
        <v>0</v>
      </c>
      <c r="L11" s="149">
        <v>0</v>
      </c>
      <c r="M11" s="148">
        <v>531837</v>
      </c>
      <c r="N11" s="151">
        <v>2.73</v>
      </c>
      <c r="O11" s="149">
        <v>0</v>
      </c>
      <c r="P11" s="149">
        <v>0</v>
      </c>
      <c r="Q11" s="151">
        <v>2.96</v>
      </c>
      <c r="R11" s="149">
        <v>0</v>
      </c>
      <c r="S11" s="149">
        <v>0</v>
      </c>
      <c r="T11" s="149">
        <v>0</v>
      </c>
      <c r="U11" s="149">
        <v>0</v>
      </c>
      <c r="V11" s="149">
        <v>0</v>
      </c>
      <c r="W11" s="149">
        <v>0</v>
      </c>
      <c r="X11" s="149">
        <v>0</v>
      </c>
      <c r="Y11" s="149">
        <v>0</v>
      </c>
      <c r="Z11" s="154">
        <v>4.9249999999999998</v>
      </c>
      <c r="AA11" s="154">
        <v>4.1651999999999996</v>
      </c>
      <c r="AB11" s="144">
        <f t="shared" si="2"/>
        <v>3.8604028981226275</v>
      </c>
      <c r="AF11" s="144">
        <f t="shared" si="0"/>
        <v>-1.2735625745094801</v>
      </c>
      <c r="AI11" s="11" t="s">
        <v>143</v>
      </c>
      <c r="AJ11">
        <v>2.6223449293312817</v>
      </c>
      <c r="AK11">
        <v>7.7563104019633897</v>
      </c>
      <c r="AL11" s="144">
        <f t="shared" si="1"/>
        <v>7.7563104019633899E-2</v>
      </c>
    </row>
    <row r="12" spans="1:38" ht="14.4">
      <c r="A12" s="145">
        <v>44348</v>
      </c>
      <c r="B12" s="148">
        <v>1352126190</v>
      </c>
      <c r="C12" s="148">
        <v>83413111</v>
      </c>
      <c r="D12" s="148">
        <v>104898733</v>
      </c>
      <c r="E12" s="148">
        <v>271906065</v>
      </c>
      <c r="F12" s="151">
        <v>4.18</v>
      </c>
      <c r="G12" s="151">
        <v>4.5999999999999996</v>
      </c>
      <c r="H12" s="151">
        <v>4.66</v>
      </c>
      <c r="I12" s="151">
        <v>4.17</v>
      </c>
      <c r="J12" s="148">
        <v>3668989</v>
      </c>
      <c r="K12" s="149">
        <v>0</v>
      </c>
      <c r="L12" s="149">
        <v>0</v>
      </c>
      <c r="M12" s="149">
        <v>0</v>
      </c>
      <c r="N12" s="151">
        <v>2.93</v>
      </c>
      <c r="O12" s="149">
        <v>0</v>
      </c>
      <c r="P12" s="149">
        <v>0</v>
      </c>
      <c r="Q12" s="149">
        <v>0</v>
      </c>
      <c r="R12" s="149">
        <v>0</v>
      </c>
      <c r="S12" s="149">
        <v>0</v>
      </c>
      <c r="T12" s="149">
        <v>0</v>
      </c>
      <c r="U12" s="149">
        <v>0</v>
      </c>
      <c r="V12" s="149">
        <v>0</v>
      </c>
      <c r="W12" s="149">
        <v>0</v>
      </c>
      <c r="X12" s="149">
        <v>0</v>
      </c>
      <c r="Y12" s="149">
        <v>0</v>
      </c>
      <c r="Z12" s="154">
        <v>4.9236000000000004</v>
      </c>
      <c r="AA12" s="154">
        <v>4.0864000000000003</v>
      </c>
      <c r="AB12" s="144">
        <f t="shared" si="2"/>
        <v>4.2128260261865833</v>
      </c>
      <c r="AC12" s="144">
        <f>AVERAGE(AB12:AB14)</f>
        <v>4.3028758163999434</v>
      </c>
      <c r="AD12" s="144" t="s">
        <v>631</v>
      </c>
      <c r="AF12" s="144">
        <f t="shared" si="0"/>
        <v>-0.92113944644552426</v>
      </c>
      <c r="AG12" s="144">
        <f>AVERAGE(AF12:AF14)</f>
        <v>-0.83108965623216413</v>
      </c>
      <c r="AH12" s="144" t="s">
        <v>631</v>
      </c>
      <c r="AI12" s="11" t="s">
        <v>144</v>
      </c>
      <c r="AJ12">
        <v>3.0342877759461717</v>
      </c>
      <c r="AK12">
        <v>8.1682532485782797</v>
      </c>
      <c r="AL12" s="144">
        <f t="shared" si="1"/>
        <v>8.1682532485782791E-2</v>
      </c>
    </row>
    <row r="13" spans="1:38" ht="14.4">
      <c r="A13" s="145">
        <v>44317</v>
      </c>
      <c r="B13" s="148">
        <v>1248871905</v>
      </c>
      <c r="C13" s="148">
        <v>75373469</v>
      </c>
      <c r="D13" s="148">
        <v>93850620</v>
      </c>
      <c r="E13" s="148">
        <v>269890608</v>
      </c>
      <c r="F13" s="151">
        <v>4.26</v>
      </c>
      <c r="G13" s="151">
        <v>4.7300000000000004</v>
      </c>
      <c r="H13" s="151">
        <v>4.4000000000000004</v>
      </c>
      <c r="I13" s="151">
        <v>4.21</v>
      </c>
      <c r="J13" s="148">
        <v>2904947</v>
      </c>
      <c r="K13" s="149">
        <v>0</v>
      </c>
      <c r="L13" s="149">
        <v>0</v>
      </c>
      <c r="M13" s="149">
        <v>0</v>
      </c>
      <c r="N13" s="151">
        <v>3.15</v>
      </c>
      <c r="O13" s="149">
        <v>0</v>
      </c>
      <c r="P13" s="149">
        <v>0</v>
      </c>
      <c r="Q13" s="149">
        <v>0</v>
      </c>
      <c r="R13" s="149">
        <v>0</v>
      </c>
      <c r="S13" s="149">
        <v>0</v>
      </c>
      <c r="T13" s="149">
        <v>0</v>
      </c>
      <c r="U13" s="149">
        <v>0</v>
      </c>
      <c r="V13" s="149">
        <v>0</v>
      </c>
      <c r="W13" s="149">
        <v>0</v>
      </c>
      <c r="X13" s="149">
        <v>0</v>
      </c>
      <c r="Y13" s="149">
        <v>0</v>
      </c>
      <c r="Z13" s="154">
        <v>4.9246999999999996</v>
      </c>
      <c r="AA13" s="154">
        <v>4.0526</v>
      </c>
      <c r="AB13" s="144">
        <f t="shared" si="2"/>
        <v>4.2712732882861664</v>
      </c>
      <c r="AF13" s="144">
        <f t="shared" si="0"/>
        <v>-0.86269218434594119</v>
      </c>
      <c r="AI13" s="11" t="s">
        <v>145</v>
      </c>
      <c r="AJ13">
        <v>1.6376918870619057</v>
      </c>
      <c r="AK13">
        <v>6.7716573596940135</v>
      </c>
      <c r="AL13" s="144">
        <f t="shared" si="1"/>
        <v>6.7716573596940138E-2</v>
      </c>
    </row>
    <row r="14" spans="1:38" ht="14.4">
      <c r="A14" s="145">
        <v>44287</v>
      </c>
      <c r="B14" s="148">
        <v>1266024089</v>
      </c>
      <c r="C14" s="148">
        <v>67445055</v>
      </c>
      <c r="D14" s="148">
        <v>103389101</v>
      </c>
      <c r="E14" s="148">
        <v>261419199</v>
      </c>
      <c r="F14" s="151">
        <v>4.37</v>
      </c>
      <c r="G14" s="151">
        <v>5.1100000000000003</v>
      </c>
      <c r="H14" s="151">
        <v>5</v>
      </c>
      <c r="I14" s="151">
        <v>4.4000000000000004</v>
      </c>
      <c r="J14" s="148">
        <v>4941184</v>
      </c>
      <c r="K14" s="149">
        <v>0</v>
      </c>
      <c r="L14" s="149">
        <v>0</v>
      </c>
      <c r="M14" s="148">
        <v>461427</v>
      </c>
      <c r="N14" s="151">
        <v>3.29</v>
      </c>
      <c r="O14" s="149">
        <v>0</v>
      </c>
      <c r="P14" s="149">
        <v>0</v>
      </c>
      <c r="Q14" s="151">
        <v>3.24</v>
      </c>
      <c r="R14" s="149">
        <v>0</v>
      </c>
      <c r="S14" s="149">
        <v>0</v>
      </c>
      <c r="T14" s="149">
        <v>0</v>
      </c>
      <c r="U14" s="149">
        <v>0</v>
      </c>
      <c r="V14" s="149">
        <v>0</v>
      </c>
      <c r="W14" s="149">
        <v>0</v>
      </c>
      <c r="X14" s="149">
        <v>0</v>
      </c>
      <c r="Y14" s="149">
        <v>0</v>
      </c>
      <c r="Z14" s="154">
        <v>4.9221000000000004</v>
      </c>
      <c r="AA14" s="154">
        <v>4.1188000000000002</v>
      </c>
      <c r="AB14" s="144">
        <f t="shared" si="2"/>
        <v>4.4245281347270806</v>
      </c>
      <c r="AF14" s="144">
        <f t="shared" si="0"/>
        <v>-0.70943733790502694</v>
      </c>
      <c r="AI14" s="11" t="s">
        <v>146</v>
      </c>
      <c r="AJ14">
        <v>-3.3209699657242041E-2</v>
      </c>
      <c r="AK14">
        <v>5.1007557729748649</v>
      </c>
      <c r="AL14" s="144">
        <f t="shared" si="1"/>
        <v>5.1007557729748652E-2</v>
      </c>
    </row>
    <row r="15" spans="1:38" ht="14.4">
      <c r="A15" s="145">
        <v>44256</v>
      </c>
      <c r="B15" s="148">
        <v>1261288312</v>
      </c>
      <c r="C15" s="148">
        <v>92404857</v>
      </c>
      <c r="D15" s="148">
        <v>79784993</v>
      </c>
      <c r="E15" s="148">
        <v>269401742</v>
      </c>
      <c r="F15" s="151">
        <v>4.62</v>
      </c>
      <c r="G15" s="151">
        <v>5.29</v>
      </c>
      <c r="H15" s="151">
        <v>5.22</v>
      </c>
      <c r="I15" s="151">
        <v>4.54</v>
      </c>
      <c r="J15" s="148">
        <v>4087101</v>
      </c>
      <c r="K15" s="149">
        <v>0</v>
      </c>
      <c r="L15" s="149">
        <v>0</v>
      </c>
      <c r="M15" s="148">
        <v>1223378</v>
      </c>
      <c r="N15" s="151">
        <v>3.54</v>
      </c>
      <c r="O15" s="149">
        <v>0</v>
      </c>
      <c r="P15" s="149">
        <v>0</v>
      </c>
      <c r="Q15" s="151">
        <v>3.14</v>
      </c>
      <c r="R15" s="149">
        <v>0</v>
      </c>
      <c r="S15" s="149">
        <v>0</v>
      </c>
      <c r="T15" s="149">
        <v>0</v>
      </c>
      <c r="U15" s="149">
        <v>0</v>
      </c>
      <c r="V15" s="149">
        <v>0</v>
      </c>
      <c r="W15" s="149">
        <v>0</v>
      </c>
      <c r="X15" s="149">
        <v>0</v>
      </c>
      <c r="Y15" s="149">
        <v>0</v>
      </c>
      <c r="Z15" s="154">
        <v>4.8878000000000004</v>
      </c>
      <c r="AA15" s="154">
        <v>4.1063999999999998</v>
      </c>
      <c r="AB15" s="144">
        <f t="shared" si="2"/>
        <v>4.6534358842299461</v>
      </c>
      <c r="AC15" s="144">
        <f>AVERAGE(AB15:AB17)</f>
        <v>4.6228394807229245</v>
      </c>
      <c r="AD15" s="144" t="s">
        <v>630</v>
      </c>
      <c r="AF15" s="144">
        <f t="shared" si="0"/>
        <v>-0.48052958840216142</v>
      </c>
      <c r="AG15" s="144">
        <f>AVERAGE(AF15:AF17)</f>
        <v>-0.51112599190918218</v>
      </c>
      <c r="AH15" s="144" t="s">
        <v>630</v>
      </c>
      <c r="AI15" s="11" t="s">
        <v>147</v>
      </c>
      <c r="AJ15">
        <v>-0.27126290387418511</v>
      </c>
      <c r="AK15">
        <v>4.8627025687579222</v>
      </c>
      <c r="AL15" s="144">
        <f t="shared" si="1"/>
        <v>4.862702568757922E-2</v>
      </c>
    </row>
    <row r="16" spans="1:38" ht="14.4">
      <c r="A16" s="145">
        <v>44228</v>
      </c>
      <c r="B16" s="148">
        <v>739748248</v>
      </c>
      <c r="C16" s="148">
        <v>95503146</v>
      </c>
      <c r="D16" s="148">
        <v>48854489</v>
      </c>
      <c r="E16" s="148">
        <v>183340561</v>
      </c>
      <c r="F16" s="151">
        <v>4.62</v>
      </c>
      <c r="G16" s="151">
        <v>5.28</v>
      </c>
      <c r="H16" s="151">
        <v>4.92</v>
      </c>
      <c r="I16" s="151">
        <v>4.63</v>
      </c>
      <c r="J16" s="148">
        <v>3035524</v>
      </c>
      <c r="K16" s="149">
        <v>0</v>
      </c>
      <c r="L16" s="149">
        <v>0</v>
      </c>
      <c r="M16" s="149">
        <v>0</v>
      </c>
      <c r="N16" s="151">
        <v>3.66</v>
      </c>
      <c r="O16" s="149">
        <v>0</v>
      </c>
      <c r="P16" s="149">
        <v>0</v>
      </c>
      <c r="Q16" s="149">
        <v>0</v>
      </c>
      <c r="R16" s="149">
        <v>0</v>
      </c>
      <c r="S16" s="149">
        <v>0</v>
      </c>
      <c r="T16" s="149">
        <v>0</v>
      </c>
      <c r="U16" s="149">
        <v>0</v>
      </c>
      <c r="V16" s="149">
        <v>0</v>
      </c>
      <c r="W16" s="149">
        <v>0</v>
      </c>
      <c r="X16" s="149">
        <v>0</v>
      </c>
      <c r="Y16" s="149">
        <v>0</v>
      </c>
      <c r="Z16" s="154">
        <v>4.8741000000000003</v>
      </c>
      <c r="AA16" s="154">
        <v>4.0289000000000001</v>
      </c>
      <c r="AB16" s="144">
        <f t="shared" si="2"/>
        <v>4.6803545284598913</v>
      </c>
      <c r="AF16" s="144">
        <f t="shared" si="0"/>
        <v>-0.45361094417221626</v>
      </c>
      <c r="AI16" s="11" t="s">
        <v>148</v>
      </c>
      <c r="AJ16">
        <v>-0.11809788592544823</v>
      </c>
      <c r="AK16">
        <v>5.0158675867066593</v>
      </c>
      <c r="AL16" s="144">
        <f t="shared" si="1"/>
        <v>5.0158675867066592E-2</v>
      </c>
    </row>
    <row r="17" spans="1:38" ht="14.4">
      <c r="A17" s="145">
        <v>44197</v>
      </c>
      <c r="B17" s="148">
        <v>961277362</v>
      </c>
      <c r="C17" s="148">
        <v>100760219</v>
      </c>
      <c r="D17" s="148">
        <v>39741991</v>
      </c>
      <c r="E17" s="148">
        <v>198216920</v>
      </c>
      <c r="F17" s="151">
        <v>4.45</v>
      </c>
      <c r="G17" s="151">
        <v>5.26</v>
      </c>
      <c r="H17" s="151">
        <v>4.91</v>
      </c>
      <c r="I17" s="151">
        <v>4.55</v>
      </c>
      <c r="J17" s="148">
        <v>2015440</v>
      </c>
      <c r="K17" s="149">
        <v>0</v>
      </c>
      <c r="L17" s="149">
        <v>0</v>
      </c>
      <c r="M17" s="149">
        <v>0</v>
      </c>
      <c r="N17" s="151">
        <v>3.56</v>
      </c>
      <c r="O17" s="149">
        <v>0</v>
      </c>
      <c r="P17" s="149">
        <v>0</v>
      </c>
      <c r="Q17" s="149">
        <v>0</v>
      </c>
      <c r="R17" s="149">
        <v>0</v>
      </c>
      <c r="S17" s="149">
        <v>0</v>
      </c>
      <c r="T17" s="149">
        <v>0</v>
      </c>
      <c r="U17" s="149">
        <v>0</v>
      </c>
      <c r="V17" s="149">
        <v>0</v>
      </c>
      <c r="W17" s="149">
        <v>0</v>
      </c>
      <c r="X17" s="149">
        <v>0</v>
      </c>
      <c r="Y17" s="149">
        <v>0</v>
      </c>
      <c r="Z17" s="154">
        <v>4.8727999999999998</v>
      </c>
      <c r="AA17" s="154">
        <v>4.0029000000000003</v>
      </c>
      <c r="AB17" s="144">
        <f t="shared" si="2"/>
        <v>4.5347280294789387</v>
      </c>
      <c r="AF17" s="144">
        <f t="shared" si="0"/>
        <v>-0.59923744315316885</v>
      </c>
      <c r="AI17" s="11" t="s">
        <v>149</v>
      </c>
      <c r="AJ17">
        <v>0.11715189640565497</v>
      </c>
      <c r="AK17">
        <v>5.2511173690377619</v>
      </c>
      <c r="AL17" s="144">
        <f t="shared" si="1"/>
        <v>5.2511173690377617E-2</v>
      </c>
    </row>
    <row r="18" spans="1:38" ht="14.4">
      <c r="A18" s="145">
        <v>44166</v>
      </c>
      <c r="B18" s="148">
        <v>1224986285</v>
      </c>
      <c r="C18" s="148">
        <v>121852606</v>
      </c>
      <c r="D18" s="148">
        <v>50419229</v>
      </c>
      <c r="E18" s="148">
        <v>235493390</v>
      </c>
      <c r="F18" s="151">
        <v>4.72</v>
      </c>
      <c r="G18" s="151">
        <v>5.36</v>
      </c>
      <c r="H18" s="151">
        <v>5.6</v>
      </c>
      <c r="I18" s="151">
        <v>4.8499999999999996</v>
      </c>
      <c r="J18" s="148">
        <v>2853285</v>
      </c>
      <c r="K18" s="149">
        <v>0</v>
      </c>
      <c r="L18" s="149">
        <v>0</v>
      </c>
      <c r="M18" s="148">
        <v>174440</v>
      </c>
      <c r="N18" s="151">
        <v>3.64</v>
      </c>
      <c r="O18" s="149">
        <v>0</v>
      </c>
      <c r="P18" s="149">
        <v>0</v>
      </c>
      <c r="Q18" s="151">
        <v>4.07</v>
      </c>
      <c r="R18" s="149">
        <v>0</v>
      </c>
      <c r="S18" s="149">
        <v>0</v>
      </c>
      <c r="T18" s="149">
        <v>0</v>
      </c>
      <c r="U18" s="149">
        <v>0</v>
      </c>
      <c r="V18" s="149">
        <v>0</v>
      </c>
      <c r="W18" s="149">
        <v>0</v>
      </c>
      <c r="X18" s="149">
        <v>0</v>
      </c>
      <c r="Y18" s="149">
        <v>0</v>
      </c>
      <c r="Z18" s="154">
        <v>4.8707000000000003</v>
      </c>
      <c r="AA18" s="154">
        <v>4.0004999999999997</v>
      </c>
      <c r="AB18" s="144">
        <f t="shared" si="2"/>
        <v>4.8034035074852435</v>
      </c>
      <c r="AC18" s="144">
        <f>AVERAGE(AB18:AB20)</f>
        <v>4.8586988677530831</v>
      </c>
      <c r="AD18" s="144" t="s">
        <v>629</v>
      </c>
      <c r="AF18" s="144">
        <f t="shared" si="0"/>
        <v>-0.33056196514686409</v>
      </c>
      <c r="AG18" s="144">
        <f>AVERAGE(AF18:AF20)</f>
        <v>-0.27526660487902416</v>
      </c>
      <c r="AH18" s="144" t="s">
        <v>629</v>
      </c>
      <c r="AI18" s="11" t="s">
        <v>150</v>
      </c>
      <c r="AJ18">
        <v>0.20792980227134952</v>
      </c>
      <c r="AK18">
        <v>5.3418952749034574</v>
      </c>
      <c r="AL18" s="144">
        <f t="shared" si="1"/>
        <v>5.3418952749034576E-2</v>
      </c>
    </row>
    <row r="19" spans="1:38" ht="14.4">
      <c r="A19" s="145">
        <v>44136</v>
      </c>
      <c r="B19" s="148">
        <v>1041052737</v>
      </c>
      <c r="C19" s="148">
        <v>137223520</v>
      </c>
      <c r="D19" s="148">
        <v>78374234</v>
      </c>
      <c r="E19" s="148">
        <v>219523037</v>
      </c>
      <c r="F19" s="151">
        <v>4.8099999999999996</v>
      </c>
      <c r="G19" s="151">
        <v>5.27</v>
      </c>
      <c r="H19" s="151">
        <v>4.18</v>
      </c>
      <c r="I19" s="151">
        <v>4.9000000000000004</v>
      </c>
      <c r="J19" s="148">
        <v>2039696</v>
      </c>
      <c r="K19" s="149">
        <v>0</v>
      </c>
      <c r="L19" s="149">
        <v>0</v>
      </c>
      <c r="M19" s="148">
        <v>232126</v>
      </c>
      <c r="N19" s="151">
        <v>3.39</v>
      </c>
      <c r="O19" s="149">
        <v>0</v>
      </c>
      <c r="P19" s="149">
        <v>0</v>
      </c>
      <c r="Q19" s="151">
        <v>4.34</v>
      </c>
      <c r="R19" s="149">
        <v>0</v>
      </c>
      <c r="S19" s="149">
        <v>0</v>
      </c>
      <c r="T19" s="149">
        <v>0</v>
      </c>
      <c r="U19" s="149">
        <v>0</v>
      </c>
      <c r="V19" s="149">
        <v>0</v>
      </c>
      <c r="W19" s="149">
        <v>0</v>
      </c>
      <c r="X19" s="149">
        <v>0</v>
      </c>
      <c r="Y19" s="149">
        <v>0</v>
      </c>
      <c r="Z19" s="154">
        <v>4.8699000000000003</v>
      </c>
      <c r="AA19" s="154">
        <v>4.1176000000000004</v>
      </c>
      <c r="AB19" s="144">
        <f t="shared" si="2"/>
        <v>4.8226864768686424</v>
      </c>
      <c r="AF19" s="144">
        <f t="shared" si="0"/>
        <v>-0.31127899576346518</v>
      </c>
      <c r="AI19" s="11" t="s">
        <v>151</v>
      </c>
      <c r="AJ19">
        <v>0.31230907609424402</v>
      </c>
      <c r="AK19">
        <v>5.4462745487263513</v>
      </c>
      <c r="AL19" s="144">
        <f t="shared" si="1"/>
        <v>5.4462745487263514E-2</v>
      </c>
    </row>
    <row r="20" spans="1:38" ht="14.4">
      <c r="A20" s="145">
        <v>44105</v>
      </c>
      <c r="B20" s="148">
        <v>870294353</v>
      </c>
      <c r="C20" s="148">
        <v>165061204</v>
      </c>
      <c r="D20" s="148">
        <v>92309779</v>
      </c>
      <c r="E20" s="148">
        <v>232181792</v>
      </c>
      <c r="F20" s="151">
        <v>4.91</v>
      </c>
      <c r="G20" s="151">
        <v>5.41</v>
      </c>
      <c r="H20" s="151">
        <v>4.4800000000000004</v>
      </c>
      <c r="I20" s="151">
        <v>5.04</v>
      </c>
      <c r="J20" s="148">
        <v>2748504</v>
      </c>
      <c r="K20" s="149">
        <v>0</v>
      </c>
      <c r="L20" s="149">
        <v>0</v>
      </c>
      <c r="M20" s="149">
        <v>0</v>
      </c>
      <c r="N20" s="151">
        <v>3.56</v>
      </c>
      <c r="O20" s="149">
        <v>0</v>
      </c>
      <c r="P20" s="149">
        <v>0</v>
      </c>
      <c r="Q20" s="149">
        <v>0</v>
      </c>
      <c r="R20" s="149">
        <v>0</v>
      </c>
      <c r="S20" s="149">
        <v>0</v>
      </c>
      <c r="T20" s="149">
        <v>0</v>
      </c>
      <c r="U20" s="149">
        <v>0</v>
      </c>
      <c r="V20" s="149">
        <v>0</v>
      </c>
      <c r="W20" s="149">
        <v>0</v>
      </c>
      <c r="X20" s="149">
        <v>0</v>
      </c>
      <c r="Y20" s="149">
        <v>0</v>
      </c>
      <c r="Z20" s="154">
        <v>4.8733000000000004</v>
      </c>
      <c r="AA20" s="154">
        <v>4.1412000000000004</v>
      </c>
      <c r="AB20" s="144">
        <f t="shared" si="2"/>
        <v>4.9500066189053644</v>
      </c>
      <c r="AF20" s="144">
        <f t="shared" si="0"/>
        <v>-0.18395885372674314</v>
      </c>
      <c r="AI20" s="11" t="s">
        <v>152</v>
      </c>
      <c r="AJ20">
        <v>0.64666270021890193</v>
      </c>
      <c r="AK20">
        <v>5.7806281728510092</v>
      </c>
      <c r="AL20" s="144">
        <f t="shared" si="1"/>
        <v>5.7806281728510094E-2</v>
      </c>
    </row>
    <row r="21" spans="1:38" ht="14.4">
      <c r="A21" s="145">
        <v>44075</v>
      </c>
      <c r="B21" s="148">
        <v>832244876</v>
      </c>
      <c r="C21" s="148">
        <v>138974290</v>
      </c>
      <c r="D21" s="148">
        <v>69578326</v>
      </c>
      <c r="E21" s="148">
        <v>215712708</v>
      </c>
      <c r="F21" s="151">
        <v>5.18</v>
      </c>
      <c r="G21" s="151">
        <v>5.65</v>
      </c>
      <c r="H21" s="151">
        <v>5.77</v>
      </c>
      <c r="I21" s="151">
        <v>5.21</v>
      </c>
      <c r="J21" s="148">
        <v>2784765</v>
      </c>
      <c r="K21" s="149">
        <v>0</v>
      </c>
      <c r="L21" s="149">
        <v>0</v>
      </c>
      <c r="M21" s="149">
        <v>0</v>
      </c>
      <c r="N21" s="151">
        <v>3.67</v>
      </c>
      <c r="O21" s="149">
        <v>0</v>
      </c>
      <c r="P21" s="149">
        <v>0</v>
      </c>
      <c r="Q21" s="149">
        <v>0</v>
      </c>
      <c r="R21" s="149">
        <v>0</v>
      </c>
      <c r="S21" s="149">
        <v>0</v>
      </c>
      <c r="T21" s="149">
        <v>0</v>
      </c>
      <c r="U21" s="149">
        <v>0</v>
      </c>
      <c r="V21" s="149">
        <v>0</v>
      </c>
      <c r="W21" s="149">
        <v>0</v>
      </c>
      <c r="X21" s="149">
        <v>0</v>
      </c>
      <c r="Y21" s="149">
        <v>0</v>
      </c>
      <c r="Z21" s="154">
        <v>4.8586</v>
      </c>
      <c r="AA21" s="154">
        <v>4.1199000000000003</v>
      </c>
      <c r="AB21" s="144">
        <f t="shared" si="2"/>
        <v>5.2527615678106994</v>
      </c>
      <c r="AC21" s="144">
        <f>AVERAGE(AB21:AB23)</f>
        <v>5.2523176180250317</v>
      </c>
      <c r="AD21" s="144" t="s">
        <v>628</v>
      </c>
      <c r="AF21" s="144">
        <f t="shared" si="0"/>
        <v>0.1187960951785918</v>
      </c>
      <c r="AG21" s="144">
        <f>AVERAGE(AF21:AF23)</f>
        <v>0.11835214539292416</v>
      </c>
      <c r="AH21" s="144" t="s">
        <v>628</v>
      </c>
      <c r="AI21" s="11" t="s">
        <v>153</v>
      </c>
      <c r="AJ21">
        <v>0.70338294912791655</v>
      </c>
      <c r="AK21">
        <v>5.8373484217600238</v>
      </c>
      <c r="AL21" s="144">
        <f t="shared" si="1"/>
        <v>5.837348421760024E-2</v>
      </c>
    </row>
    <row r="22" spans="1:38" ht="14.4">
      <c r="A22" s="145">
        <v>44044</v>
      </c>
      <c r="B22" s="148">
        <v>817310432</v>
      </c>
      <c r="C22" s="148">
        <v>143008498</v>
      </c>
      <c r="D22" s="148">
        <v>57807505</v>
      </c>
      <c r="E22" s="148">
        <v>188742793</v>
      </c>
      <c r="F22" s="151">
        <v>5.16</v>
      </c>
      <c r="G22" s="151">
        <v>5.78</v>
      </c>
      <c r="H22" s="151">
        <v>5.93</v>
      </c>
      <c r="I22" s="151">
        <v>5.21</v>
      </c>
      <c r="J22" s="148">
        <v>2153337</v>
      </c>
      <c r="K22" s="149">
        <v>0</v>
      </c>
      <c r="L22" s="149">
        <v>0</v>
      </c>
      <c r="M22" s="149">
        <v>0</v>
      </c>
      <c r="N22" s="151">
        <v>3.61</v>
      </c>
      <c r="O22" s="149">
        <v>0</v>
      </c>
      <c r="P22" s="149">
        <v>0</v>
      </c>
      <c r="Q22" s="149">
        <v>0</v>
      </c>
      <c r="R22" s="149">
        <v>0</v>
      </c>
      <c r="S22" s="149">
        <v>0</v>
      </c>
      <c r="T22" s="149">
        <v>0</v>
      </c>
      <c r="U22" s="149">
        <v>0</v>
      </c>
      <c r="V22" s="149">
        <v>0</v>
      </c>
      <c r="W22" s="149">
        <v>0</v>
      </c>
      <c r="X22" s="149">
        <v>0</v>
      </c>
      <c r="Y22" s="149">
        <v>0</v>
      </c>
      <c r="Z22" s="154">
        <v>4.8372000000000002</v>
      </c>
      <c r="AA22" s="154">
        <v>4.0880999999999998</v>
      </c>
      <c r="AB22" s="144">
        <f t="shared" si="2"/>
        <v>5.2638944554750173</v>
      </c>
      <c r="AF22" s="144">
        <f t="shared" si="0"/>
        <v>0.12992898284290977</v>
      </c>
      <c r="AI22" s="11" t="s">
        <v>154</v>
      </c>
      <c r="AJ22">
        <v>0.60794557114909653</v>
      </c>
      <c r="AK22">
        <v>5.7419110437812044</v>
      </c>
      <c r="AL22" s="144">
        <f t="shared" si="1"/>
        <v>5.7419110437812046E-2</v>
      </c>
    </row>
    <row r="23" spans="1:38" ht="14.4">
      <c r="A23" s="145">
        <v>44013</v>
      </c>
      <c r="B23" s="148">
        <v>899013673</v>
      </c>
      <c r="C23" s="148">
        <v>159655727</v>
      </c>
      <c r="D23" s="148">
        <v>68570893</v>
      </c>
      <c r="E23" s="148">
        <v>159956444</v>
      </c>
      <c r="F23" s="151">
        <v>5.15</v>
      </c>
      <c r="G23" s="151">
        <v>5.78</v>
      </c>
      <c r="H23" s="151">
        <v>5.84</v>
      </c>
      <c r="I23" s="151">
        <v>5.16</v>
      </c>
      <c r="J23" s="148">
        <v>3764269</v>
      </c>
      <c r="K23" s="149">
        <v>0</v>
      </c>
      <c r="L23" s="149">
        <v>0</v>
      </c>
      <c r="M23" s="148">
        <v>342210</v>
      </c>
      <c r="N23" s="151">
        <v>3.53</v>
      </c>
      <c r="O23" s="149">
        <v>0</v>
      </c>
      <c r="P23" s="149">
        <v>0</v>
      </c>
      <c r="Q23" s="151">
        <v>3.96</v>
      </c>
      <c r="R23" s="149">
        <v>0</v>
      </c>
      <c r="S23" s="149">
        <v>0</v>
      </c>
      <c r="T23" s="149">
        <v>0</v>
      </c>
      <c r="U23" s="149">
        <v>0</v>
      </c>
      <c r="V23" s="149">
        <v>0</v>
      </c>
      <c r="W23" s="149">
        <v>0</v>
      </c>
      <c r="X23" s="149">
        <v>0</v>
      </c>
      <c r="Y23" s="149">
        <v>0</v>
      </c>
      <c r="Z23" s="154">
        <v>4.8380000000000001</v>
      </c>
      <c r="AA23" s="154">
        <v>4.2239000000000004</v>
      </c>
      <c r="AB23" s="144">
        <f t="shared" si="2"/>
        <v>5.2402968307893785</v>
      </c>
      <c r="AF23" s="144">
        <f t="shared" si="0"/>
        <v>0.10633135815727091</v>
      </c>
      <c r="AI23" s="11" t="s">
        <v>155</v>
      </c>
      <c r="AJ23">
        <v>0.28209608568547601</v>
      </c>
      <c r="AK23">
        <v>5.4160615583175833</v>
      </c>
      <c r="AL23" s="144">
        <f t="shared" si="1"/>
        <v>5.4160615583175836E-2</v>
      </c>
    </row>
    <row r="24" spans="1:38" ht="14.4">
      <c r="A24" s="145">
        <v>43983</v>
      </c>
      <c r="B24" s="148">
        <v>645457271</v>
      </c>
      <c r="C24" s="148">
        <v>97164504</v>
      </c>
      <c r="D24" s="148">
        <v>42286220</v>
      </c>
      <c r="E24" s="148">
        <v>119515206</v>
      </c>
      <c r="F24" s="151">
        <v>5.16</v>
      </c>
      <c r="G24" s="151">
        <v>5.79</v>
      </c>
      <c r="H24" s="151">
        <v>5.48</v>
      </c>
      <c r="I24" s="151">
        <v>5.29</v>
      </c>
      <c r="J24" s="148">
        <v>4656497</v>
      </c>
      <c r="K24" s="149">
        <v>0</v>
      </c>
      <c r="L24" s="149">
        <v>0</v>
      </c>
      <c r="M24" s="149">
        <v>0</v>
      </c>
      <c r="N24" s="151">
        <v>3.67</v>
      </c>
      <c r="O24" s="149">
        <v>0</v>
      </c>
      <c r="P24" s="149">
        <v>0</v>
      </c>
      <c r="Q24" s="149">
        <v>0</v>
      </c>
      <c r="R24" s="149">
        <v>0</v>
      </c>
      <c r="S24" s="149">
        <v>0</v>
      </c>
      <c r="T24" s="149">
        <v>0</v>
      </c>
      <c r="U24" s="149">
        <v>0</v>
      </c>
      <c r="V24" s="149">
        <v>0</v>
      </c>
      <c r="W24" s="149">
        <v>0</v>
      </c>
      <c r="X24" s="149">
        <v>0</v>
      </c>
      <c r="Y24" s="149">
        <v>0</v>
      </c>
      <c r="Z24" s="154">
        <v>4.8392999999999997</v>
      </c>
      <c r="AA24" s="154">
        <v>4.2965</v>
      </c>
      <c r="AB24" s="144">
        <f t="shared" si="2"/>
        <v>5.2211746218980437</v>
      </c>
      <c r="AC24" s="144">
        <f>AVERAGE(AB24:AB26)</f>
        <v>5.1004163289812725</v>
      </c>
      <c r="AD24" s="144" t="s">
        <v>627</v>
      </c>
      <c r="AF24" s="144">
        <f t="shared" si="0"/>
        <v>8.7209149265936148E-2</v>
      </c>
      <c r="AG24" s="144">
        <f>AVERAGE(AF24:AF26)</f>
        <v>-3.3549143650834168E-2</v>
      </c>
      <c r="AH24" s="144" t="s">
        <v>627</v>
      </c>
      <c r="AI24" s="11" t="s">
        <v>156</v>
      </c>
      <c r="AJ24">
        <v>-6.4835355183292087E-2</v>
      </c>
      <c r="AK24">
        <v>5.0691301174488155</v>
      </c>
      <c r="AL24" s="144">
        <f t="shared" si="1"/>
        <v>5.0691301174488154E-2</v>
      </c>
    </row>
    <row r="25" spans="1:38" ht="14.4">
      <c r="A25" s="145">
        <v>43952</v>
      </c>
      <c r="B25" s="148">
        <v>790481758</v>
      </c>
      <c r="C25" s="148">
        <v>88060322</v>
      </c>
      <c r="D25" s="148">
        <v>57315684</v>
      </c>
      <c r="E25" s="148">
        <v>111227147</v>
      </c>
      <c r="F25" s="151">
        <v>5.1100000000000003</v>
      </c>
      <c r="G25" s="151">
        <v>5.75</v>
      </c>
      <c r="H25" s="151">
        <v>3.29</v>
      </c>
      <c r="I25" s="151">
        <v>5.25</v>
      </c>
      <c r="J25" s="148">
        <v>18761112</v>
      </c>
      <c r="K25" s="149">
        <v>0</v>
      </c>
      <c r="L25" s="149">
        <v>0</v>
      </c>
      <c r="M25" s="148">
        <v>418278</v>
      </c>
      <c r="N25" s="151">
        <v>3.98</v>
      </c>
      <c r="O25" s="149">
        <v>0</v>
      </c>
      <c r="P25" s="149">
        <v>0</v>
      </c>
      <c r="Q25" s="151">
        <v>3.27</v>
      </c>
      <c r="R25" s="149">
        <v>0</v>
      </c>
      <c r="S25" s="149">
        <v>0</v>
      </c>
      <c r="T25" s="149">
        <v>0</v>
      </c>
      <c r="U25" s="149">
        <v>0</v>
      </c>
      <c r="V25" s="149">
        <v>0</v>
      </c>
      <c r="W25" s="149">
        <v>0</v>
      </c>
      <c r="X25" s="149">
        <v>0</v>
      </c>
      <c r="Y25" s="149">
        <v>0</v>
      </c>
      <c r="Z25" s="154">
        <v>4.8365</v>
      </c>
      <c r="AA25" s="154">
        <v>4.4398</v>
      </c>
      <c r="AB25" s="144">
        <f t="shared" si="2"/>
        <v>4.9883690683824016</v>
      </c>
      <c r="AF25" s="144">
        <f t="shared" si="0"/>
        <v>-0.14559640424970599</v>
      </c>
      <c r="AI25" s="11" t="s">
        <v>157</v>
      </c>
      <c r="AJ25">
        <v>-0.20539960160733065</v>
      </c>
      <c r="AK25">
        <v>4.9285658710247766</v>
      </c>
      <c r="AL25" s="144">
        <f t="shared" si="1"/>
        <v>4.9285658710247766E-2</v>
      </c>
    </row>
    <row r="26" spans="1:38" ht="14.4">
      <c r="A26" s="145">
        <v>43922</v>
      </c>
      <c r="B26" s="148">
        <v>819050041</v>
      </c>
      <c r="C26" s="148">
        <v>103310154</v>
      </c>
      <c r="D26" s="148">
        <v>50611059</v>
      </c>
      <c r="E26" s="148">
        <v>130447155</v>
      </c>
      <c r="F26" s="151">
        <v>5.05</v>
      </c>
      <c r="G26" s="151">
        <v>5.68</v>
      </c>
      <c r="H26" s="151">
        <v>5.12</v>
      </c>
      <c r="I26" s="151">
        <v>5.35</v>
      </c>
      <c r="J26" s="148">
        <v>12477019</v>
      </c>
      <c r="K26" s="149">
        <v>0</v>
      </c>
      <c r="L26" s="149">
        <v>0</v>
      </c>
      <c r="M26" s="148">
        <v>209706</v>
      </c>
      <c r="N26" s="151">
        <v>4.08</v>
      </c>
      <c r="O26" s="149">
        <v>0</v>
      </c>
      <c r="P26" s="149">
        <v>0</v>
      </c>
      <c r="Q26" s="151">
        <v>4.38</v>
      </c>
      <c r="R26" s="149">
        <v>0</v>
      </c>
      <c r="S26" s="149">
        <v>0</v>
      </c>
      <c r="T26" s="149">
        <v>0</v>
      </c>
      <c r="U26" s="149">
        <v>0</v>
      </c>
      <c r="V26" s="149">
        <v>0</v>
      </c>
      <c r="W26" s="149">
        <v>0</v>
      </c>
      <c r="X26" s="149">
        <v>0</v>
      </c>
      <c r="Y26" s="149">
        <v>0</v>
      </c>
      <c r="Z26" s="154">
        <v>4.8342000000000001</v>
      </c>
      <c r="AA26" s="154">
        <v>4.4469000000000003</v>
      </c>
      <c r="AB26" s="144">
        <f t="shared" si="2"/>
        <v>5.0917052966633749</v>
      </c>
      <c r="AF26" s="144">
        <f t="shared" si="0"/>
        <v>-4.2260175968732661E-2</v>
      </c>
      <c r="AI26" s="11" t="s">
        <v>158</v>
      </c>
      <c r="AJ26">
        <v>-0.45387938550209778</v>
      </c>
      <c r="AK26">
        <v>4.6800860871300101</v>
      </c>
      <c r="AL26" s="144">
        <f t="shared" si="1"/>
        <v>4.6800860871300101E-2</v>
      </c>
    </row>
    <row r="27" spans="1:38" ht="14.4">
      <c r="A27" s="145">
        <v>43891</v>
      </c>
      <c r="B27" s="148">
        <v>870129377</v>
      </c>
      <c r="C27" s="148">
        <v>143821328</v>
      </c>
      <c r="D27" s="148">
        <v>69597084</v>
      </c>
      <c r="E27" s="148">
        <v>168037916</v>
      </c>
      <c r="F27" s="151">
        <v>5.2</v>
      </c>
      <c r="G27" s="151">
        <v>5.78</v>
      </c>
      <c r="H27" s="151">
        <v>6.1</v>
      </c>
      <c r="I27" s="151">
        <v>5.44</v>
      </c>
      <c r="J27" s="148">
        <v>5407468</v>
      </c>
      <c r="K27" s="149">
        <v>0</v>
      </c>
      <c r="L27" s="149">
        <v>0</v>
      </c>
      <c r="M27" s="148">
        <v>694056</v>
      </c>
      <c r="N27" s="151">
        <v>3.54</v>
      </c>
      <c r="O27" s="149">
        <v>0</v>
      </c>
      <c r="P27" s="149">
        <v>0</v>
      </c>
      <c r="Q27" s="151">
        <v>4.18</v>
      </c>
      <c r="R27" s="149">
        <v>0</v>
      </c>
      <c r="S27" s="149">
        <v>0</v>
      </c>
      <c r="T27" s="149">
        <v>0</v>
      </c>
      <c r="U27" s="149">
        <v>0</v>
      </c>
      <c r="V27" s="149">
        <v>0</v>
      </c>
      <c r="W27" s="149">
        <v>0</v>
      </c>
      <c r="X27" s="149">
        <v>0</v>
      </c>
      <c r="Y27" s="149">
        <v>0</v>
      </c>
      <c r="Z27" s="154">
        <v>4.8262999999999998</v>
      </c>
      <c r="AA27" s="154">
        <v>4.3632999999999997</v>
      </c>
      <c r="AB27" s="144">
        <f t="shared" si="2"/>
        <v>5.3090083479902992</v>
      </c>
      <c r="AC27" s="144">
        <f>AVERAGE(AB27:AB29)</f>
        <v>5.2683546053931094</v>
      </c>
      <c r="AD27" s="144" t="s">
        <v>626</v>
      </c>
      <c r="AF27" s="144">
        <f t="shared" si="0"/>
        <v>0.17504287535819163</v>
      </c>
      <c r="AG27" s="144">
        <f>AVERAGE(AF27:AF29)</f>
        <v>0.13438913276100126</v>
      </c>
      <c r="AH27" s="144" t="s">
        <v>626</v>
      </c>
      <c r="AI27" s="11" t="s">
        <v>159</v>
      </c>
      <c r="AJ27">
        <v>-0.34077480942917732</v>
      </c>
      <c r="AK27">
        <v>4.7931906632029309</v>
      </c>
      <c r="AL27" s="144">
        <f t="shared" si="1"/>
        <v>4.7931906632029307E-2</v>
      </c>
    </row>
    <row r="28" spans="1:38" ht="14.4">
      <c r="A28" s="145">
        <v>43862</v>
      </c>
      <c r="B28" s="148">
        <v>830775405</v>
      </c>
      <c r="C28" s="148">
        <v>113325537</v>
      </c>
      <c r="D28" s="148">
        <v>55887624</v>
      </c>
      <c r="E28" s="148">
        <v>144126441</v>
      </c>
      <c r="F28" s="151">
        <v>5.22</v>
      </c>
      <c r="G28" s="151">
        <v>5.83</v>
      </c>
      <c r="H28" s="151">
        <v>6.16</v>
      </c>
      <c r="I28" s="151">
        <v>5.54</v>
      </c>
      <c r="J28" s="148">
        <v>3738594</v>
      </c>
      <c r="K28" s="149">
        <v>0</v>
      </c>
      <c r="L28" s="149">
        <v>0</v>
      </c>
      <c r="M28" s="149">
        <v>0</v>
      </c>
      <c r="N28" s="151">
        <v>3.68</v>
      </c>
      <c r="O28" s="149">
        <v>0</v>
      </c>
      <c r="P28" s="149">
        <v>0</v>
      </c>
      <c r="Q28" s="149">
        <v>0</v>
      </c>
      <c r="R28" s="149">
        <v>0</v>
      </c>
      <c r="S28" s="149">
        <v>0</v>
      </c>
      <c r="T28" s="149">
        <v>0</v>
      </c>
      <c r="U28" s="149">
        <v>0</v>
      </c>
      <c r="V28" s="149">
        <v>0</v>
      </c>
      <c r="W28" s="149">
        <v>0</v>
      </c>
      <c r="X28" s="149">
        <v>0</v>
      </c>
      <c r="Y28" s="149">
        <v>0</v>
      </c>
      <c r="Z28" s="154">
        <v>4.7827999999999999</v>
      </c>
      <c r="AA28" s="154">
        <v>4.3842999999999996</v>
      </c>
      <c r="AB28" s="144">
        <f t="shared" si="2"/>
        <v>5.340694694117345</v>
      </c>
      <c r="AF28" s="144">
        <f t="shared" si="0"/>
        <v>0.20672922148523742</v>
      </c>
      <c r="AI28" s="11" t="s">
        <v>160</v>
      </c>
      <c r="AJ28">
        <v>-0.30223929878621397</v>
      </c>
      <c r="AK28">
        <v>4.8317261738458939</v>
      </c>
      <c r="AL28" s="144">
        <f t="shared" si="1"/>
        <v>4.831726173845894E-2</v>
      </c>
    </row>
    <row r="29" spans="1:38" ht="14.4">
      <c r="A29" s="145">
        <v>43831</v>
      </c>
      <c r="B29" s="148">
        <v>732759052</v>
      </c>
      <c r="C29" s="148">
        <v>109658250</v>
      </c>
      <c r="D29" s="148">
        <v>44969294</v>
      </c>
      <c r="E29" s="148">
        <v>113672812</v>
      </c>
      <c r="F29" s="151">
        <v>5.03</v>
      </c>
      <c r="G29" s="151">
        <v>5.8</v>
      </c>
      <c r="H29" s="151">
        <v>6.08</v>
      </c>
      <c r="I29" s="151">
        <v>5.23</v>
      </c>
      <c r="J29" s="148">
        <v>3814274</v>
      </c>
      <c r="K29" s="149">
        <v>0</v>
      </c>
      <c r="L29" s="149">
        <v>0</v>
      </c>
      <c r="M29" s="149">
        <v>0</v>
      </c>
      <c r="N29" s="151">
        <v>3.57</v>
      </c>
      <c r="O29" s="149">
        <v>0</v>
      </c>
      <c r="P29" s="149">
        <v>0</v>
      </c>
      <c r="Q29" s="149">
        <v>0</v>
      </c>
      <c r="R29" s="149">
        <v>0</v>
      </c>
      <c r="S29" s="149">
        <v>0</v>
      </c>
      <c r="T29" s="149">
        <v>0</v>
      </c>
      <c r="U29" s="149">
        <v>0</v>
      </c>
      <c r="V29" s="149">
        <v>0</v>
      </c>
      <c r="W29" s="149">
        <v>0</v>
      </c>
      <c r="X29" s="149">
        <v>0</v>
      </c>
      <c r="Y29" s="149">
        <v>0</v>
      </c>
      <c r="Z29" s="154">
        <v>4.7785000000000002</v>
      </c>
      <c r="AA29" s="154">
        <v>4.3059000000000003</v>
      </c>
      <c r="AB29" s="144">
        <f t="shared" si="2"/>
        <v>5.1553607740716823</v>
      </c>
      <c r="AF29" s="144">
        <f t="shared" si="0"/>
        <v>2.1395301439574688E-2</v>
      </c>
      <c r="AI29" s="11" t="s">
        <v>161</v>
      </c>
      <c r="AJ29">
        <v>-2.4064566070366961E-2</v>
      </c>
      <c r="AK29">
        <v>5.10990090656174</v>
      </c>
      <c r="AL29" s="144">
        <f t="shared" si="1"/>
        <v>5.1099009065617401E-2</v>
      </c>
    </row>
    <row r="30" spans="1:38" ht="14.4">
      <c r="A30" s="145">
        <v>43800</v>
      </c>
      <c r="B30" s="148">
        <v>1052566426</v>
      </c>
      <c r="C30" s="148">
        <v>146201607</v>
      </c>
      <c r="D30" s="148">
        <v>58531385</v>
      </c>
      <c r="E30" s="148">
        <v>93472578</v>
      </c>
      <c r="F30" s="151">
        <v>5.34</v>
      </c>
      <c r="G30" s="151">
        <v>5.91</v>
      </c>
      <c r="H30" s="151">
        <v>6.31</v>
      </c>
      <c r="I30" s="151">
        <v>5.55</v>
      </c>
      <c r="J30" s="148">
        <v>7887861</v>
      </c>
      <c r="K30" s="149">
        <v>0</v>
      </c>
      <c r="L30" s="149">
        <v>0</v>
      </c>
      <c r="M30" s="148">
        <v>1071818</v>
      </c>
      <c r="N30" s="151">
        <v>3.64</v>
      </c>
      <c r="O30" s="149">
        <v>0</v>
      </c>
      <c r="P30" s="149">
        <v>0</v>
      </c>
      <c r="Q30" s="151">
        <v>4.09</v>
      </c>
      <c r="R30" s="149">
        <v>0</v>
      </c>
      <c r="S30" s="149">
        <v>0</v>
      </c>
      <c r="T30" s="149">
        <v>0</v>
      </c>
      <c r="U30" s="149">
        <v>0</v>
      </c>
      <c r="V30" s="149">
        <v>0</v>
      </c>
      <c r="W30" s="149">
        <v>0</v>
      </c>
      <c r="X30" s="149">
        <v>0</v>
      </c>
      <c r="Y30" s="149">
        <v>0</v>
      </c>
      <c r="Z30" s="154">
        <v>4.7773000000000003</v>
      </c>
      <c r="AA30" s="154">
        <v>4.2987000000000002</v>
      </c>
      <c r="AB30" s="144">
        <f t="shared" si="2"/>
        <v>5.4040644012242272</v>
      </c>
      <c r="AC30" s="144">
        <f>AVERAGE(AB30:AB32)</f>
        <v>5.4045365992992105</v>
      </c>
      <c r="AD30" s="144" t="s">
        <v>625</v>
      </c>
      <c r="AF30" s="144">
        <f t="shared" si="0"/>
        <v>0.27009892859211959</v>
      </c>
      <c r="AG30" s="144">
        <f>AVERAGE(AF30:AF32)</f>
        <v>0.2705711266671032</v>
      </c>
      <c r="AH30" s="144" t="s">
        <v>625</v>
      </c>
      <c r="AI30" s="11" t="s">
        <v>162</v>
      </c>
      <c r="AJ30">
        <v>0.29914748200299474</v>
      </c>
      <c r="AK30">
        <v>5.433112954635102</v>
      </c>
      <c r="AL30" s="144">
        <f t="shared" si="1"/>
        <v>5.4331129546351019E-2</v>
      </c>
    </row>
    <row r="31" spans="1:38" ht="14.4">
      <c r="A31" s="145">
        <v>43770</v>
      </c>
      <c r="B31" s="148">
        <v>1066125529</v>
      </c>
      <c r="C31" s="148">
        <v>123102992</v>
      </c>
      <c r="D31" s="148">
        <v>50898876</v>
      </c>
      <c r="E31" s="148">
        <v>104683267</v>
      </c>
      <c r="F31" s="151">
        <v>5.35</v>
      </c>
      <c r="G31" s="151">
        <v>5.96</v>
      </c>
      <c r="H31" s="151">
        <v>6.29</v>
      </c>
      <c r="I31" s="151">
        <v>5.48</v>
      </c>
      <c r="J31" s="148">
        <v>5150145</v>
      </c>
      <c r="K31" s="149">
        <v>0</v>
      </c>
      <c r="L31" s="149">
        <v>0</v>
      </c>
      <c r="M31" s="148">
        <v>954316</v>
      </c>
      <c r="N31" s="151">
        <v>3.59</v>
      </c>
      <c r="O31" s="149">
        <v>0</v>
      </c>
      <c r="P31" s="149">
        <v>0</v>
      </c>
      <c r="Q31" s="151">
        <v>3.73</v>
      </c>
      <c r="R31" s="149">
        <v>0</v>
      </c>
      <c r="S31" s="149">
        <v>0</v>
      </c>
      <c r="T31" s="149">
        <v>0</v>
      </c>
      <c r="U31" s="149">
        <v>0</v>
      </c>
      <c r="V31" s="149">
        <v>0</v>
      </c>
      <c r="W31" s="149">
        <v>0</v>
      </c>
      <c r="X31" s="149">
        <v>0</v>
      </c>
      <c r="Y31" s="149">
        <v>0</v>
      </c>
      <c r="Z31" s="154">
        <v>4.7683</v>
      </c>
      <c r="AA31" s="154">
        <v>4.3139000000000003</v>
      </c>
      <c r="AB31" s="144">
        <f t="shared" si="2"/>
        <v>5.4125610236975987</v>
      </c>
      <c r="AF31" s="144">
        <f t="shared" si="0"/>
        <v>0.27859555106549116</v>
      </c>
      <c r="AI31" s="11" t="s">
        <v>163</v>
      </c>
      <c r="AJ31">
        <v>5.5996535812443682E-3</v>
      </c>
      <c r="AK31">
        <v>5.1395651262133519</v>
      </c>
      <c r="AL31" s="144">
        <f t="shared" si="1"/>
        <v>5.1395651262133517E-2</v>
      </c>
    </row>
    <row r="32" spans="1:38" ht="14.4">
      <c r="A32" s="145">
        <v>43739</v>
      </c>
      <c r="B32" s="148">
        <v>1180175558</v>
      </c>
      <c r="C32" s="148">
        <v>138619267</v>
      </c>
      <c r="D32" s="148">
        <v>41618737</v>
      </c>
      <c r="E32" s="148">
        <v>120746454</v>
      </c>
      <c r="F32" s="151">
        <v>5.33</v>
      </c>
      <c r="G32" s="151">
        <v>5.98</v>
      </c>
      <c r="H32" s="151">
        <v>6.49</v>
      </c>
      <c r="I32" s="151">
        <v>5.44</v>
      </c>
      <c r="J32" s="148">
        <v>5637661</v>
      </c>
      <c r="K32" s="149">
        <v>0</v>
      </c>
      <c r="L32" s="149">
        <v>0</v>
      </c>
      <c r="M32" s="149">
        <v>0</v>
      </c>
      <c r="N32" s="151">
        <v>3.44</v>
      </c>
      <c r="O32" s="149">
        <v>0</v>
      </c>
      <c r="P32" s="149">
        <v>0</v>
      </c>
      <c r="Q32" s="149">
        <v>0</v>
      </c>
      <c r="R32" s="149">
        <v>0</v>
      </c>
      <c r="S32" s="149">
        <v>0</v>
      </c>
      <c r="T32" s="149">
        <v>0</v>
      </c>
      <c r="U32" s="149">
        <v>0</v>
      </c>
      <c r="V32" s="149">
        <v>0</v>
      </c>
      <c r="W32" s="149">
        <v>0</v>
      </c>
      <c r="X32" s="149">
        <v>0</v>
      </c>
      <c r="Y32" s="149">
        <v>0</v>
      </c>
      <c r="Z32" s="154">
        <v>4.7538</v>
      </c>
      <c r="AA32" s="154">
        <v>4.3014000000000001</v>
      </c>
      <c r="AB32" s="144">
        <f t="shared" si="2"/>
        <v>5.3969843729758065</v>
      </c>
      <c r="AF32" s="144">
        <f t="shared" si="0"/>
        <v>0.2630189003436989</v>
      </c>
      <c r="AI32" s="11" t="s">
        <v>164</v>
      </c>
      <c r="AJ32">
        <v>0.1584224021380217</v>
      </c>
      <c r="AK32">
        <v>5.292387874770129</v>
      </c>
      <c r="AL32" s="144">
        <f t="shared" si="1"/>
        <v>5.292387874770129E-2</v>
      </c>
    </row>
    <row r="33" spans="1:38" ht="14.4">
      <c r="A33" s="145">
        <v>43709</v>
      </c>
      <c r="B33" s="148">
        <v>962299109</v>
      </c>
      <c r="C33" s="148">
        <v>123963434</v>
      </c>
      <c r="D33" s="148">
        <v>31259044</v>
      </c>
      <c r="E33" s="148">
        <v>94834529</v>
      </c>
      <c r="F33" s="151">
        <v>5.31</v>
      </c>
      <c r="G33" s="151">
        <v>5.94</v>
      </c>
      <c r="H33" s="151">
        <v>6.44</v>
      </c>
      <c r="I33" s="151">
        <v>5.54</v>
      </c>
      <c r="J33" s="148">
        <v>4518373</v>
      </c>
      <c r="K33" s="149">
        <v>0</v>
      </c>
      <c r="L33" s="149">
        <v>0</v>
      </c>
      <c r="M33" s="148">
        <v>1171316</v>
      </c>
      <c r="N33" s="151">
        <v>3.64</v>
      </c>
      <c r="O33" s="149">
        <v>0</v>
      </c>
      <c r="P33" s="149">
        <v>0</v>
      </c>
      <c r="Q33" s="151">
        <v>4.1100000000000003</v>
      </c>
      <c r="R33" s="149">
        <v>0</v>
      </c>
      <c r="S33" s="149">
        <v>0</v>
      </c>
      <c r="T33" s="149">
        <v>0</v>
      </c>
      <c r="U33" s="149">
        <v>0</v>
      </c>
      <c r="V33" s="149">
        <v>0</v>
      </c>
      <c r="W33" s="149">
        <v>0</v>
      </c>
      <c r="X33" s="149">
        <v>0</v>
      </c>
      <c r="Y33" s="149">
        <v>0</v>
      </c>
      <c r="Z33" s="154">
        <v>4.7375999999999996</v>
      </c>
      <c r="AA33" s="154">
        <v>4.3026</v>
      </c>
      <c r="AB33" s="144">
        <f t="shared" si="2"/>
        <v>5.3848997479252523</v>
      </c>
      <c r="AC33" s="144">
        <f>AVERAGE(AB33:AB35)</f>
        <v>5.3669855541225076</v>
      </c>
      <c r="AD33" s="144" t="s">
        <v>624</v>
      </c>
      <c r="AF33" s="144">
        <f t="shared" si="0"/>
        <v>0.25093427529314472</v>
      </c>
      <c r="AG33" s="144">
        <f>AVERAGE(AF33:AF35)</f>
        <v>0.23302008149039999</v>
      </c>
      <c r="AH33" s="144" t="s">
        <v>624</v>
      </c>
      <c r="AI33" s="11" t="s">
        <v>165</v>
      </c>
      <c r="AJ33">
        <v>-0.2048232672320219</v>
      </c>
      <c r="AK33">
        <v>4.929142205400086</v>
      </c>
      <c r="AL33" s="144">
        <f t="shared" si="1"/>
        <v>4.9291422054000861E-2</v>
      </c>
    </row>
    <row r="34" spans="1:38" ht="14.4">
      <c r="A34" s="145">
        <v>43678</v>
      </c>
      <c r="B34" s="148">
        <v>919337576</v>
      </c>
      <c r="C34" s="148">
        <v>112481276</v>
      </c>
      <c r="D34" s="148">
        <v>25694273</v>
      </c>
      <c r="E34" s="148">
        <v>107578456</v>
      </c>
      <c r="F34" s="151">
        <v>5.31</v>
      </c>
      <c r="G34" s="151">
        <v>5.93</v>
      </c>
      <c r="H34" s="151">
        <v>6.37</v>
      </c>
      <c r="I34" s="151">
        <v>5.46</v>
      </c>
      <c r="J34" s="148">
        <v>4687346</v>
      </c>
      <c r="K34" s="149">
        <v>0</v>
      </c>
      <c r="L34" s="149">
        <v>0</v>
      </c>
      <c r="M34" s="148">
        <v>762154</v>
      </c>
      <c r="N34" s="151">
        <v>3.56</v>
      </c>
      <c r="O34" s="149">
        <v>0</v>
      </c>
      <c r="P34" s="149">
        <v>0</v>
      </c>
      <c r="Q34" s="151">
        <v>4.13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54">
        <v>4.7286000000000001</v>
      </c>
      <c r="AA34" s="154">
        <v>4.2511000000000001</v>
      </c>
      <c r="AB34" s="144">
        <f t="shared" si="2"/>
        <v>5.3688401945015061</v>
      </c>
      <c r="AF34" s="144">
        <f t="shared" si="0"/>
        <v>0.23487472186939851</v>
      </c>
      <c r="AI34" s="11" t="s">
        <v>166</v>
      </c>
      <c r="AJ34">
        <v>-0.17600536142305914</v>
      </c>
      <c r="AK34">
        <v>4.9579601112090481</v>
      </c>
      <c r="AL34" s="144">
        <f t="shared" si="1"/>
        <v>4.9579601112090484E-2</v>
      </c>
    </row>
    <row r="35" spans="1:38" ht="14.4">
      <c r="A35" s="145">
        <v>43647</v>
      </c>
      <c r="B35" s="148">
        <v>970138570</v>
      </c>
      <c r="C35" s="148">
        <v>99938563</v>
      </c>
      <c r="D35" s="148">
        <v>25724363</v>
      </c>
      <c r="E35" s="148">
        <v>131902402</v>
      </c>
      <c r="F35" s="151">
        <v>5.29</v>
      </c>
      <c r="G35" s="151">
        <v>5.92</v>
      </c>
      <c r="H35" s="151">
        <v>6.39</v>
      </c>
      <c r="I35" s="151">
        <v>5.42</v>
      </c>
      <c r="J35" s="148">
        <v>5816975</v>
      </c>
      <c r="K35" s="149">
        <v>0</v>
      </c>
      <c r="L35" s="149">
        <v>0</v>
      </c>
      <c r="M35" s="149">
        <v>0</v>
      </c>
      <c r="N35" s="151">
        <v>3.96</v>
      </c>
      <c r="O35" s="149">
        <v>0</v>
      </c>
      <c r="P35" s="149">
        <v>0</v>
      </c>
      <c r="Q35" s="149">
        <v>0</v>
      </c>
      <c r="R35" s="149">
        <v>0</v>
      </c>
      <c r="S35" s="149">
        <v>0</v>
      </c>
      <c r="T35" s="149">
        <v>0</v>
      </c>
      <c r="U35" s="149">
        <v>0</v>
      </c>
      <c r="V35" s="149">
        <v>0</v>
      </c>
      <c r="W35" s="149">
        <v>0</v>
      </c>
      <c r="X35" s="149">
        <v>0</v>
      </c>
      <c r="Y35" s="149">
        <v>0</v>
      </c>
      <c r="Z35" s="154">
        <v>4.7290000000000001</v>
      </c>
      <c r="AA35" s="154">
        <v>4.2144000000000004</v>
      </c>
      <c r="AB35" s="144">
        <f t="shared" si="2"/>
        <v>5.3472167199407643</v>
      </c>
      <c r="AF35" s="144">
        <f t="shared" si="0"/>
        <v>0.21325124730865674</v>
      </c>
      <c r="AI35" s="11" t="s">
        <v>167</v>
      </c>
      <c r="AJ35">
        <v>-0.92968713763928823</v>
      </c>
      <c r="AK35">
        <v>4.2042783349928188</v>
      </c>
      <c r="AL35" s="144">
        <f t="shared" si="1"/>
        <v>4.2042783349928191E-2</v>
      </c>
    </row>
    <row r="36" spans="1:38" ht="14.4">
      <c r="A36" s="145">
        <v>43617</v>
      </c>
      <c r="B36" s="148">
        <v>839926549</v>
      </c>
      <c r="C36" s="148">
        <v>121040919</v>
      </c>
      <c r="D36" s="148">
        <v>28385191</v>
      </c>
      <c r="E36" s="148">
        <v>115211440</v>
      </c>
      <c r="F36" s="151">
        <v>5.03</v>
      </c>
      <c r="G36" s="151">
        <v>5.93</v>
      </c>
      <c r="H36" s="151">
        <v>6.49</v>
      </c>
      <c r="I36" s="151">
        <v>5.27</v>
      </c>
      <c r="J36" s="148">
        <v>3071499</v>
      </c>
      <c r="K36" s="149">
        <v>0</v>
      </c>
      <c r="L36" s="149">
        <v>0</v>
      </c>
      <c r="M36" s="148">
        <v>527742</v>
      </c>
      <c r="N36" s="151">
        <v>3.85</v>
      </c>
      <c r="O36" s="149">
        <v>0</v>
      </c>
      <c r="P36" s="149">
        <v>0</v>
      </c>
      <c r="Q36" s="151">
        <v>4.76</v>
      </c>
      <c r="R36" s="149">
        <v>0</v>
      </c>
      <c r="S36" s="149">
        <v>0</v>
      </c>
      <c r="T36" s="149">
        <v>0</v>
      </c>
      <c r="U36" s="149">
        <v>0</v>
      </c>
      <c r="V36" s="149">
        <v>0</v>
      </c>
      <c r="W36" s="149">
        <v>0</v>
      </c>
      <c r="X36" s="149">
        <v>0</v>
      </c>
      <c r="Y36" s="149">
        <v>0</v>
      </c>
      <c r="Z36" s="154">
        <v>4.7252000000000001</v>
      </c>
      <c r="AA36" s="154">
        <v>4.1839000000000004</v>
      </c>
      <c r="AB36" s="144">
        <f t="shared" si="2"/>
        <v>5.1728627839263979</v>
      </c>
      <c r="AC36" s="144">
        <f>AVERAGE(AB36:AB38)</f>
        <v>5.4977890283637025</v>
      </c>
      <c r="AD36" s="144" t="s">
        <v>623</v>
      </c>
      <c r="AF36" s="144">
        <f t="shared" si="0"/>
        <v>3.8897311294290304E-2</v>
      </c>
      <c r="AG36" s="144">
        <f>AVERAGE(AF36:AF38)</f>
        <v>0.36382355573159469</v>
      </c>
      <c r="AH36" s="144" t="s">
        <v>623</v>
      </c>
      <c r="AI36" s="11" t="s">
        <v>168</v>
      </c>
      <c r="AJ36">
        <v>-1.1192629646701717</v>
      </c>
      <c r="AK36">
        <v>4.0147025079619363</v>
      </c>
      <c r="AL36" s="144">
        <f t="shared" si="1"/>
        <v>4.0147025079619363E-2</v>
      </c>
    </row>
    <row r="37" spans="1:38" ht="14.4">
      <c r="A37" s="145">
        <v>43586</v>
      </c>
      <c r="B37" s="148">
        <v>708196310</v>
      </c>
      <c r="C37" s="148">
        <v>108107299</v>
      </c>
      <c r="D37" s="148">
        <v>25633433</v>
      </c>
      <c r="E37" s="148">
        <v>88964645</v>
      </c>
      <c r="F37" s="151">
        <v>5.3</v>
      </c>
      <c r="G37" s="151">
        <v>6.05</v>
      </c>
      <c r="H37" s="151">
        <v>6.67</v>
      </c>
      <c r="I37" s="151">
        <v>5.73</v>
      </c>
      <c r="J37" s="148">
        <v>3262286</v>
      </c>
      <c r="K37" s="149">
        <v>0</v>
      </c>
      <c r="L37" s="149">
        <v>0</v>
      </c>
      <c r="M37" s="149">
        <v>0</v>
      </c>
      <c r="N37" s="151">
        <v>3.86</v>
      </c>
      <c r="O37" s="149">
        <v>0</v>
      </c>
      <c r="P37" s="149">
        <v>0</v>
      </c>
      <c r="Q37" s="149">
        <v>0</v>
      </c>
      <c r="R37" s="149">
        <v>0</v>
      </c>
      <c r="S37" s="149">
        <v>0</v>
      </c>
      <c r="T37" s="149">
        <v>0</v>
      </c>
      <c r="U37" s="149">
        <v>0</v>
      </c>
      <c r="V37" s="149">
        <v>0</v>
      </c>
      <c r="W37" s="149">
        <v>0</v>
      </c>
      <c r="X37" s="149">
        <v>0</v>
      </c>
      <c r="Y37" s="149">
        <v>0</v>
      </c>
      <c r="Z37" s="154">
        <v>4.7595000000000001</v>
      </c>
      <c r="AA37" s="154">
        <v>4.2550999999999997</v>
      </c>
      <c r="AB37" s="144">
        <f t="shared" si="2"/>
        <v>5.4395714576463927</v>
      </c>
      <c r="AF37" s="144">
        <f t="shared" si="0"/>
        <v>0.30560598501428515</v>
      </c>
      <c r="AI37" s="11" t="s">
        <v>169</v>
      </c>
      <c r="AJ37">
        <v>-1.2149025742041786</v>
      </c>
      <c r="AK37">
        <v>3.9190628984279292</v>
      </c>
      <c r="AL37" s="144">
        <f t="shared" si="1"/>
        <v>3.9190628984279295E-2</v>
      </c>
    </row>
    <row r="38" spans="1:38" ht="14.4">
      <c r="A38" s="145">
        <v>43556</v>
      </c>
      <c r="B38" s="148">
        <v>685492448</v>
      </c>
      <c r="C38" s="148">
        <v>101306074</v>
      </c>
      <c r="D38" s="148">
        <v>28137406</v>
      </c>
      <c r="E38" s="148">
        <v>88636707</v>
      </c>
      <c r="F38" s="151">
        <v>5.85</v>
      </c>
      <c r="G38" s="151">
        <v>6.04</v>
      </c>
      <c r="H38" s="151">
        <v>6.67</v>
      </c>
      <c r="I38" s="151">
        <v>6.12</v>
      </c>
      <c r="J38" s="148">
        <v>3537114</v>
      </c>
      <c r="K38" s="149">
        <v>0</v>
      </c>
      <c r="L38" s="149">
        <v>0</v>
      </c>
      <c r="M38" s="148">
        <v>843981</v>
      </c>
      <c r="N38" s="151">
        <v>3.98</v>
      </c>
      <c r="O38" s="149">
        <v>0</v>
      </c>
      <c r="P38" s="149">
        <v>0</v>
      </c>
      <c r="Q38" s="151">
        <v>4.3099999999999996</v>
      </c>
      <c r="R38" s="149">
        <v>0</v>
      </c>
      <c r="S38" s="149">
        <v>0</v>
      </c>
      <c r="T38" s="149">
        <v>0</v>
      </c>
      <c r="U38" s="149">
        <v>0</v>
      </c>
      <c r="V38" s="149">
        <v>0</v>
      </c>
      <c r="W38" s="149">
        <v>0</v>
      </c>
      <c r="X38" s="149">
        <v>0</v>
      </c>
      <c r="Y38" s="149">
        <v>0</v>
      </c>
      <c r="Z38" s="154">
        <v>4.7583000000000002</v>
      </c>
      <c r="AA38" s="154">
        <v>4.2295999999999996</v>
      </c>
      <c r="AB38" s="144">
        <f t="shared" si="2"/>
        <v>5.8809328435183161</v>
      </c>
      <c r="AF38" s="144">
        <f t="shared" si="0"/>
        <v>0.74696737088620857</v>
      </c>
      <c r="AI38" s="11" t="s">
        <v>170</v>
      </c>
      <c r="AJ38">
        <v>-1.2260810578276014</v>
      </c>
      <c r="AK38">
        <v>3.9078844148045064</v>
      </c>
      <c r="AL38" s="144">
        <f t="shared" si="1"/>
        <v>3.9078844148045064E-2</v>
      </c>
    </row>
    <row r="39" spans="1:38" ht="14.4">
      <c r="A39" s="145">
        <v>43525</v>
      </c>
      <c r="B39" s="148">
        <v>688553832</v>
      </c>
      <c r="C39" s="148">
        <v>124954937</v>
      </c>
      <c r="D39" s="148">
        <v>36113437</v>
      </c>
      <c r="E39" s="148">
        <v>75194551</v>
      </c>
      <c r="F39" s="151">
        <v>5.79</v>
      </c>
      <c r="G39" s="151">
        <v>6.05</v>
      </c>
      <c r="H39" s="151">
        <v>6.66</v>
      </c>
      <c r="I39" s="151">
        <v>6.3</v>
      </c>
      <c r="J39" s="148">
        <v>3981664</v>
      </c>
      <c r="K39" s="149">
        <v>0</v>
      </c>
      <c r="L39" s="149">
        <v>0</v>
      </c>
      <c r="M39" s="148">
        <v>1597380</v>
      </c>
      <c r="N39" s="151">
        <v>4.12</v>
      </c>
      <c r="O39" s="149">
        <v>0</v>
      </c>
      <c r="P39" s="149">
        <v>0</v>
      </c>
      <c r="Q39" s="151">
        <v>4.34</v>
      </c>
      <c r="R39" s="149">
        <v>0</v>
      </c>
      <c r="S39" s="149">
        <v>0</v>
      </c>
      <c r="T39" s="149">
        <v>0</v>
      </c>
      <c r="U39" s="149">
        <v>0</v>
      </c>
      <c r="V39" s="149">
        <v>0</v>
      </c>
      <c r="W39" s="149">
        <v>0</v>
      </c>
      <c r="X39" s="149">
        <v>0</v>
      </c>
      <c r="Y39" s="149">
        <v>0</v>
      </c>
      <c r="Z39" s="154">
        <v>4.7538</v>
      </c>
      <c r="AA39" s="154">
        <v>4.2042000000000002</v>
      </c>
      <c r="AB39" s="144">
        <f t="shared" si="2"/>
        <v>5.8526860223033799</v>
      </c>
      <c r="AC39" s="144">
        <f>AVERAGE(AB39:AB41)</f>
        <v>5.7149455692303563</v>
      </c>
      <c r="AD39" s="144" t="s">
        <v>622</v>
      </c>
      <c r="AF39" s="144">
        <f t="shared" si="0"/>
        <v>0.7187205496712723</v>
      </c>
      <c r="AG39" s="144">
        <f>AVERAGE(AF39:AF41)</f>
        <v>0.58098009659824934</v>
      </c>
      <c r="AH39" s="144" t="s">
        <v>622</v>
      </c>
      <c r="AI39" s="11" t="s">
        <v>171</v>
      </c>
      <c r="AJ39">
        <v>-1.4922167118676739</v>
      </c>
      <c r="AK39">
        <v>3.6417487607644339</v>
      </c>
      <c r="AL39" s="144">
        <f t="shared" si="1"/>
        <v>3.6417487607644336E-2</v>
      </c>
    </row>
    <row r="40" spans="1:38" ht="14.4">
      <c r="A40" s="145">
        <v>43497</v>
      </c>
      <c r="B40" s="148">
        <v>655960804</v>
      </c>
      <c r="C40" s="148">
        <v>107294959</v>
      </c>
      <c r="D40" s="148">
        <v>42752657</v>
      </c>
      <c r="E40" s="148">
        <v>74520837</v>
      </c>
      <c r="F40" s="151">
        <v>5.62</v>
      </c>
      <c r="G40" s="151">
        <v>6.05</v>
      </c>
      <c r="H40" s="151">
        <v>6.54</v>
      </c>
      <c r="I40" s="151">
        <v>6.05</v>
      </c>
      <c r="J40" s="148">
        <v>5623204</v>
      </c>
      <c r="K40" s="149">
        <v>0</v>
      </c>
      <c r="L40" s="149">
        <v>0</v>
      </c>
      <c r="M40" s="149">
        <v>0</v>
      </c>
      <c r="N40" s="151">
        <v>3.92</v>
      </c>
      <c r="O40" s="149">
        <v>0</v>
      </c>
      <c r="P40" s="149">
        <v>0</v>
      </c>
      <c r="Q40" s="149">
        <v>0</v>
      </c>
      <c r="R40" s="149">
        <v>0</v>
      </c>
      <c r="S40" s="149">
        <v>0</v>
      </c>
      <c r="T40" s="149">
        <v>0</v>
      </c>
      <c r="U40" s="149">
        <v>0</v>
      </c>
      <c r="V40" s="149">
        <v>0</v>
      </c>
      <c r="W40" s="149">
        <v>0</v>
      </c>
      <c r="X40" s="149">
        <v>0</v>
      </c>
      <c r="Y40" s="149">
        <v>0</v>
      </c>
      <c r="Z40" s="154">
        <v>4.7477999999999998</v>
      </c>
      <c r="AA40" s="154">
        <v>4.1822999999999997</v>
      </c>
      <c r="AB40" s="144">
        <f t="shared" si="2"/>
        <v>5.6995025796841023</v>
      </c>
      <c r="AF40" s="144">
        <f t="shared" si="0"/>
        <v>0.56553710705199478</v>
      </c>
      <c r="AI40" s="11" t="s">
        <v>172</v>
      </c>
      <c r="AJ40">
        <v>-1.8305431798580705</v>
      </c>
      <c r="AK40">
        <v>3.3034222927740373</v>
      </c>
      <c r="AL40" s="144">
        <f t="shared" si="1"/>
        <v>3.3034222927740373E-2</v>
      </c>
    </row>
    <row r="41" spans="1:38" ht="14.4">
      <c r="A41" s="145">
        <v>43466</v>
      </c>
      <c r="B41" s="148">
        <v>642387423</v>
      </c>
      <c r="C41" s="148">
        <v>106633842</v>
      </c>
      <c r="D41" s="148">
        <v>58427474</v>
      </c>
      <c r="E41" s="148">
        <v>67606212</v>
      </c>
      <c r="F41" s="151">
        <v>5.5</v>
      </c>
      <c r="G41" s="151">
        <v>5.93</v>
      </c>
      <c r="H41" s="151">
        <v>6.47</v>
      </c>
      <c r="I41" s="151">
        <v>5.98</v>
      </c>
      <c r="J41" s="148">
        <v>5899339</v>
      </c>
      <c r="K41" s="149">
        <v>0</v>
      </c>
      <c r="L41" s="149">
        <v>0</v>
      </c>
      <c r="M41" s="149">
        <v>0</v>
      </c>
      <c r="N41" s="151">
        <v>3.65</v>
      </c>
      <c r="O41" s="149">
        <v>0</v>
      </c>
      <c r="P41" s="149">
        <v>0</v>
      </c>
      <c r="Q41" s="149">
        <v>0</v>
      </c>
      <c r="R41" s="149">
        <v>0</v>
      </c>
      <c r="S41" s="149">
        <v>0</v>
      </c>
      <c r="T41" s="149">
        <v>0</v>
      </c>
      <c r="U41" s="149">
        <v>0</v>
      </c>
      <c r="V41" s="149">
        <v>0</v>
      </c>
      <c r="W41" s="149">
        <v>0</v>
      </c>
      <c r="X41" s="149">
        <v>0</v>
      </c>
      <c r="Y41" s="149">
        <v>0</v>
      </c>
      <c r="Z41" s="154">
        <v>4.7037000000000004</v>
      </c>
      <c r="AA41" s="154">
        <v>4.1178999999999997</v>
      </c>
      <c r="AB41" s="144">
        <f t="shared" si="2"/>
        <v>5.5926481057035886</v>
      </c>
      <c r="AF41" s="144">
        <f t="shared" si="0"/>
        <v>0.45868263307148105</v>
      </c>
      <c r="AI41" s="11" t="s">
        <v>173</v>
      </c>
      <c r="AJ41">
        <v>-1.6626797327818483</v>
      </c>
      <c r="AK41">
        <v>3.4712857398502592</v>
      </c>
      <c r="AL41" s="144">
        <f t="shared" si="1"/>
        <v>3.4712857398502592E-2</v>
      </c>
    </row>
    <row r="42" spans="1:38" ht="14.4">
      <c r="A42" s="145">
        <v>43435</v>
      </c>
      <c r="B42" s="148">
        <v>747975922</v>
      </c>
      <c r="C42" s="148">
        <v>158543028</v>
      </c>
      <c r="D42" s="148">
        <v>98815502</v>
      </c>
      <c r="E42" s="148">
        <v>88837289</v>
      </c>
      <c r="F42" s="151">
        <v>5.67</v>
      </c>
      <c r="G42" s="151">
        <v>5.97</v>
      </c>
      <c r="H42" s="151">
        <v>6.42</v>
      </c>
      <c r="I42" s="151">
        <v>6.03</v>
      </c>
      <c r="J42" s="148">
        <v>15273249</v>
      </c>
      <c r="K42" s="149">
        <v>0</v>
      </c>
      <c r="L42" s="149">
        <v>0</v>
      </c>
      <c r="M42" s="149">
        <v>0</v>
      </c>
      <c r="N42" s="151">
        <v>4.28</v>
      </c>
      <c r="O42" s="149">
        <v>0</v>
      </c>
      <c r="P42" s="149">
        <v>0</v>
      </c>
      <c r="Q42" s="149">
        <v>0</v>
      </c>
      <c r="R42" s="149">
        <v>0</v>
      </c>
      <c r="S42" s="149">
        <v>0</v>
      </c>
      <c r="T42" s="149">
        <v>0</v>
      </c>
      <c r="U42" s="149">
        <v>0</v>
      </c>
      <c r="V42" s="149">
        <v>0</v>
      </c>
      <c r="W42" s="149">
        <v>0</v>
      </c>
      <c r="X42" s="149">
        <v>0</v>
      </c>
      <c r="Y42" s="149">
        <v>0</v>
      </c>
      <c r="Z42" s="154">
        <v>4.6529999999999996</v>
      </c>
      <c r="AA42" s="154">
        <v>4.0868000000000002</v>
      </c>
      <c r="AB42" s="144">
        <f t="shared" si="2"/>
        <v>5.7170921963071644</v>
      </c>
      <c r="AC42" s="144">
        <f>AVERAGE(AB42:AB44)</f>
        <v>5.6301936945202291</v>
      </c>
      <c r="AD42" s="144" t="s">
        <v>621</v>
      </c>
      <c r="AF42" s="144">
        <f t="shared" si="0"/>
        <v>0.5831267236750568</v>
      </c>
      <c r="AG42" s="144">
        <f>AVERAGE(AF42:AF44)</f>
        <v>0.49622822188812155</v>
      </c>
      <c r="AH42" s="144" t="s">
        <v>621</v>
      </c>
      <c r="AI42" s="11" t="s">
        <v>174</v>
      </c>
      <c r="AJ42">
        <v>-1.6278446821630617</v>
      </c>
      <c r="AK42">
        <v>3.5061207904690459</v>
      </c>
      <c r="AL42" s="144">
        <f t="shared" si="1"/>
        <v>3.5061207904690458E-2</v>
      </c>
    </row>
    <row r="43" spans="1:38" ht="14.4">
      <c r="A43" s="145">
        <v>43405</v>
      </c>
      <c r="B43" s="148">
        <v>740033551</v>
      </c>
      <c r="C43" s="148">
        <v>147306745</v>
      </c>
      <c r="D43" s="148">
        <v>85263085</v>
      </c>
      <c r="E43" s="148">
        <v>66979715</v>
      </c>
      <c r="F43" s="151">
        <v>5.75</v>
      </c>
      <c r="G43" s="151">
        <v>5.83</v>
      </c>
      <c r="H43" s="151">
        <v>6.61</v>
      </c>
      <c r="I43" s="151">
        <v>5.73</v>
      </c>
      <c r="J43" s="148">
        <v>19676642</v>
      </c>
      <c r="K43" s="149">
        <v>0</v>
      </c>
      <c r="L43" s="149">
        <v>0</v>
      </c>
      <c r="M43" s="149">
        <v>0</v>
      </c>
      <c r="N43" s="151">
        <v>3.21</v>
      </c>
      <c r="O43" s="149">
        <v>0</v>
      </c>
      <c r="P43" s="149">
        <v>0</v>
      </c>
      <c r="Q43" s="149">
        <v>0</v>
      </c>
      <c r="R43" s="149">
        <v>0</v>
      </c>
      <c r="S43" s="149">
        <v>0</v>
      </c>
      <c r="T43" s="149">
        <v>0</v>
      </c>
      <c r="U43" s="149">
        <v>0</v>
      </c>
      <c r="V43" s="149">
        <v>0</v>
      </c>
      <c r="W43" s="149">
        <v>0</v>
      </c>
      <c r="X43" s="149">
        <v>0</v>
      </c>
      <c r="Y43" s="149">
        <v>0</v>
      </c>
      <c r="Z43" s="154">
        <v>4.6609999999999996</v>
      </c>
      <c r="AA43" s="154">
        <v>4.1028000000000002</v>
      </c>
      <c r="AB43" s="144">
        <f t="shared" si="2"/>
        <v>5.6181340731218405</v>
      </c>
      <c r="AF43" s="144">
        <f t="shared" si="0"/>
        <v>0.48416860048973298</v>
      </c>
      <c r="AI43" s="11" t="s">
        <v>175</v>
      </c>
      <c r="AJ43" s="144">
        <v>-1.527581814993314</v>
      </c>
      <c r="AK43">
        <v>3.6063836576387938</v>
      </c>
      <c r="AL43" s="144">
        <f t="shared" si="1"/>
        <v>3.6063836576387939E-2</v>
      </c>
    </row>
    <row r="44" spans="1:38" ht="14.4">
      <c r="A44" s="145">
        <v>43374</v>
      </c>
      <c r="B44" s="148">
        <v>827512507</v>
      </c>
      <c r="C44" s="148">
        <v>197884950</v>
      </c>
      <c r="D44" s="148">
        <v>76048983</v>
      </c>
      <c r="E44" s="148">
        <v>86989330</v>
      </c>
      <c r="F44" s="151">
        <v>5.72</v>
      </c>
      <c r="G44" s="151">
        <v>5.63</v>
      </c>
      <c r="H44" s="151">
        <v>6.27</v>
      </c>
      <c r="I44" s="151">
        <v>5.66</v>
      </c>
      <c r="J44" s="148">
        <v>19948621</v>
      </c>
      <c r="K44" s="149">
        <v>0</v>
      </c>
      <c r="L44" s="149">
        <v>0</v>
      </c>
      <c r="M44" s="148">
        <v>240064</v>
      </c>
      <c r="N44" s="151">
        <v>3.26</v>
      </c>
      <c r="O44" s="149">
        <v>0</v>
      </c>
      <c r="P44" s="149">
        <v>0</v>
      </c>
      <c r="Q44" s="151">
        <v>4.79</v>
      </c>
      <c r="R44" s="149">
        <v>0</v>
      </c>
      <c r="S44" s="149">
        <v>0</v>
      </c>
      <c r="T44" s="149">
        <v>0</v>
      </c>
      <c r="U44" s="149">
        <v>0</v>
      </c>
      <c r="V44" s="149">
        <v>0</v>
      </c>
      <c r="W44" s="149">
        <v>0</v>
      </c>
      <c r="X44" s="149">
        <v>0</v>
      </c>
      <c r="Y44" s="149">
        <v>0</v>
      </c>
      <c r="Z44" s="154">
        <v>4.6650999999999998</v>
      </c>
      <c r="AA44" s="154">
        <v>4.0609000000000002</v>
      </c>
      <c r="AB44" s="144">
        <f t="shared" si="2"/>
        <v>5.5553548141316824</v>
      </c>
      <c r="AF44" s="144">
        <f t="shared" si="0"/>
        <v>0.42138934149957485</v>
      </c>
      <c r="AI44" s="11" t="s">
        <v>176</v>
      </c>
      <c r="AJ44" s="144">
        <v>-1.6495009107673004</v>
      </c>
      <c r="AK44">
        <v>3.4844645618648067</v>
      </c>
      <c r="AL44" s="144">
        <f t="shared" si="1"/>
        <v>3.4844645618648064E-2</v>
      </c>
    </row>
    <row r="45" spans="1:38" ht="14.4">
      <c r="A45" s="145">
        <v>43344</v>
      </c>
      <c r="B45" s="148">
        <v>781543329</v>
      </c>
      <c r="C45" s="148">
        <v>130881757</v>
      </c>
      <c r="D45" s="148">
        <v>78306318</v>
      </c>
      <c r="E45" s="148">
        <v>80692043</v>
      </c>
      <c r="F45" s="151">
        <v>5.66</v>
      </c>
      <c r="G45" s="151">
        <v>5.49</v>
      </c>
      <c r="H45" s="151">
        <v>6.12</v>
      </c>
      <c r="I45" s="151">
        <v>5.56</v>
      </c>
      <c r="J45" s="148">
        <v>19258609</v>
      </c>
      <c r="K45" s="149">
        <v>0</v>
      </c>
      <c r="L45" s="149">
        <v>0</v>
      </c>
      <c r="M45" s="149">
        <v>0</v>
      </c>
      <c r="N45" s="151">
        <v>3.24</v>
      </c>
      <c r="O45" s="149">
        <v>0</v>
      </c>
      <c r="P45" s="149">
        <v>0</v>
      </c>
      <c r="Q45" s="149">
        <v>0</v>
      </c>
      <c r="R45" s="149">
        <v>0</v>
      </c>
      <c r="S45" s="149">
        <v>0</v>
      </c>
      <c r="T45" s="149">
        <v>0</v>
      </c>
      <c r="U45" s="149">
        <v>0</v>
      </c>
      <c r="V45" s="149">
        <v>0</v>
      </c>
      <c r="W45" s="149">
        <v>0</v>
      </c>
      <c r="X45" s="149">
        <v>0</v>
      </c>
      <c r="Y45" s="149">
        <v>0</v>
      </c>
      <c r="Z45" s="154">
        <v>4.6466000000000003</v>
      </c>
      <c r="AA45" s="154">
        <v>3.9847999999999999</v>
      </c>
      <c r="AB45" s="144">
        <f t="shared" si="2"/>
        <v>5.4783694057134102</v>
      </c>
      <c r="AC45" s="144">
        <f>AVERAGE(AB45:AB47)</f>
        <v>5.4952724732799965</v>
      </c>
      <c r="AD45" s="144" t="s">
        <v>620</v>
      </c>
      <c r="AF45" s="144">
        <f t="shared" si="0"/>
        <v>0.34440393308130268</v>
      </c>
      <c r="AG45" s="144">
        <f>AVERAGE(AF45:AF47)</f>
        <v>0.3613070006478889</v>
      </c>
      <c r="AH45" s="144" t="s">
        <v>620</v>
      </c>
      <c r="AI45" s="11" t="s">
        <v>177</v>
      </c>
      <c r="AJ45" s="144">
        <v>-1.6595932179877033</v>
      </c>
      <c r="AK45">
        <v>3.474372254644404</v>
      </c>
      <c r="AL45" s="144">
        <f t="shared" si="1"/>
        <v>3.4743722546444041E-2</v>
      </c>
    </row>
    <row r="46" spans="1:38" ht="14.4">
      <c r="A46" s="145">
        <v>43313</v>
      </c>
      <c r="B46" s="148">
        <v>744389337</v>
      </c>
      <c r="C46" s="148">
        <v>121736435</v>
      </c>
      <c r="D46" s="148">
        <v>75169135</v>
      </c>
      <c r="E46" s="148">
        <v>64128348</v>
      </c>
      <c r="F46" s="151">
        <v>5.74</v>
      </c>
      <c r="G46" s="151">
        <v>5.34</v>
      </c>
      <c r="H46" s="151">
        <v>5.79</v>
      </c>
      <c r="I46" s="151">
        <v>5.73</v>
      </c>
      <c r="J46" s="148">
        <v>17558325</v>
      </c>
      <c r="K46" s="149">
        <v>0</v>
      </c>
      <c r="L46" s="149">
        <v>0</v>
      </c>
      <c r="M46" s="149">
        <v>0</v>
      </c>
      <c r="N46" s="151">
        <v>3.21</v>
      </c>
      <c r="O46" s="149">
        <v>0</v>
      </c>
      <c r="P46" s="149">
        <v>0</v>
      </c>
      <c r="Q46" s="149">
        <v>0</v>
      </c>
      <c r="R46" s="149">
        <v>0</v>
      </c>
      <c r="S46" s="149">
        <v>0</v>
      </c>
      <c r="T46" s="149">
        <v>0</v>
      </c>
      <c r="U46" s="149">
        <v>0</v>
      </c>
      <c r="V46" s="149">
        <v>0</v>
      </c>
      <c r="W46" s="149">
        <v>0</v>
      </c>
      <c r="X46" s="149">
        <v>0</v>
      </c>
      <c r="Y46" s="149">
        <v>0</v>
      </c>
      <c r="Z46" s="154">
        <v>4.6436999999999999</v>
      </c>
      <c r="AA46" s="154">
        <v>4.0189000000000004</v>
      </c>
      <c r="AB46" s="144">
        <f t="shared" si="2"/>
        <v>5.508287039267584</v>
      </c>
      <c r="AF46" s="144">
        <f t="shared" si="0"/>
        <v>0.37432156663547644</v>
      </c>
      <c r="AI46" s="11" t="s">
        <v>178</v>
      </c>
      <c r="AJ46" s="144">
        <v>-0.91059855115840482</v>
      </c>
      <c r="AK46">
        <v>4.2233669214737031</v>
      </c>
      <c r="AL46" s="144">
        <f t="shared" si="1"/>
        <v>4.2233669214737028E-2</v>
      </c>
    </row>
    <row r="47" spans="1:38" ht="14.4">
      <c r="A47" s="145">
        <v>43282</v>
      </c>
      <c r="B47" s="148">
        <v>896065220</v>
      </c>
      <c r="C47" s="148">
        <v>119714499</v>
      </c>
      <c r="D47" s="148">
        <v>81060845</v>
      </c>
      <c r="E47" s="148">
        <v>82357672</v>
      </c>
      <c r="F47" s="151">
        <v>5.55</v>
      </c>
      <c r="G47" s="151">
        <v>5.18</v>
      </c>
      <c r="H47" s="151">
        <v>5.56</v>
      </c>
      <c r="I47" s="151">
        <v>5.6</v>
      </c>
      <c r="J47" s="148">
        <v>2952552</v>
      </c>
      <c r="K47" s="149">
        <v>0</v>
      </c>
      <c r="L47" s="149">
        <v>0</v>
      </c>
      <c r="M47" s="149">
        <v>0</v>
      </c>
      <c r="N47" s="151">
        <v>4</v>
      </c>
      <c r="O47" s="149">
        <v>0</v>
      </c>
      <c r="P47" s="149">
        <v>0</v>
      </c>
      <c r="Q47" s="149">
        <v>0</v>
      </c>
      <c r="R47" s="149">
        <v>0</v>
      </c>
      <c r="S47" s="149">
        <v>0</v>
      </c>
      <c r="T47" s="149">
        <v>0</v>
      </c>
      <c r="U47" s="149">
        <v>0</v>
      </c>
      <c r="V47" s="149">
        <v>0</v>
      </c>
      <c r="W47" s="149">
        <v>0</v>
      </c>
      <c r="X47" s="149">
        <v>0</v>
      </c>
      <c r="Y47" s="149">
        <v>0</v>
      </c>
      <c r="Z47" s="154">
        <v>4.6501999999999999</v>
      </c>
      <c r="AA47" s="154">
        <v>3.9809999999999999</v>
      </c>
      <c r="AB47" s="144">
        <f t="shared" si="2"/>
        <v>5.4991609748589951</v>
      </c>
      <c r="AF47" s="144">
        <f t="shared" si="0"/>
        <v>0.36519550222688757</v>
      </c>
      <c r="AI47" s="11" t="s">
        <v>179</v>
      </c>
      <c r="AJ47" s="144">
        <v>-0.49540699509434322</v>
      </c>
      <c r="AK47">
        <v>4.6385584775377637</v>
      </c>
      <c r="AL47" s="144">
        <f t="shared" si="1"/>
        <v>4.6385584775377638E-2</v>
      </c>
    </row>
    <row r="48" spans="1:38" ht="14.4">
      <c r="A48" s="145">
        <v>43252</v>
      </c>
      <c r="B48" s="148">
        <v>1008243804</v>
      </c>
      <c r="C48" s="148">
        <v>111758123</v>
      </c>
      <c r="D48" s="148">
        <v>79235790</v>
      </c>
      <c r="E48" s="148">
        <v>102434600</v>
      </c>
      <c r="F48" s="151">
        <v>5</v>
      </c>
      <c r="G48" s="151">
        <v>5.1100000000000003</v>
      </c>
      <c r="H48" s="151">
        <v>5.51</v>
      </c>
      <c r="I48" s="151">
        <v>4.5599999999999996</v>
      </c>
      <c r="J48" s="148">
        <v>3810805</v>
      </c>
      <c r="K48" s="149">
        <v>0</v>
      </c>
      <c r="L48" s="149">
        <v>0</v>
      </c>
      <c r="M48" s="149">
        <v>0</v>
      </c>
      <c r="N48" s="151">
        <v>4.16</v>
      </c>
      <c r="O48" s="149">
        <v>0</v>
      </c>
      <c r="P48" s="149">
        <v>0</v>
      </c>
      <c r="Q48" s="149">
        <v>0</v>
      </c>
      <c r="R48" s="149">
        <v>0</v>
      </c>
      <c r="S48" s="149">
        <v>0</v>
      </c>
      <c r="T48" s="149">
        <v>0</v>
      </c>
      <c r="U48" s="149">
        <v>0</v>
      </c>
      <c r="V48" s="149">
        <v>0</v>
      </c>
      <c r="W48" s="149">
        <v>0</v>
      </c>
      <c r="X48" s="149">
        <v>0</v>
      </c>
      <c r="Y48" s="149">
        <v>0</v>
      </c>
      <c r="Z48" s="154">
        <v>4.6611000000000002</v>
      </c>
      <c r="AA48" s="154">
        <v>3.9910999999999999</v>
      </c>
      <c r="AB48" s="144">
        <f t="shared" si="2"/>
        <v>4.9944763367516334</v>
      </c>
      <c r="AC48" s="144">
        <f>AVERAGE(AB48:AB50)</f>
        <v>4.828636074597445</v>
      </c>
      <c r="AD48" s="144" t="s">
        <v>619</v>
      </c>
      <c r="AF48" s="144">
        <f t="shared" si="0"/>
        <v>-0.13948913588047418</v>
      </c>
      <c r="AG48" s="144">
        <f>AVERAGE(AF48:AF50)</f>
        <v>-0.30532939803466191</v>
      </c>
      <c r="AH48" s="144" t="s">
        <v>619</v>
      </c>
      <c r="AI48" s="11" t="s">
        <v>180</v>
      </c>
      <c r="AJ48" s="144">
        <v>-0.30532939803466191</v>
      </c>
      <c r="AK48">
        <v>4.828636074597445</v>
      </c>
      <c r="AL48" s="144">
        <f t="shared" si="1"/>
        <v>4.8286360745974449E-2</v>
      </c>
    </row>
    <row r="49" spans="1:38" ht="14.4">
      <c r="A49" s="145">
        <v>43221</v>
      </c>
      <c r="B49" s="148">
        <v>935925543</v>
      </c>
      <c r="C49" s="148">
        <v>124532991</v>
      </c>
      <c r="D49" s="148">
        <v>51175522</v>
      </c>
      <c r="E49" s="148">
        <v>86560200</v>
      </c>
      <c r="F49" s="151">
        <v>4.8099999999999996</v>
      </c>
      <c r="G49" s="151">
        <v>4.8899999999999997</v>
      </c>
      <c r="H49" s="151">
        <v>5.53</v>
      </c>
      <c r="I49" s="151">
        <v>4.53</v>
      </c>
      <c r="J49" s="148">
        <v>4132309</v>
      </c>
      <c r="K49" s="149">
        <v>0</v>
      </c>
      <c r="L49" s="149">
        <v>0</v>
      </c>
      <c r="M49" s="149">
        <v>0</v>
      </c>
      <c r="N49" s="151">
        <v>4</v>
      </c>
      <c r="O49" s="149">
        <v>0</v>
      </c>
      <c r="P49" s="149">
        <v>0</v>
      </c>
      <c r="Q49" s="149">
        <v>0</v>
      </c>
      <c r="R49" s="149">
        <v>0</v>
      </c>
      <c r="S49" s="149">
        <v>0</v>
      </c>
      <c r="T49" s="149">
        <v>0</v>
      </c>
      <c r="U49" s="149">
        <v>0</v>
      </c>
      <c r="V49" s="149">
        <v>0</v>
      </c>
      <c r="W49" s="149">
        <v>0</v>
      </c>
      <c r="X49" s="149">
        <v>0</v>
      </c>
      <c r="Y49" s="149">
        <v>0</v>
      </c>
      <c r="Z49" s="154">
        <v>4.6387</v>
      </c>
      <c r="AA49" s="154">
        <v>3.9239000000000002</v>
      </c>
      <c r="AB49" s="144">
        <f t="shared" si="2"/>
        <v>4.81578762576674</v>
      </c>
      <c r="AF49" s="144">
        <f t="shared" si="0"/>
        <v>-0.31817784686536754</v>
      </c>
      <c r="AI49" s="11" t="s">
        <v>181</v>
      </c>
      <c r="AJ49" s="144">
        <v>0.3613070006478889</v>
      </c>
      <c r="AK49">
        <v>5.4952724732799965</v>
      </c>
      <c r="AL49" s="144">
        <f t="shared" si="1"/>
        <v>5.4952724732799968E-2</v>
      </c>
    </row>
    <row r="50" spans="1:38" ht="14.4">
      <c r="A50" s="145">
        <v>43191</v>
      </c>
      <c r="B50" s="148">
        <v>769090857</v>
      </c>
      <c r="C50" s="148">
        <v>112041134</v>
      </c>
      <c r="D50" s="148">
        <v>43132053</v>
      </c>
      <c r="E50" s="148">
        <v>72734098</v>
      </c>
      <c r="F50" s="151">
        <v>4.6500000000000004</v>
      </c>
      <c r="G50" s="151">
        <v>4.68</v>
      </c>
      <c r="H50" s="151">
        <v>5.44</v>
      </c>
      <c r="I50" s="151">
        <v>4.58</v>
      </c>
      <c r="J50" s="148">
        <v>2254122</v>
      </c>
      <c r="K50" s="149">
        <v>0</v>
      </c>
      <c r="L50" s="149">
        <v>0</v>
      </c>
      <c r="M50" s="149">
        <v>0</v>
      </c>
      <c r="N50" s="151">
        <v>4.03</v>
      </c>
      <c r="O50" s="149">
        <v>0</v>
      </c>
      <c r="P50" s="149">
        <v>0</v>
      </c>
      <c r="Q50" s="149">
        <v>0</v>
      </c>
      <c r="R50" s="149">
        <v>0</v>
      </c>
      <c r="S50" s="149">
        <v>0</v>
      </c>
      <c r="T50" s="149">
        <v>0</v>
      </c>
      <c r="U50" s="149">
        <v>0</v>
      </c>
      <c r="V50" s="149">
        <v>0</v>
      </c>
      <c r="W50" s="149">
        <v>0</v>
      </c>
      <c r="X50" s="149">
        <v>0</v>
      </c>
      <c r="Y50" s="149">
        <v>0</v>
      </c>
      <c r="Z50" s="154">
        <v>4.6565000000000003</v>
      </c>
      <c r="AA50" s="154">
        <v>3.7911999999999999</v>
      </c>
      <c r="AB50" s="144">
        <f t="shared" si="2"/>
        <v>4.6756442612739635</v>
      </c>
      <c r="AF50" s="144">
        <f t="shared" si="0"/>
        <v>-0.45832121135814408</v>
      </c>
      <c r="AI50" s="11" t="s">
        <v>182</v>
      </c>
      <c r="AJ50" s="144">
        <v>0.49622822188812155</v>
      </c>
      <c r="AK50">
        <v>5.6301936945202291</v>
      </c>
      <c r="AL50" s="144">
        <f t="shared" si="1"/>
        <v>5.6301936945202288E-2</v>
      </c>
    </row>
    <row r="51" spans="1:38" ht="14.4">
      <c r="A51" s="145">
        <v>43160</v>
      </c>
      <c r="B51" s="148">
        <v>754656342</v>
      </c>
      <c r="C51" s="148">
        <v>162736582</v>
      </c>
      <c r="D51" s="148">
        <v>58634213</v>
      </c>
      <c r="E51" s="148">
        <v>59553793</v>
      </c>
      <c r="F51" s="151">
        <v>4.79</v>
      </c>
      <c r="G51" s="151">
        <v>4.49</v>
      </c>
      <c r="H51" s="151">
        <v>5.4</v>
      </c>
      <c r="I51" s="151">
        <v>4.8499999999999996</v>
      </c>
      <c r="J51" s="148">
        <v>2687442</v>
      </c>
      <c r="K51" s="149">
        <v>0</v>
      </c>
      <c r="L51" s="149">
        <v>0</v>
      </c>
      <c r="M51" s="149">
        <v>0</v>
      </c>
      <c r="N51" s="151">
        <v>4.24</v>
      </c>
      <c r="O51" s="149">
        <v>0</v>
      </c>
      <c r="P51" s="149">
        <v>0</v>
      </c>
      <c r="Q51" s="149">
        <v>0</v>
      </c>
      <c r="R51" s="149">
        <v>0</v>
      </c>
      <c r="S51" s="149">
        <v>0</v>
      </c>
      <c r="T51" s="149">
        <v>0</v>
      </c>
      <c r="U51" s="149">
        <v>0</v>
      </c>
      <c r="V51" s="149">
        <v>0</v>
      </c>
      <c r="W51" s="149">
        <v>0</v>
      </c>
      <c r="X51" s="149">
        <v>0</v>
      </c>
      <c r="Y51" s="149">
        <v>0</v>
      </c>
      <c r="Z51" s="154">
        <v>4.6604999999999999</v>
      </c>
      <c r="AA51" s="154">
        <v>3.7784</v>
      </c>
      <c r="AB51" s="144">
        <f t="shared" si="2"/>
        <v>4.7743817955117525</v>
      </c>
      <c r="AC51" s="144">
        <f>AVERAGE(AB51:AB53)</f>
        <v>4.6385584775377637</v>
      </c>
      <c r="AD51" s="144" t="s">
        <v>618</v>
      </c>
      <c r="AF51" s="144">
        <f t="shared" si="0"/>
        <v>-0.35958367712035511</v>
      </c>
      <c r="AG51" s="144">
        <f>AVERAGE(AF51:AF53)</f>
        <v>-0.49540699509434322</v>
      </c>
      <c r="AH51" s="144" t="s">
        <v>618</v>
      </c>
      <c r="AI51" s="11" t="s">
        <v>183</v>
      </c>
      <c r="AJ51" s="144">
        <v>0.58098009659824934</v>
      </c>
      <c r="AK51">
        <v>5.7149455692303563</v>
      </c>
      <c r="AL51" s="144">
        <f t="shared" si="1"/>
        <v>5.7149455692303563E-2</v>
      </c>
    </row>
    <row r="52" spans="1:38" ht="14.4">
      <c r="A52" s="145">
        <v>43132</v>
      </c>
      <c r="B52" s="148">
        <v>683375666</v>
      </c>
      <c r="C52" s="148">
        <v>118026052</v>
      </c>
      <c r="D52" s="148">
        <v>40631518</v>
      </c>
      <c r="E52" s="148">
        <v>71817959</v>
      </c>
      <c r="F52" s="151">
        <v>4.63</v>
      </c>
      <c r="G52" s="151">
        <v>4.37</v>
      </c>
      <c r="H52" s="151">
        <v>5.3</v>
      </c>
      <c r="I52" s="151">
        <v>4.63</v>
      </c>
      <c r="J52" s="148">
        <v>2884334</v>
      </c>
      <c r="K52" s="149">
        <v>0</v>
      </c>
      <c r="L52" s="149">
        <v>0</v>
      </c>
      <c r="M52" s="149">
        <v>0</v>
      </c>
      <c r="N52" s="151">
        <v>4.18</v>
      </c>
      <c r="O52" s="149">
        <v>0</v>
      </c>
      <c r="P52" s="149">
        <v>0</v>
      </c>
      <c r="Q52" s="149">
        <v>0</v>
      </c>
      <c r="R52" s="149">
        <v>0</v>
      </c>
      <c r="S52" s="149">
        <v>0</v>
      </c>
      <c r="T52" s="149">
        <v>0</v>
      </c>
      <c r="U52" s="149">
        <v>0</v>
      </c>
      <c r="V52" s="149">
        <v>0</v>
      </c>
      <c r="W52" s="149">
        <v>0</v>
      </c>
      <c r="X52" s="149">
        <v>0</v>
      </c>
      <c r="Y52" s="149">
        <v>0</v>
      </c>
      <c r="Z52" s="154">
        <v>4.6555</v>
      </c>
      <c r="AA52" s="154">
        <v>3.7675000000000001</v>
      </c>
      <c r="AB52" s="144">
        <f t="shared" si="2"/>
        <v>4.6197482182720426</v>
      </c>
      <c r="AF52" s="144">
        <f t="shared" si="0"/>
        <v>-0.51421725436006493</v>
      </c>
      <c r="AI52" s="11" t="s">
        <v>184</v>
      </c>
      <c r="AJ52" s="144">
        <v>0.36382355573159469</v>
      </c>
      <c r="AK52">
        <v>5.4977890283637025</v>
      </c>
      <c r="AL52" s="144">
        <f t="shared" si="1"/>
        <v>5.4977890283637025E-2</v>
      </c>
    </row>
    <row r="53" spans="1:38" ht="14.4">
      <c r="A53" s="145">
        <v>43101</v>
      </c>
      <c r="B53" s="148">
        <v>643697727</v>
      </c>
      <c r="C53" s="148">
        <v>90673744</v>
      </c>
      <c r="D53" s="148">
        <v>28638277</v>
      </c>
      <c r="E53" s="148">
        <v>72615706</v>
      </c>
      <c r="F53" s="151">
        <v>4.51</v>
      </c>
      <c r="G53" s="151">
        <v>4.37</v>
      </c>
      <c r="H53" s="151">
        <v>5.25</v>
      </c>
      <c r="I53" s="151">
        <v>4.59</v>
      </c>
      <c r="J53" s="148">
        <v>1850384</v>
      </c>
      <c r="K53" s="149">
        <v>0</v>
      </c>
      <c r="L53" s="149">
        <v>0</v>
      </c>
      <c r="M53" s="149">
        <v>0</v>
      </c>
      <c r="N53" s="151">
        <v>3.98</v>
      </c>
      <c r="O53" s="149">
        <v>0</v>
      </c>
      <c r="P53" s="149">
        <v>0</v>
      </c>
      <c r="Q53" s="149">
        <v>0</v>
      </c>
      <c r="R53" s="149">
        <v>0</v>
      </c>
      <c r="S53" s="149">
        <v>0</v>
      </c>
      <c r="T53" s="149">
        <v>0</v>
      </c>
      <c r="U53" s="149">
        <v>0</v>
      </c>
      <c r="V53" s="149">
        <v>0</v>
      </c>
      <c r="W53" s="149">
        <v>0</v>
      </c>
      <c r="X53" s="149">
        <v>0</v>
      </c>
      <c r="Y53" s="149">
        <v>0</v>
      </c>
      <c r="Z53" s="154">
        <v>4.6500000000000004</v>
      </c>
      <c r="AA53" s="154">
        <v>3.8121</v>
      </c>
      <c r="AB53" s="144">
        <f t="shared" si="2"/>
        <v>4.5215454188294979</v>
      </c>
      <c r="AF53" s="144">
        <f t="shared" si="0"/>
        <v>-0.61242005380260967</v>
      </c>
      <c r="AI53" s="11" t="s">
        <v>185</v>
      </c>
      <c r="AJ53" s="144">
        <v>0.23302008149039999</v>
      </c>
      <c r="AK53">
        <v>5.3669855541225076</v>
      </c>
      <c r="AL53" s="144">
        <f t="shared" si="1"/>
        <v>5.3669855541225074E-2</v>
      </c>
    </row>
    <row r="54" spans="1:38" ht="14.4">
      <c r="A54" s="145">
        <v>43070</v>
      </c>
      <c r="B54" s="148">
        <v>835208933</v>
      </c>
      <c r="C54" s="148">
        <v>113976922</v>
      </c>
      <c r="D54" s="148">
        <v>38667719</v>
      </c>
      <c r="E54" s="148">
        <v>85883990</v>
      </c>
      <c r="F54" s="151">
        <v>4.47</v>
      </c>
      <c r="G54" s="151">
        <v>4.37</v>
      </c>
      <c r="H54" s="151">
        <v>5.09</v>
      </c>
      <c r="I54" s="151">
        <v>3.69</v>
      </c>
      <c r="J54" s="148">
        <v>1814413</v>
      </c>
      <c r="K54" s="149">
        <v>0</v>
      </c>
      <c r="L54" s="149">
        <v>0</v>
      </c>
      <c r="M54" s="149">
        <v>0</v>
      </c>
      <c r="N54" s="151">
        <v>4.16</v>
      </c>
      <c r="O54" s="149">
        <v>0</v>
      </c>
      <c r="P54" s="149">
        <v>0</v>
      </c>
      <c r="Q54" s="149">
        <v>0</v>
      </c>
      <c r="R54" s="149">
        <v>0</v>
      </c>
      <c r="S54" s="149">
        <v>0</v>
      </c>
      <c r="T54" s="149">
        <v>0</v>
      </c>
      <c r="U54" s="149">
        <v>0</v>
      </c>
      <c r="V54" s="149">
        <v>0</v>
      </c>
      <c r="W54" s="149">
        <v>0</v>
      </c>
      <c r="X54" s="149">
        <v>0</v>
      </c>
      <c r="Y54" s="149">
        <v>0</v>
      </c>
      <c r="Z54" s="154">
        <v>4.6359000000000004</v>
      </c>
      <c r="AA54" s="154">
        <v>3.9186000000000001</v>
      </c>
      <c r="AB54" s="144">
        <f t="shared" si="2"/>
        <v>4.4173078438406916</v>
      </c>
      <c r="AC54" s="144">
        <f>AVERAGE(AB54:AB56)</f>
        <v>4.2233669214737031</v>
      </c>
      <c r="AD54" s="144" t="s">
        <v>617</v>
      </c>
      <c r="AF54" s="144">
        <f t="shared" si="0"/>
        <v>-0.71665762879141592</v>
      </c>
      <c r="AG54" s="144">
        <f>AVERAGE(AF54:AF56)</f>
        <v>-0.91059855115840482</v>
      </c>
      <c r="AH54" s="144" t="s">
        <v>617</v>
      </c>
      <c r="AI54" s="11" t="s">
        <v>186</v>
      </c>
      <c r="AJ54" s="144">
        <v>0.2705711266671032</v>
      </c>
      <c r="AK54">
        <v>5.4045365992992105</v>
      </c>
      <c r="AL54" s="144">
        <f t="shared" si="1"/>
        <v>5.4045365992992103E-2</v>
      </c>
    </row>
    <row r="55" spans="1:38" ht="14.4">
      <c r="A55" s="145">
        <v>43040</v>
      </c>
      <c r="B55" s="148">
        <v>973343565</v>
      </c>
      <c r="C55" s="148">
        <v>55451702</v>
      </c>
      <c r="D55" s="148">
        <v>26153578</v>
      </c>
      <c r="E55" s="148">
        <v>95676942</v>
      </c>
      <c r="F55" s="151">
        <v>4.25</v>
      </c>
      <c r="G55" s="151">
        <v>4.47</v>
      </c>
      <c r="H55" s="151">
        <v>4.88</v>
      </c>
      <c r="I55" s="151">
        <v>3.65</v>
      </c>
      <c r="J55" s="148">
        <v>2314955</v>
      </c>
      <c r="K55" s="149">
        <v>0</v>
      </c>
      <c r="L55" s="149">
        <v>0</v>
      </c>
      <c r="M55" s="149">
        <v>0</v>
      </c>
      <c r="N55" s="151">
        <v>4.04</v>
      </c>
      <c r="O55" s="149">
        <v>0</v>
      </c>
      <c r="P55" s="149">
        <v>0</v>
      </c>
      <c r="Q55" s="149">
        <v>0</v>
      </c>
      <c r="R55" s="149">
        <v>0</v>
      </c>
      <c r="S55" s="149">
        <v>0</v>
      </c>
      <c r="T55" s="149">
        <v>0</v>
      </c>
      <c r="U55" s="149">
        <v>0</v>
      </c>
      <c r="V55" s="149">
        <v>0</v>
      </c>
      <c r="W55" s="149">
        <v>0</v>
      </c>
      <c r="X55" s="149">
        <v>0</v>
      </c>
      <c r="Y55" s="149">
        <v>0</v>
      </c>
      <c r="Z55" s="154">
        <v>4.6314000000000002</v>
      </c>
      <c r="AA55" s="154">
        <v>3.9472999999999998</v>
      </c>
      <c r="AB55" s="144">
        <f t="shared" si="2"/>
        <v>4.2233227530002395</v>
      </c>
      <c r="AF55" s="144">
        <f t="shared" si="0"/>
        <v>-0.91064271963186805</v>
      </c>
      <c r="AI55" s="11" t="s">
        <v>187</v>
      </c>
      <c r="AJ55" s="144">
        <v>0.13438913276100126</v>
      </c>
      <c r="AK55">
        <v>5.2683546053931094</v>
      </c>
      <c r="AL55" s="144">
        <f t="shared" si="1"/>
        <v>5.2683546053931093E-2</v>
      </c>
    </row>
    <row r="56" spans="1:38" ht="14.4">
      <c r="A56" s="145">
        <v>43009</v>
      </c>
      <c r="B56" s="148">
        <v>1098358184</v>
      </c>
      <c r="C56" s="148">
        <v>42857878</v>
      </c>
      <c r="D56" s="148">
        <v>23955578</v>
      </c>
      <c r="E56" s="149">
        <v>0</v>
      </c>
      <c r="F56" s="151">
        <v>3.99</v>
      </c>
      <c r="G56" s="151">
        <v>4.68</v>
      </c>
      <c r="H56" s="151">
        <v>4.9000000000000004</v>
      </c>
      <c r="I56" s="149">
        <v>0</v>
      </c>
      <c r="J56" s="148">
        <v>3356311</v>
      </c>
      <c r="K56" s="149">
        <v>0</v>
      </c>
      <c r="L56" s="149">
        <v>0</v>
      </c>
      <c r="M56" s="149">
        <v>0</v>
      </c>
      <c r="N56" s="151">
        <v>3.68</v>
      </c>
      <c r="O56" s="149">
        <v>0</v>
      </c>
      <c r="P56" s="149">
        <v>0</v>
      </c>
      <c r="Q56" s="149">
        <v>0</v>
      </c>
      <c r="R56" s="149">
        <v>0</v>
      </c>
      <c r="S56" s="149">
        <v>0</v>
      </c>
      <c r="T56" s="149">
        <v>0</v>
      </c>
      <c r="U56" s="149">
        <v>0</v>
      </c>
      <c r="V56" s="149">
        <v>0</v>
      </c>
      <c r="W56" s="149">
        <v>0</v>
      </c>
      <c r="X56" s="149">
        <v>0</v>
      </c>
      <c r="Y56" s="149">
        <v>0</v>
      </c>
      <c r="Z56" s="154">
        <v>4.5884999999999998</v>
      </c>
      <c r="AA56" s="154">
        <v>3.9035000000000002</v>
      </c>
      <c r="AB56" s="144">
        <f t="shared" si="2"/>
        <v>4.0294701675801772</v>
      </c>
      <c r="AF56" s="144">
        <f t="shared" si="0"/>
        <v>-1.1044953050519304</v>
      </c>
      <c r="AI56" s="11" t="s">
        <v>188</v>
      </c>
      <c r="AJ56" s="144">
        <v>-3.3549143650834168E-2</v>
      </c>
      <c r="AK56">
        <v>5.1004163289812725</v>
      </c>
      <c r="AL56" s="144">
        <f t="shared" si="1"/>
        <v>5.1004163289812728E-2</v>
      </c>
    </row>
    <row r="57" spans="1:38" ht="14.4">
      <c r="A57" s="145">
        <v>42979</v>
      </c>
      <c r="B57" s="148">
        <v>1002342399</v>
      </c>
      <c r="C57" s="148">
        <v>27927248</v>
      </c>
      <c r="D57" s="148">
        <v>22077470</v>
      </c>
      <c r="E57" s="148">
        <v>75802908</v>
      </c>
      <c r="F57" s="151">
        <v>3.56</v>
      </c>
      <c r="G57" s="151">
        <v>4.84</v>
      </c>
      <c r="H57" s="151">
        <v>4.75</v>
      </c>
      <c r="I57" s="151">
        <v>3.34</v>
      </c>
      <c r="J57" s="148">
        <v>1862790</v>
      </c>
      <c r="K57" s="149">
        <v>0</v>
      </c>
      <c r="L57" s="149">
        <v>0</v>
      </c>
      <c r="M57" s="149">
        <v>0</v>
      </c>
      <c r="N57" s="151">
        <v>4.09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54">
        <v>4.5978000000000003</v>
      </c>
      <c r="AA57" s="154">
        <v>3.8576000000000001</v>
      </c>
      <c r="AB57" s="144">
        <f t="shared" si="2"/>
        <v>3.6038823693545017</v>
      </c>
      <c r="AC57" s="144">
        <f>AVERAGE(AB57:AB59)</f>
        <v>3.474372254644404</v>
      </c>
      <c r="AD57" s="144" t="s">
        <v>616</v>
      </c>
      <c r="AF57" s="144">
        <f t="shared" si="0"/>
        <v>-1.5300831032776059</v>
      </c>
      <c r="AG57" s="144">
        <f>AVERAGE(AF57:AF59)</f>
        <v>-1.6595932179877033</v>
      </c>
      <c r="AH57" s="144" t="s">
        <v>616</v>
      </c>
      <c r="AI57" s="11" t="s">
        <v>189</v>
      </c>
      <c r="AJ57" s="144">
        <v>0.11835214539292416</v>
      </c>
      <c r="AK57">
        <v>5.2523176180250317</v>
      </c>
      <c r="AL57" s="144">
        <f t="shared" si="1"/>
        <v>5.2523176180250319E-2</v>
      </c>
    </row>
    <row r="58" spans="1:38" ht="14.4">
      <c r="A58" s="145">
        <v>42948</v>
      </c>
      <c r="B58" s="148">
        <v>1140355254</v>
      </c>
      <c r="C58" s="148">
        <v>22493714</v>
      </c>
      <c r="D58" s="148">
        <v>15373027</v>
      </c>
      <c r="E58" s="148">
        <v>1503967</v>
      </c>
      <c r="F58" s="151">
        <v>3.4</v>
      </c>
      <c r="G58" s="151">
        <v>4.8600000000000003</v>
      </c>
      <c r="H58" s="151">
        <v>4.88</v>
      </c>
      <c r="I58" s="151">
        <v>5.89</v>
      </c>
      <c r="J58" s="148">
        <v>4671200</v>
      </c>
      <c r="K58" s="149">
        <v>0</v>
      </c>
      <c r="L58" s="149">
        <v>0</v>
      </c>
      <c r="M58" s="149">
        <v>0</v>
      </c>
      <c r="N58" s="151">
        <v>3.26</v>
      </c>
      <c r="O58" s="149">
        <v>0</v>
      </c>
      <c r="P58" s="149">
        <v>0</v>
      </c>
      <c r="Q58" s="149">
        <v>0</v>
      </c>
      <c r="R58" s="149">
        <v>0</v>
      </c>
      <c r="S58" s="149">
        <v>0</v>
      </c>
      <c r="T58" s="149">
        <v>0</v>
      </c>
      <c r="U58" s="149">
        <v>0</v>
      </c>
      <c r="V58" s="149">
        <v>0</v>
      </c>
      <c r="W58" s="149">
        <v>0</v>
      </c>
      <c r="X58" s="149">
        <v>0</v>
      </c>
      <c r="Y58" s="149">
        <v>0</v>
      </c>
      <c r="Z58" s="154">
        <v>4.5784000000000002</v>
      </c>
      <c r="AA58" s="154">
        <v>3.8763999999999998</v>
      </c>
      <c r="AB58" s="144">
        <f t="shared" si="2"/>
        <v>3.4469095519317676</v>
      </c>
      <c r="AF58" s="144">
        <f t="shared" si="0"/>
        <v>-1.6870559207003399</v>
      </c>
      <c r="AI58" s="11" t="s">
        <v>190</v>
      </c>
      <c r="AJ58" s="144">
        <v>-0.27526660487902416</v>
      </c>
      <c r="AK58">
        <v>4.8586988677530831</v>
      </c>
      <c r="AL58" s="144">
        <f t="shared" si="1"/>
        <v>4.8586988677530835E-2</v>
      </c>
    </row>
    <row r="59" spans="1:38" ht="14.4">
      <c r="A59" s="145">
        <v>42917</v>
      </c>
      <c r="B59" s="148">
        <v>1310706488</v>
      </c>
      <c r="C59" s="148">
        <v>18172889</v>
      </c>
      <c r="D59" s="148">
        <v>9529609</v>
      </c>
      <c r="E59" s="149">
        <v>0</v>
      </c>
      <c r="F59" s="151">
        <v>3.33</v>
      </c>
      <c r="G59" s="151">
        <v>5.01</v>
      </c>
      <c r="H59" s="151">
        <v>5.37</v>
      </c>
      <c r="I59" s="149">
        <v>0</v>
      </c>
      <c r="J59" s="148">
        <v>1879549</v>
      </c>
      <c r="K59" s="149">
        <v>0</v>
      </c>
      <c r="L59" s="149">
        <v>0</v>
      </c>
      <c r="M59" s="149">
        <v>0</v>
      </c>
      <c r="N59" s="151">
        <v>4.1500000000000004</v>
      </c>
      <c r="O59" s="149">
        <v>0</v>
      </c>
      <c r="P59" s="149">
        <v>0</v>
      </c>
      <c r="Q59" s="149">
        <v>0</v>
      </c>
      <c r="R59" s="149">
        <v>0</v>
      </c>
      <c r="S59" s="149">
        <v>0</v>
      </c>
      <c r="T59" s="149">
        <v>0</v>
      </c>
      <c r="U59" s="149">
        <v>0</v>
      </c>
      <c r="V59" s="149">
        <v>0</v>
      </c>
      <c r="W59" s="149">
        <v>0</v>
      </c>
      <c r="X59" s="149">
        <v>0</v>
      </c>
      <c r="Y59" s="149">
        <v>0</v>
      </c>
      <c r="Z59" s="154">
        <v>4.5681000000000003</v>
      </c>
      <c r="AA59" s="154">
        <v>3.9704000000000002</v>
      </c>
      <c r="AB59" s="144">
        <f t="shared" si="2"/>
        <v>3.3723248426469437</v>
      </c>
      <c r="AF59" s="144">
        <f t="shared" si="0"/>
        <v>-1.7616406299851639</v>
      </c>
      <c r="AI59" s="11" t="s">
        <v>191</v>
      </c>
      <c r="AJ59" s="144">
        <v>-0.51112599190918218</v>
      </c>
      <c r="AK59">
        <v>4.6228394807229245</v>
      </c>
      <c r="AL59" s="144">
        <f t="shared" si="1"/>
        <v>4.6228394807229248E-2</v>
      </c>
    </row>
    <row r="60" spans="1:38" ht="14.4">
      <c r="A60" s="145">
        <v>42887</v>
      </c>
      <c r="B60" s="148">
        <v>1457948698</v>
      </c>
      <c r="C60" s="148">
        <v>25229244</v>
      </c>
      <c r="D60" s="148">
        <v>7934308</v>
      </c>
      <c r="E60" s="148">
        <v>3990964</v>
      </c>
      <c r="F60" s="151">
        <v>3.29</v>
      </c>
      <c r="G60" s="151">
        <v>5.01</v>
      </c>
      <c r="H60" s="151">
        <v>5.57</v>
      </c>
      <c r="I60" s="151">
        <v>5.76</v>
      </c>
      <c r="J60" s="148">
        <v>2007615</v>
      </c>
      <c r="K60" s="149">
        <v>0</v>
      </c>
      <c r="L60" s="149">
        <v>0</v>
      </c>
      <c r="M60" s="149">
        <v>0</v>
      </c>
      <c r="N60" s="151">
        <v>4.05</v>
      </c>
      <c r="O60" s="149">
        <v>0</v>
      </c>
      <c r="P60" s="149">
        <v>0</v>
      </c>
      <c r="Q60" s="149">
        <v>0</v>
      </c>
      <c r="R60" s="149">
        <v>0</v>
      </c>
      <c r="S60" s="149">
        <v>0</v>
      </c>
      <c r="T60" s="149">
        <v>0</v>
      </c>
      <c r="U60" s="149">
        <v>0</v>
      </c>
      <c r="V60" s="149">
        <v>0</v>
      </c>
      <c r="W60" s="149">
        <v>0</v>
      </c>
      <c r="X60" s="149">
        <v>0</v>
      </c>
      <c r="Y60" s="149">
        <v>0</v>
      </c>
      <c r="Z60" s="154">
        <v>4.5713999999999997</v>
      </c>
      <c r="AA60" s="154">
        <v>4.0713999999999997</v>
      </c>
      <c r="AB60" s="144">
        <f t="shared" si="2"/>
        <v>3.3420628769627339</v>
      </c>
      <c r="AC60" s="144">
        <f>AVERAGE(AB60:AB62)</f>
        <v>3.4844645618648067</v>
      </c>
      <c r="AD60" s="144" t="s">
        <v>615</v>
      </c>
      <c r="AF60" s="144">
        <f t="shared" si="0"/>
        <v>-1.7919025956693737</v>
      </c>
      <c r="AG60" s="144">
        <f>AVERAGE(AF60:AF62)</f>
        <v>-1.6495009107673004</v>
      </c>
      <c r="AH60" s="144" t="s">
        <v>615</v>
      </c>
      <c r="AI60" s="11" t="s">
        <v>192</v>
      </c>
      <c r="AJ60" s="144">
        <v>-0.83108965623216413</v>
      </c>
      <c r="AK60">
        <v>4.3028758163999434</v>
      </c>
      <c r="AL60" s="144">
        <f t="shared" si="1"/>
        <v>4.3028758163999432E-2</v>
      </c>
    </row>
    <row r="61" spans="1:38" ht="14.4">
      <c r="A61" s="145">
        <v>42856</v>
      </c>
      <c r="B61" s="148">
        <v>1035034249</v>
      </c>
      <c r="C61" s="148">
        <v>33102768</v>
      </c>
      <c r="D61" s="148">
        <v>8746922</v>
      </c>
      <c r="E61" s="149">
        <v>0</v>
      </c>
      <c r="F61" s="151">
        <v>3.49</v>
      </c>
      <c r="G61" s="151">
        <v>4.83</v>
      </c>
      <c r="H61" s="151">
        <v>5.61</v>
      </c>
      <c r="I61" s="149">
        <v>0</v>
      </c>
      <c r="J61" s="148">
        <v>2770068</v>
      </c>
      <c r="K61" s="149">
        <v>0</v>
      </c>
      <c r="L61" s="149">
        <v>0</v>
      </c>
      <c r="M61" s="149">
        <v>0</v>
      </c>
      <c r="N61" s="151">
        <v>3.63</v>
      </c>
      <c r="O61" s="149">
        <v>0</v>
      </c>
      <c r="P61" s="149">
        <v>0</v>
      </c>
      <c r="Q61" s="149">
        <v>0</v>
      </c>
      <c r="R61" s="149">
        <v>0</v>
      </c>
      <c r="S61" s="149">
        <v>0</v>
      </c>
      <c r="T61" s="149">
        <v>0</v>
      </c>
      <c r="U61" s="149">
        <v>0</v>
      </c>
      <c r="V61" s="149">
        <v>0</v>
      </c>
      <c r="W61" s="149">
        <v>0</v>
      </c>
      <c r="X61" s="149">
        <v>0</v>
      </c>
      <c r="Y61" s="149">
        <v>0</v>
      </c>
      <c r="Z61" s="154">
        <v>4.5540000000000003</v>
      </c>
      <c r="AA61" s="154">
        <v>4.1212999999999997</v>
      </c>
      <c r="AB61" s="144">
        <f t="shared" si="2"/>
        <v>3.5493550599709263</v>
      </c>
      <c r="AF61" s="144">
        <f t="shared" si="0"/>
        <v>-1.5846104126611813</v>
      </c>
      <c r="AI61" s="11" t="s">
        <v>193</v>
      </c>
      <c r="AJ61" s="144">
        <v>-1.3140091243772276</v>
      </c>
      <c r="AK61">
        <v>3.81995634825488</v>
      </c>
      <c r="AL61" s="144">
        <f t="shared" si="1"/>
        <v>3.8199563482548798E-2</v>
      </c>
    </row>
    <row r="62" spans="1:38" ht="14.4">
      <c r="A62" s="145">
        <v>42826</v>
      </c>
      <c r="B62" s="148">
        <v>732638332</v>
      </c>
      <c r="C62" s="148">
        <v>24466419</v>
      </c>
      <c r="D62" s="148">
        <v>7232796</v>
      </c>
      <c r="E62" s="149">
        <v>0</v>
      </c>
      <c r="F62" s="151">
        <v>3.49</v>
      </c>
      <c r="G62" s="151">
        <v>5</v>
      </c>
      <c r="H62" s="151">
        <v>5.67</v>
      </c>
      <c r="I62" s="149">
        <v>0</v>
      </c>
      <c r="J62" s="148">
        <v>2134969</v>
      </c>
      <c r="K62" s="149">
        <v>0</v>
      </c>
      <c r="L62" s="149">
        <v>0</v>
      </c>
      <c r="M62" s="149">
        <v>0</v>
      </c>
      <c r="N62" s="151">
        <v>3.8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0</v>
      </c>
      <c r="V62" s="149">
        <v>0</v>
      </c>
      <c r="W62" s="149">
        <v>0</v>
      </c>
      <c r="X62" s="149">
        <v>0</v>
      </c>
      <c r="Y62" s="149">
        <v>0</v>
      </c>
      <c r="Z62" s="154">
        <v>4.5298999999999996</v>
      </c>
      <c r="AA62" s="154">
        <v>4.2259000000000002</v>
      </c>
      <c r="AB62" s="144">
        <f t="shared" si="2"/>
        <v>3.5619757486607613</v>
      </c>
      <c r="AF62" s="144">
        <f t="shared" si="0"/>
        <v>-1.5719897239713463</v>
      </c>
      <c r="AI62" s="11" t="s">
        <v>194</v>
      </c>
      <c r="AJ62" s="144">
        <v>-1.4453352740902501</v>
      </c>
      <c r="AK62">
        <v>3.6886301985418579</v>
      </c>
      <c r="AL62" s="144">
        <f t="shared" si="1"/>
        <v>3.6886301985418576E-2</v>
      </c>
    </row>
    <row r="63" spans="1:38" ht="14.4">
      <c r="A63" s="145">
        <v>42795</v>
      </c>
      <c r="B63" s="148">
        <v>752910869</v>
      </c>
      <c r="C63" s="148">
        <v>38884954</v>
      </c>
      <c r="D63" s="148">
        <v>9004862</v>
      </c>
      <c r="E63" s="149">
        <v>0</v>
      </c>
      <c r="F63" s="151">
        <v>3.62</v>
      </c>
      <c r="G63" s="151">
        <v>4.96</v>
      </c>
      <c r="H63" s="151">
        <v>5.62</v>
      </c>
      <c r="I63" s="149">
        <v>0</v>
      </c>
      <c r="J63" s="148">
        <v>2548857</v>
      </c>
      <c r="K63" s="149">
        <v>0</v>
      </c>
      <c r="L63" s="149">
        <v>0</v>
      </c>
      <c r="M63" s="149">
        <v>0</v>
      </c>
      <c r="N63" s="151">
        <v>4.16</v>
      </c>
      <c r="O63" s="149">
        <v>0</v>
      </c>
      <c r="P63" s="149">
        <v>0</v>
      </c>
      <c r="Q63" s="149">
        <v>0</v>
      </c>
      <c r="R63" s="149">
        <v>0</v>
      </c>
      <c r="S63" s="149">
        <v>0</v>
      </c>
      <c r="T63" s="149">
        <v>0</v>
      </c>
      <c r="U63" s="149">
        <v>0</v>
      </c>
      <c r="V63" s="149">
        <v>0</v>
      </c>
      <c r="W63" s="149">
        <v>0</v>
      </c>
      <c r="X63" s="149">
        <v>0</v>
      </c>
      <c r="Y63" s="149">
        <v>0</v>
      </c>
      <c r="Z63" s="154">
        <v>4.5481999999999996</v>
      </c>
      <c r="AA63" s="154">
        <v>4.2563000000000004</v>
      </c>
      <c r="AB63" s="144">
        <f t="shared" si="2"/>
        <v>3.7140131060367398</v>
      </c>
      <c r="AC63" s="144">
        <f>AVERAGE(AB63:AB65)</f>
        <v>3.6063836576387938</v>
      </c>
      <c r="AD63" s="144" t="s">
        <v>614</v>
      </c>
      <c r="AF63" s="144">
        <f t="shared" si="0"/>
        <v>-1.4199523665953677</v>
      </c>
      <c r="AG63" s="144">
        <f>AVERAGE(AF63:AF65)</f>
        <v>-1.527581814993314</v>
      </c>
      <c r="AH63" s="144" t="s">
        <v>614</v>
      </c>
      <c r="AJ63" s="144">
        <v>-1.3220013755995728</v>
      </c>
      <c r="AK63">
        <v>3.8119640970325346</v>
      </c>
      <c r="AL63" s="144">
        <f t="shared" si="1"/>
        <v>3.8119640970325344E-2</v>
      </c>
    </row>
    <row r="64" spans="1:38" ht="14.4">
      <c r="A64" s="145">
        <v>42767</v>
      </c>
      <c r="B64" s="148">
        <v>756633516</v>
      </c>
      <c r="C64" s="148">
        <v>29716689</v>
      </c>
      <c r="D64" s="148">
        <v>6287908</v>
      </c>
      <c r="E64" s="149">
        <v>0</v>
      </c>
      <c r="F64" s="151">
        <v>3.54</v>
      </c>
      <c r="G64" s="151">
        <v>4.99</v>
      </c>
      <c r="H64" s="151">
        <v>5.71</v>
      </c>
      <c r="I64" s="149">
        <v>0</v>
      </c>
      <c r="J64" s="148">
        <v>3351016</v>
      </c>
      <c r="K64" s="149">
        <v>0</v>
      </c>
      <c r="L64" s="149">
        <v>0</v>
      </c>
      <c r="M64" s="149">
        <v>0</v>
      </c>
      <c r="N64" s="151">
        <v>3.92</v>
      </c>
      <c r="O64" s="149">
        <v>0</v>
      </c>
      <c r="P64" s="149">
        <v>0</v>
      </c>
      <c r="Q64" s="149">
        <v>0</v>
      </c>
      <c r="R64" s="149">
        <v>0</v>
      </c>
      <c r="S64" s="149">
        <v>0</v>
      </c>
      <c r="T64" s="149">
        <v>0</v>
      </c>
      <c r="U64" s="149">
        <v>0</v>
      </c>
      <c r="V64" s="149">
        <v>0</v>
      </c>
      <c r="W64" s="149">
        <v>0</v>
      </c>
      <c r="X64" s="149">
        <v>0</v>
      </c>
      <c r="Y64" s="149">
        <v>0</v>
      </c>
      <c r="Z64" s="154">
        <v>4.5119999999999996</v>
      </c>
      <c r="AA64" s="154">
        <v>4.2411000000000003</v>
      </c>
      <c r="AB64" s="144">
        <f t="shared" si="2"/>
        <v>3.6173492622234416</v>
      </c>
      <c r="AF64" s="144">
        <f t="shared" si="0"/>
        <v>-1.516616210408666</v>
      </c>
    </row>
    <row r="65" spans="1:34" ht="14.4">
      <c r="A65" s="145">
        <v>42736</v>
      </c>
      <c r="B65" s="148">
        <v>456606215</v>
      </c>
      <c r="C65" s="149">
        <v>0</v>
      </c>
      <c r="D65" s="148">
        <v>4366328</v>
      </c>
      <c r="E65" s="149">
        <v>0</v>
      </c>
      <c r="F65" s="151">
        <v>3.46</v>
      </c>
      <c r="G65" s="149">
        <v>0</v>
      </c>
      <c r="H65" s="151">
        <v>5.76</v>
      </c>
      <c r="I65" s="149">
        <v>0</v>
      </c>
      <c r="J65" s="148">
        <v>1608328</v>
      </c>
      <c r="K65" s="149">
        <v>0</v>
      </c>
      <c r="L65" s="149">
        <v>0</v>
      </c>
      <c r="M65" s="149">
        <v>0</v>
      </c>
      <c r="N65" s="151">
        <v>3.87</v>
      </c>
      <c r="O65" s="149">
        <v>0</v>
      </c>
      <c r="P65" s="149">
        <v>0</v>
      </c>
      <c r="Q65" s="149">
        <v>0</v>
      </c>
      <c r="R65" s="149">
        <v>0</v>
      </c>
      <c r="S65" s="149">
        <v>0</v>
      </c>
      <c r="T65" s="149">
        <v>0</v>
      </c>
      <c r="U65" s="149">
        <v>0</v>
      </c>
      <c r="V65" s="149">
        <v>0</v>
      </c>
      <c r="W65" s="149">
        <v>0</v>
      </c>
      <c r="X65" s="149">
        <v>0</v>
      </c>
      <c r="Y65" s="149">
        <v>0</v>
      </c>
      <c r="Z65" s="154">
        <v>4.5015999999999998</v>
      </c>
      <c r="AA65" s="154">
        <v>4.2401</v>
      </c>
      <c r="AB65" s="144">
        <f t="shared" si="2"/>
        <v>3.487788604656199</v>
      </c>
      <c r="AF65" s="144">
        <f t="shared" si="0"/>
        <v>-1.6461768679759086</v>
      </c>
    </row>
    <row r="66" spans="1:34" ht="14.4">
      <c r="A66" s="145">
        <v>42705</v>
      </c>
      <c r="B66" s="148">
        <v>849079236</v>
      </c>
      <c r="C66" s="148">
        <v>43928609</v>
      </c>
      <c r="D66" s="148">
        <v>8092907</v>
      </c>
      <c r="E66" s="149">
        <v>0</v>
      </c>
      <c r="F66" s="151">
        <v>3.42</v>
      </c>
      <c r="G66" s="151">
        <v>4.9800000000000004</v>
      </c>
      <c r="H66" s="151">
        <v>5.56</v>
      </c>
      <c r="I66" s="149">
        <v>0</v>
      </c>
      <c r="J66" s="148">
        <v>2891645</v>
      </c>
      <c r="K66" s="149">
        <v>0</v>
      </c>
      <c r="L66" s="149">
        <v>0</v>
      </c>
      <c r="M66" s="149">
        <v>0</v>
      </c>
      <c r="N66" s="151">
        <v>3.57</v>
      </c>
      <c r="O66" s="149">
        <v>0</v>
      </c>
      <c r="P66" s="149">
        <v>0</v>
      </c>
      <c r="Q66" s="149">
        <v>0</v>
      </c>
      <c r="R66" s="149">
        <v>0</v>
      </c>
      <c r="S66" s="149">
        <v>0</v>
      </c>
      <c r="T66" s="149">
        <v>0</v>
      </c>
      <c r="U66" s="149">
        <v>0</v>
      </c>
      <c r="V66" s="149">
        <v>0</v>
      </c>
      <c r="W66" s="149">
        <v>0</v>
      </c>
      <c r="X66" s="149">
        <v>0</v>
      </c>
      <c r="Y66" s="149">
        <v>0</v>
      </c>
      <c r="Z66" s="154">
        <v>4.5172999999999996</v>
      </c>
      <c r="AA66" s="154">
        <v>4.282</v>
      </c>
      <c r="AB66" s="144">
        <f t="shared" si="2"/>
        <v>3.5160515771568934</v>
      </c>
      <c r="AC66" s="144">
        <f>AVERAGE(AB66:AB68)</f>
        <v>3.5061207904690459</v>
      </c>
      <c r="AD66" s="144" t="s">
        <v>613</v>
      </c>
      <c r="AF66" s="144">
        <f t="shared" si="0"/>
        <v>-1.6179138954752141</v>
      </c>
      <c r="AG66" s="144">
        <f>AVERAGE(AF66:AF68)</f>
        <v>-1.6278446821630617</v>
      </c>
      <c r="AH66" s="144" t="s">
        <v>613</v>
      </c>
    </row>
    <row r="67" spans="1:34" ht="14.4">
      <c r="A67" s="145">
        <v>42675</v>
      </c>
      <c r="B67" s="148">
        <v>834588847</v>
      </c>
      <c r="C67" s="148">
        <v>38449928</v>
      </c>
      <c r="D67" s="148">
        <v>6453229</v>
      </c>
      <c r="E67" s="148">
        <v>3481698</v>
      </c>
      <c r="F67" s="151">
        <v>3.31</v>
      </c>
      <c r="G67" s="151">
        <v>5.01</v>
      </c>
      <c r="H67" s="151">
        <v>5.76</v>
      </c>
      <c r="I67" s="151">
        <v>5.91</v>
      </c>
      <c r="J67" s="148">
        <v>2407782</v>
      </c>
      <c r="K67" s="149">
        <v>0</v>
      </c>
      <c r="L67" s="149">
        <v>0</v>
      </c>
      <c r="M67" s="149">
        <v>0</v>
      </c>
      <c r="N67" s="151">
        <v>3.86</v>
      </c>
      <c r="O67" s="149">
        <v>0</v>
      </c>
      <c r="P67" s="149">
        <v>0</v>
      </c>
      <c r="Q67" s="149">
        <v>0</v>
      </c>
      <c r="R67" s="149">
        <v>0</v>
      </c>
      <c r="S67" s="149">
        <v>0</v>
      </c>
      <c r="T67" s="149">
        <v>0</v>
      </c>
      <c r="U67" s="149">
        <v>0</v>
      </c>
      <c r="V67" s="149">
        <v>0</v>
      </c>
      <c r="W67" s="149">
        <v>0</v>
      </c>
      <c r="X67" s="149">
        <v>0</v>
      </c>
      <c r="Y67" s="149">
        <v>0</v>
      </c>
      <c r="Z67" s="154">
        <v>4.5102000000000002</v>
      </c>
      <c r="AA67" s="154">
        <v>4.1710000000000003</v>
      </c>
      <c r="AB67" s="144">
        <f t="shared" si="2"/>
        <v>3.4176268624910784</v>
      </c>
      <c r="AF67" s="144">
        <f t="shared" si="0"/>
        <v>-1.7163386101410292</v>
      </c>
    </row>
    <row r="68" spans="1:34" ht="14.4">
      <c r="A68" s="145">
        <v>42644</v>
      </c>
      <c r="B68" s="148">
        <v>535991743</v>
      </c>
      <c r="C68" s="148">
        <v>26376902</v>
      </c>
      <c r="D68" s="148">
        <v>7105714</v>
      </c>
      <c r="E68" s="149">
        <v>0</v>
      </c>
      <c r="F68" s="151">
        <v>3.48</v>
      </c>
      <c r="G68" s="151">
        <v>5</v>
      </c>
      <c r="H68" s="151">
        <v>5.66</v>
      </c>
      <c r="I68" s="149">
        <v>0</v>
      </c>
      <c r="J68" s="148">
        <v>2213181</v>
      </c>
      <c r="K68" s="149">
        <v>0</v>
      </c>
      <c r="L68" s="149">
        <v>0</v>
      </c>
      <c r="M68" s="149">
        <v>0</v>
      </c>
      <c r="N68" s="151">
        <v>3.99</v>
      </c>
      <c r="O68" s="149">
        <v>0</v>
      </c>
      <c r="P68" s="149">
        <v>0</v>
      </c>
      <c r="Q68" s="149">
        <v>0</v>
      </c>
      <c r="R68" s="149">
        <v>0</v>
      </c>
      <c r="S68" s="149">
        <v>0</v>
      </c>
      <c r="T68" s="149">
        <v>0</v>
      </c>
      <c r="U68" s="149">
        <v>0</v>
      </c>
      <c r="V68" s="149">
        <v>0</v>
      </c>
      <c r="W68" s="149">
        <v>0</v>
      </c>
      <c r="X68" s="149">
        <v>0</v>
      </c>
      <c r="Y68" s="149">
        <v>0</v>
      </c>
      <c r="Z68" s="154">
        <v>4.4942000000000002</v>
      </c>
      <c r="AA68" s="154">
        <v>4.0755999999999997</v>
      </c>
      <c r="AB68" s="144">
        <f t="shared" si="2"/>
        <v>3.5846839317591663</v>
      </c>
      <c r="AF68" s="144">
        <f t="shared" ref="AF68:AF131" si="3">AB68-AVERAGE($AB$3:$AB$185)</f>
        <v>-1.5492815408729412</v>
      </c>
    </row>
    <row r="69" spans="1:34" ht="14.4">
      <c r="A69" s="145">
        <v>42614</v>
      </c>
      <c r="B69" s="148">
        <v>735645047</v>
      </c>
      <c r="C69" s="148">
        <v>28546827</v>
      </c>
      <c r="D69" s="148">
        <v>4963454</v>
      </c>
      <c r="E69" s="149">
        <v>0</v>
      </c>
      <c r="F69" s="151">
        <v>3.51</v>
      </c>
      <c r="G69" s="151">
        <v>5.0599999999999996</v>
      </c>
      <c r="H69" s="151">
        <v>5.66</v>
      </c>
      <c r="I69" s="149">
        <v>0</v>
      </c>
      <c r="J69" s="148">
        <v>2682236</v>
      </c>
      <c r="K69" s="149">
        <v>0</v>
      </c>
      <c r="L69" s="149">
        <v>0</v>
      </c>
      <c r="M69" s="149">
        <v>0</v>
      </c>
      <c r="N69" s="151">
        <v>3.71</v>
      </c>
      <c r="O69" s="149">
        <v>0</v>
      </c>
      <c r="P69" s="149">
        <v>0</v>
      </c>
      <c r="Q69" s="149">
        <v>0</v>
      </c>
      <c r="R69" s="149">
        <v>0</v>
      </c>
      <c r="S69" s="149">
        <v>0</v>
      </c>
      <c r="T69" s="149">
        <v>0</v>
      </c>
      <c r="U69" s="149">
        <v>0</v>
      </c>
      <c r="V69" s="149">
        <v>0</v>
      </c>
      <c r="W69" s="149">
        <v>0</v>
      </c>
      <c r="X69" s="149">
        <v>0</v>
      </c>
      <c r="Y69" s="149">
        <v>0</v>
      </c>
      <c r="Z69" s="154">
        <v>4.4505999999999997</v>
      </c>
      <c r="AA69" s="154">
        <v>3.97</v>
      </c>
      <c r="AB69" s="144">
        <f t="shared" ref="AB69:AB132" si="4">(B69*F69+C69*G69+D69*H69+E69*I69+J69*N69*Z69+K69*O69*+L69*P69*Z69+M69*Q69*Z69+R69*V69*AA69+S69*W69*AA69+T69*X69*AA69+U69*Y69*AA69)/(SUM(B69:E69)+SUM(J69:M69)*Z69+SUM(R69:U69)*AA69)</f>
        <v>3.5833670998319866</v>
      </c>
      <c r="AC69" s="144">
        <f>AVERAGE(AB69:AB71)</f>
        <v>3.4712857398502592</v>
      </c>
      <c r="AD69" s="144" t="s">
        <v>612</v>
      </c>
      <c r="AF69" s="144">
        <f t="shared" si="3"/>
        <v>-1.5505983728001209</v>
      </c>
      <c r="AG69" s="144">
        <f>AVERAGE(AF69:AF71)</f>
        <v>-1.6626797327818483</v>
      </c>
      <c r="AH69" s="144" t="s">
        <v>612</v>
      </c>
    </row>
    <row r="70" spans="1:34" ht="14.4">
      <c r="A70" s="145">
        <v>42583</v>
      </c>
      <c r="B70" s="148">
        <v>851123572</v>
      </c>
      <c r="C70" s="148">
        <v>30414289</v>
      </c>
      <c r="D70" s="148">
        <v>5754031</v>
      </c>
      <c r="E70" s="149">
        <v>0</v>
      </c>
      <c r="F70" s="151">
        <v>3.38</v>
      </c>
      <c r="G70" s="151">
        <v>5.05</v>
      </c>
      <c r="H70" s="151">
        <v>5.49</v>
      </c>
      <c r="I70" s="149">
        <v>0</v>
      </c>
      <c r="J70" s="148">
        <v>3097243</v>
      </c>
      <c r="K70" s="149">
        <v>0</v>
      </c>
      <c r="L70" s="149">
        <v>0</v>
      </c>
      <c r="M70" s="149">
        <v>0</v>
      </c>
      <c r="N70" s="151">
        <v>4.2699999999999996</v>
      </c>
      <c r="O70" s="149">
        <v>0</v>
      </c>
      <c r="P70" s="149">
        <v>0</v>
      </c>
      <c r="Q70" s="149">
        <v>0</v>
      </c>
      <c r="R70" s="149">
        <v>0</v>
      </c>
      <c r="S70" s="149">
        <v>0</v>
      </c>
      <c r="T70" s="149">
        <v>0</v>
      </c>
      <c r="U70" s="149">
        <v>0</v>
      </c>
      <c r="V70" s="149">
        <v>0</v>
      </c>
      <c r="W70" s="149">
        <v>0</v>
      </c>
      <c r="X70" s="149">
        <v>0</v>
      </c>
      <c r="Y70" s="149">
        <v>0</v>
      </c>
      <c r="Z70" s="154">
        <v>4.4593999999999996</v>
      </c>
      <c r="AA70" s="154">
        <v>3.9775</v>
      </c>
      <c r="AB70" s="144">
        <f t="shared" si="4"/>
        <v>3.4634814099102891</v>
      </c>
      <c r="AF70" s="144">
        <f t="shared" si="3"/>
        <v>-1.6704840627218185</v>
      </c>
    </row>
    <row r="71" spans="1:34" ht="14.4">
      <c r="A71" s="145">
        <v>42552</v>
      </c>
      <c r="B71" s="148">
        <v>937133544</v>
      </c>
      <c r="C71" s="148">
        <v>33122397</v>
      </c>
      <c r="D71" s="148">
        <v>5003423</v>
      </c>
      <c r="E71" s="149">
        <v>0</v>
      </c>
      <c r="F71" s="151">
        <v>3.29</v>
      </c>
      <c r="G71" s="151">
        <v>5</v>
      </c>
      <c r="H71" s="151">
        <v>5.69</v>
      </c>
      <c r="I71" s="149">
        <v>0</v>
      </c>
      <c r="J71" s="148">
        <v>1990615</v>
      </c>
      <c r="K71" s="149">
        <v>0</v>
      </c>
      <c r="L71" s="149">
        <v>0</v>
      </c>
      <c r="M71" s="149">
        <v>0</v>
      </c>
      <c r="N71" s="151">
        <v>4.09</v>
      </c>
      <c r="O71" s="149">
        <v>0</v>
      </c>
      <c r="P71" s="149">
        <v>0</v>
      </c>
      <c r="Q71" s="149">
        <v>0</v>
      </c>
      <c r="R71" s="149">
        <v>0</v>
      </c>
      <c r="S71" s="149">
        <v>0</v>
      </c>
      <c r="T71" s="149">
        <v>0</v>
      </c>
      <c r="U71" s="149">
        <v>0</v>
      </c>
      <c r="V71" s="149">
        <v>0</v>
      </c>
      <c r="W71" s="149">
        <v>0</v>
      </c>
      <c r="X71" s="149">
        <v>0</v>
      </c>
      <c r="Y71" s="149">
        <v>0</v>
      </c>
      <c r="Z71" s="154">
        <v>4.4858000000000002</v>
      </c>
      <c r="AA71" s="154">
        <v>4.0529000000000002</v>
      </c>
      <c r="AB71" s="144">
        <f t="shared" si="4"/>
        <v>3.3670087098085015</v>
      </c>
      <c r="AF71" s="144">
        <f t="shared" si="3"/>
        <v>-1.766956762823606</v>
      </c>
    </row>
    <row r="72" spans="1:34" ht="14.4">
      <c r="A72" s="145">
        <v>42522</v>
      </c>
      <c r="B72" s="148">
        <v>1155008554</v>
      </c>
      <c r="C72" s="148">
        <v>46199612</v>
      </c>
      <c r="D72" s="148">
        <v>6772498</v>
      </c>
      <c r="E72" s="148">
        <v>3169100</v>
      </c>
      <c r="F72" s="151">
        <v>3.24</v>
      </c>
      <c r="G72" s="151">
        <v>5.0199999999999996</v>
      </c>
      <c r="H72" s="151">
        <v>5.63</v>
      </c>
      <c r="I72" s="151">
        <v>6.24</v>
      </c>
      <c r="J72" s="148">
        <v>2820318</v>
      </c>
      <c r="K72" s="149">
        <v>0</v>
      </c>
      <c r="L72" s="149">
        <v>0</v>
      </c>
      <c r="M72" s="149">
        <v>0</v>
      </c>
      <c r="N72" s="151">
        <v>4.21</v>
      </c>
      <c r="O72" s="149">
        <v>0</v>
      </c>
      <c r="P72" s="149">
        <v>0</v>
      </c>
      <c r="Q72" s="149">
        <v>0</v>
      </c>
      <c r="R72" s="149">
        <v>0</v>
      </c>
      <c r="S72" s="149">
        <v>0</v>
      </c>
      <c r="T72" s="149">
        <v>0</v>
      </c>
      <c r="U72" s="149">
        <v>0</v>
      </c>
      <c r="V72" s="149">
        <v>0</v>
      </c>
      <c r="W72" s="149">
        <v>0</v>
      </c>
      <c r="X72" s="149">
        <v>0</v>
      </c>
      <c r="Y72" s="149">
        <v>0</v>
      </c>
      <c r="Z72" s="154">
        <v>4.5217999999999998</v>
      </c>
      <c r="AA72" s="154">
        <v>4.0256999999999996</v>
      </c>
      <c r="AB72" s="144">
        <f t="shared" si="4"/>
        <v>3.3382914804121966</v>
      </c>
      <c r="AC72" s="144">
        <f>AVERAGE(AB72:AB74)</f>
        <v>3.3034222927740373</v>
      </c>
      <c r="AD72" s="144" t="s">
        <v>611</v>
      </c>
      <c r="AF72" s="144">
        <f t="shared" si="3"/>
        <v>-1.795673992219911</v>
      </c>
      <c r="AG72" s="144">
        <f>AVERAGE(AF72:AF74)</f>
        <v>-1.8305431798580705</v>
      </c>
      <c r="AH72" s="144" t="s">
        <v>611</v>
      </c>
    </row>
    <row r="73" spans="1:34" ht="14.4">
      <c r="A73" s="145">
        <v>42491</v>
      </c>
      <c r="B73" s="148">
        <v>1278871184</v>
      </c>
      <c r="C73" s="148">
        <v>60158251</v>
      </c>
      <c r="D73" s="148">
        <v>7064142</v>
      </c>
      <c r="E73" s="149">
        <v>0</v>
      </c>
      <c r="F73" s="151">
        <v>3.19</v>
      </c>
      <c r="G73" s="151">
        <v>5.03</v>
      </c>
      <c r="H73" s="151">
        <v>5.62</v>
      </c>
      <c r="I73" s="149">
        <v>0</v>
      </c>
      <c r="J73" s="148">
        <v>5089114</v>
      </c>
      <c r="K73" s="149">
        <v>0</v>
      </c>
      <c r="L73" s="149">
        <v>0</v>
      </c>
      <c r="M73" s="149">
        <v>0</v>
      </c>
      <c r="N73" s="151">
        <v>3.97</v>
      </c>
      <c r="O73" s="149">
        <v>0</v>
      </c>
      <c r="P73" s="149">
        <v>0</v>
      </c>
      <c r="Q73" s="149">
        <v>0</v>
      </c>
      <c r="R73" s="149">
        <v>0</v>
      </c>
      <c r="S73" s="149">
        <v>0</v>
      </c>
      <c r="T73" s="149">
        <v>0</v>
      </c>
      <c r="U73" s="149">
        <v>0</v>
      </c>
      <c r="V73" s="149">
        <v>0</v>
      </c>
      <c r="W73" s="149">
        <v>0</v>
      </c>
      <c r="X73" s="149">
        <v>0</v>
      </c>
      <c r="Y73" s="149">
        <v>0</v>
      </c>
      <c r="Z73" s="154">
        <v>4.4993999999999996</v>
      </c>
      <c r="AA73" s="154">
        <v>3.9802</v>
      </c>
      <c r="AB73" s="144">
        <f t="shared" si="4"/>
        <v>3.2964414581435832</v>
      </c>
      <c r="AF73" s="144">
        <f t="shared" si="3"/>
        <v>-1.8375240144885243</v>
      </c>
    </row>
    <row r="74" spans="1:34" ht="14.4">
      <c r="A74" s="145">
        <v>42461</v>
      </c>
      <c r="B74" s="148">
        <v>1088469775</v>
      </c>
      <c r="C74" s="148">
        <v>50154673</v>
      </c>
      <c r="D74" s="148">
        <v>7900697</v>
      </c>
      <c r="E74" s="148">
        <v>5074519</v>
      </c>
      <c r="F74" s="151">
        <v>3.16</v>
      </c>
      <c r="G74" s="151">
        <v>4.9400000000000004</v>
      </c>
      <c r="H74" s="151">
        <v>5.6</v>
      </c>
      <c r="I74" s="151">
        <v>6.11</v>
      </c>
      <c r="J74" s="148">
        <v>3523455</v>
      </c>
      <c r="K74" s="149">
        <v>0</v>
      </c>
      <c r="L74" s="149">
        <v>0</v>
      </c>
      <c r="M74" s="149">
        <v>0</v>
      </c>
      <c r="N74" s="151">
        <v>3.88</v>
      </c>
      <c r="O74" s="149">
        <v>0</v>
      </c>
      <c r="P74" s="149">
        <v>0</v>
      </c>
      <c r="Q74" s="149">
        <v>0</v>
      </c>
      <c r="R74" s="149">
        <v>0</v>
      </c>
      <c r="S74" s="149">
        <v>0</v>
      </c>
      <c r="T74" s="149">
        <v>0</v>
      </c>
      <c r="U74" s="149">
        <v>0</v>
      </c>
      <c r="V74" s="149">
        <v>0</v>
      </c>
      <c r="W74" s="149">
        <v>0</v>
      </c>
      <c r="X74" s="149">
        <v>0</v>
      </c>
      <c r="Y74" s="149">
        <v>0</v>
      </c>
      <c r="Z74" s="154">
        <v>4.4726999999999997</v>
      </c>
      <c r="AA74" s="154">
        <v>3.9455</v>
      </c>
      <c r="AB74" s="144">
        <f t="shared" si="4"/>
        <v>3.2755339397663312</v>
      </c>
      <c r="AF74" s="144">
        <f t="shared" si="3"/>
        <v>-1.8584315328657763</v>
      </c>
    </row>
    <row r="75" spans="1:34" ht="14.4">
      <c r="A75" s="145">
        <v>42430</v>
      </c>
      <c r="B75" s="148">
        <v>1088053156</v>
      </c>
      <c r="C75" s="148">
        <v>65400542</v>
      </c>
      <c r="D75" s="148">
        <v>5396682</v>
      </c>
      <c r="E75" s="148">
        <v>6784083</v>
      </c>
      <c r="F75" s="151">
        <v>3.39</v>
      </c>
      <c r="G75" s="151">
        <v>4.88</v>
      </c>
      <c r="H75" s="151">
        <v>5.68</v>
      </c>
      <c r="I75" s="151">
        <v>6.12</v>
      </c>
      <c r="J75" s="148">
        <v>7481916</v>
      </c>
      <c r="K75" s="149">
        <v>0</v>
      </c>
      <c r="L75" s="149">
        <v>0</v>
      </c>
      <c r="M75" s="148">
        <v>1640913</v>
      </c>
      <c r="N75" s="151">
        <v>3.95</v>
      </c>
      <c r="O75" s="149">
        <v>0</v>
      </c>
      <c r="P75" s="149">
        <v>0</v>
      </c>
      <c r="Q75" s="151">
        <v>3.79</v>
      </c>
      <c r="R75" s="149">
        <v>0</v>
      </c>
      <c r="S75" s="149">
        <v>0</v>
      </c>
      <c r="T75" s="149">
        <v>0</v>
      </c>
      <c r="U75" s="149">
        <v>0</v>
      </c>
      <c r="V75" s="149">
        <v>0</v>
      </c>
      <c r="W75" s="149">
        <v>0</v>
      </c>
      <c r="X75" s="149">
        <v>0</v>
      </c>
      <c r="Y75" s="149">
        <v>0</v>
      </c>
      <c r="Z75" s="154">
        <v>4.4657</v>
      </c>
      <c r="AA75" s="154">
        <v>4.0201000000000002</v>
      </c>
      <c r="AB75" s="144">
        <f t="shared" si="4"/>
        <v>3.5143126649245784</v>
      </c>
      <c r="AC75" s="144">
        <f>AVERAGE(AB75:AB77)</f>
        <v>3.6417487607644339</v>
      </c>
      <c r="AD75" s="144" t="s">
        <v>610</v>
      </c>
      <c r="AF75" s="144">
        <f t="shared" si="3"/>
        <v>-1.6196528077075292</v>
      </c>
      <c r="AG75" s="144">
        <f>AVERAGE(AF75:AF77)</f>
        <v>-1.4922167118676739</v>
      </c>
      <c r="AH75" s="144" t="s">
        <v>610</v>
      </c>
    </row>
    <row r="76" spans="1:34" ht="14.4">
      <c r="A76" s="145">
        <v>42401</v>
      </c>
      <c r="B76" s="148">
        <v>769105514</v>
      </c>
      <c r="C76" s="148">
        <v>53818838</v>
      </c>
      <c r="D76" s="148">
        <v>4730265</v>
      </c>
      <c r="E76" s="148">
        <v>3912938</v>
      </c>
      <c r="F76" s="151">
        <v>3.56</v>
      </c>
      <c r="G76" s="151">
        <v>4.72</v>
      </c>
      <c r="H76" s="151">
        <v>5.85</v>
      </c>
      <c r="I76" s="151">
        <v>6.28</v>
      </c>
      <c r="J76" s="148">
        <v>7847907</v>
      </c>
      <c r="K76" s="149">
        <v>0</v>
      </c>
      <c r="L76" s="149">
        <v>0</v>
      </c>
      <c r="M76" s="149">
        <v>0</v>
      </c>
      <c r="N76" s="151">
        <v>4.0199999999999996</v>
      </c>
      <c r="O76" s="149">
        <v>0</v>
      </c>
      <c r="P76" s="149">
        <v>0</v>
      </c>
      <c r="Q76" s="149">
        <v>0</v>
      </c>
      <c r="R76" s="149">
        <v>0</v>
      </c>
      <c r="S76" s="149">
        <v>0</v>
      </c>
      <c r="T76" s="149">
        <v>0</v>
      </c>
      <c r="U76" s="149">
        <v>0</v>
      </c>
      <c r="V76" s="149">
        <v>0</v>
      </c>
      <c r="W76" s="149">
        <v>0</v>
      </c>
      <c r="X76" s="149">
        <v>0</v>
      </c>
      <c r="Y76" s="149">
        <v>0</v>
      </c>
      <c r="Z76" s="154">
        <v>4.4817999999999998</v>
      </c>
      <c r="AA76" s="154">
        <v>4.0395000000000003</v>
      </c>
      <c r="AB76" s="144">
        <f t="shared" si="4"/>
        <v>3.6754726676171354</v>
      </c>
      <c r="AF76" s="144">
        <f t="shared" si="3"/>
        <v>-1.4584928050149721</v>
      </c>
    </row>
    <row r="77" spans="1:34" ht="14.4">
      <c r="A77" s="145">
        <v>42370</v>
      </c>
      <c r="B77" s="148">
        <v>477775984</v>
      </c>
      <c r="C77" s="148">
        <v>44602829</v>
      </c>
      <c r="D77" s="148">
        <v>4016107</v>
      </c>
      <c r="E77" s="148">
        <v>5286591</v>
      </c>
      <c r="F77" s="151">
        <v>3.59</v>
      </c>
      <c r="G77" s="151">
        <v>4.8099999999999996</v>
      </c>
      <c r="H77" s="151">
        <v>5.56</v>
      </c>
      <c r="I77" s="151">
        <v>5.76</v>
      </c>
      <c r="J77" s="148">
        <v>2369635</v>
      </c>
      <c r="K77" s="149">
        <v>0</v>
      </c>
      <c r="L77" s="149">
        <v>0</v>
      </c>
      <c r="M77" s="148">
        <v>1467912</v>
      </c>
      <c r="N77" s="151">
        <v>4.05</v>
      </c>
      <c r="O77" s="149">
        <v>0</v>
      </c>
      <c r="P77" s="149">
        <v>0</v>
      </c>
      <c r="Q77" s="151">
        <v>3.76</v>
      </c>
      <c r="R77" s="149">
        <v>0</v>
      </c>
      <c r="S77" s="149">
        <v>0</v>
      </c>
      <c r="T77" s="149">
        <v>0</v>
      </c>
      <c r="U77" s="149">
        <v>0</v>
      </c>
      <c r="V77" s="149">
        <v>0</v>
      </c>
      <c r="W77" s="149">
        <v>0</v>
      </c>
      <c r="X77" s="149">
        <v>0</v>
      </c>
      <c r="Y77" s="149">
        <v>0</v>
      </c>
      <c r="Z77" s="154">
        <v>4.5303000000000004</v>
      </c>
      <c r="AA77" s="154">
        <v>4.1702000000000004</v>
      </c>
      <c r="AB77" s="144">
        <f t="shared" si="4"/>
        <v>3.7354609497515874</v>
      </c>
      <c r="AF77" s="144">
        <f t="shared" si="3"/>
        <v>-1.3985045228805202</v>
      </c>
    </row>
    <row r="78" spans="1:34" ht="14.4">
      <c r="A78" s="145">
        <v>42339</v>
      </c>
      <c r="B78" s="148">
        <v>805982113</v>
      </c>
      <c r="C78" s="148">
        <v>79772784</v>
      </c>
      <c r="D78" s="148">
        <v>8191992</v>
      </c>
      <c r="E78" s="148">
        <v>6473247</v>
      </c>
      <c r="F78" s="151">
        <v>3.69</v>
      </c>
      <c r="G78" s="151">
        <v>4.92</v>
      </c>
      <c r="H78" s="151">
        <v>5.51</v>
      </c>
      <c r="I78" s="151">
        <v>6.18</v>
      </c>
      <c r="J78" s="148">
        <v>5231393</v>
      </c>
      <c r="K78" s="149">
        <v>0</v>
      </c>
      <c r="L78" s="149">
        <v>0</v>
      </c>
      <c r="M78" s="148">
        <v>501807</v>
      </c>
      <c r="N78" s="151">
        <v>4.25</v>
      </c>
      <c r="O78" s="149">
        <v>0</v>
      </c>
      <c r="P78" s="149">
        <v>0</v>
      </c>
      <c r="Q78" s="151">
        <v>4.1399999999999997</v>
      </c>
      <c r="R78" s="149">
        <v>0</v>
      </c>
      <c r="S78" s="149">
        <v>0</v>
      </c>
      <c r="T78" s="149">
        <v>0</v>
      </c>
      <c r="U78" s="149">
        <v>0</v>
      </c>
      <c r="V78" s="149">
        <v>0</v>
      </c>
      <c r="W78" s="149">
        <v>0</v>
      </c>
      <c r="X78" s="149">
        <v>0</v>
      </c>
      <c r="Y78" s="149">
        <v>0</v>
      </c>
      <c r="Z78" s="154">
        <v>4.5039999999999996</v>
      </c>
      <c r="AA78" s="154">
        <v>4.1390000000000002</v>
      </c>
      <c r="AB78" s="144">
        <f t="shared" si="4"/>
        <v>3.844776131225824</v>
      </c>
      <c r="AC78" s="144">
        <f>AVERAGE(AB78:AB80)</f>
        <v>3.9078844148045064</v>
      </c>
      <c r="AD78" s="144" t="s">
        <v>609</v>
      </c>
      <c r="AF78" s="144">
        <f t="shared" si="3"/>
        <v>-1.2891893414062836</v>
      </c>
      <c r="AG78" s="144">
        <f>AVERAGE(AF78:AF80)</f>
        <v>-1.2260810578276014</v>
      </c>
      <c r="AH78" s="144" t="s">
        <v>609</v>
      </c>
    </row>
    <row r="79" spans="1:34" ht="14.4">
      <c r="A79" s="145">
        <v>42309</v>
      </c>
      <c r="B79" s="148">
        <v>1021467977</v>
      </c>
      <c r="C79" s="148">
        <v>70281768</v>
      </c>
      <c r="D79" s="148">
        <v>7130714</v>
      </c>
      <c r="E79" s="149">
        <v>0</v>
      </c>
      <c r="F79" s="151">
        <v>3.74</v>
      </c>
      <c r="G79" s="151">
        <v>4.7300000000000004</v>
      </c>
      <c r="H79" s="151">
        <v>5.63</v>
      </c>
      <c r="I79" s="149">
        <v>0</v>
      </c>
      <c r="J79" s="148">
        <v>4155146</v>
      </c>
      <c r="K79" s="149">
        <v>0</v>
      </c>
      <c r="L79" s="149">
        <v>0</v>
      </c>
      <c r="M79" s="149">
        <v>0</v>
      </c>
      <c r="N79" s="151">
        <v>4.3600000000000003</v>
      </c>
      <c r="O79" s="149">
        <v>0</v>
      </c>
      <c r="P79" s="149">
        <v>0</v>
      </c>
      <c r="Q79" s="149">
        <v>0</v>
      </c>
      <c r="R79" s="149">
        <v>0</v>
      </c>
      <c r="S79" s="149">
        <v>0</v>
      </c>
      <c r="T79" s="149">
        <v>0</v>
      </c>
      <c r="U79" s="149">
        <v>0</v>
      </c>
      <c r="V79" s="149">
        <v>0</v>
      </c>
      <c r="W79" s="149">
        <v>0</v>
      </c>
      <c r="X79" s="149">
        <v>0</v>
      </c>
      <c r="Y79" s="149">
        <v>0</v>
      </c>
      <c r="Z79" s="154">
        <v>4.4444999999999997</v>
      </c>
      <c r="AA79" s="154">
        <v>4.1356000000000002</v>
      </c>
      <c r="AB79" s="144">
        <f t="shared" si="4"/>
        <v>3.8245805228896086</v>
      </c>
      <c r="AF79" s="144">
        <f t="shared" si="3"/>
        <v>-1.309384949742499</v>
      </c>
    </row>
    <row r="80" spans="1:34" ht="14.4">
      <c r="A80" s="145">
        <v>42278</v>
      </c>
      <c r="B80" s="148">
        <v>811200952</v>
      </c>
      <c r="C80" s="148">
        <v>135861655</v>
      </c>
      <c r="D80" s="148">
        <v>6149560</v>
      </c>
      <c r="E80" s="148">
        <v>5326569</v>
      </c>
      <c r="F80" s="151">
        <v>3.88</v>
      </c>
      <c r="G80" s="151">
        <v>4.93</v>
      </c>
      <c r="H80" s="151">
        <v>5.63</v>
      </c>
      <c r="I80" s="151">
        <v>5.86</v>
      </c>
      <c r="J80" s="148">
        <v>4512515</v>
      </c>
      <c r="K80" s="149">
        <v>0</v>
      </c>
      <c r="L80" s="149">
        <v>0</v>
      </c>
      <c r="M80" s="149">
        <v>0</v>
      </c>
      <c r="N80" s="151">
        <v>4.21</v>
      </c>
      <c r="O80" s="149">
        <v>0</v>
      </c>
      <c r="P80" s="149">
        <v>0</v>
      </c>
      <c r="Q80" s="149">
        <v>0</v>
      </c>
      <c r="R80" s="149">
        <v>0</v>
      </c>
      <c r="S80" s="149">
        <v>0</v>
      </c>
      <c r="T80" s="149">
        <v>0</v>
      </c>
      <c r="U80" s="149">
        <v>0</v>
      </c>
      <c r="V80" s="149">
        <v>0</v>
      </c>
      <c r="W80" s="149">
        <v>0</v>
      </c>
      <c r="X80" s="149">
        <v>0</v>
      </c>
      <c r="Y80" s="149">
        <v>0</v>
      </c>
      <c r="Z80" s="154">
        <v>4.4219999999999997</v>
      </c>
      <c r="AA80" s="154">
        <v>3.9346000000000001</v>
      </c>
      <c r="AB80" s="144">
        <f t="shared" si="4"/>
        <v>4.0542965902980859</v>
      </c>
      <c r="AF80" s="144">
        <f t="shared" si="3"/>
        <v>-1.0796688823340217</v>
      </c>
    </row>
    <row r="81" spans="1:34" ht="14.4">
      <c r="A81" s="145">
        <v>42248</v>
      </c>
      <c r="B81" s="148">
        <v>894164110</v>
      </c>
      <c r="C81" s="148">
        <v>72739639</v>
      </c>
      <c r="D81" s="148">
        <v>8237530</v>
      </c>
      <c r="E81" s="149">
        <v>0</v>
      </c>
      <c r="F81" s="151">
        <v>3.81</v>
      </c>
      <c r="G81" s="151">
        <v>5.04</v>
      </c>
      <c r="H81" s="151">
        <v>5.69</v>
      </c>
      <c r="I81" s="149">
        <v>0</v>
      </c>
      <c r="J81" s="148">
        <v>4773298</v>
      </c>
      <c r="K81" s="149">
        <v>0</v>
      </c>
      <c r="L81" s="149">
        <v>0</v>
      </c>
      <c r="M81" s="149">
        <v>0</v>
      </c>
      <c r="N81" s="151">
        <v>4.6100000000000003</v>
      </c>
      <c r="O81" s="149">
        <v>0</v>
      </c>
      <c r="P81" s="149">
        <v>0</v>
      </c>
      <c r="Q81" s="149">
        <v>0</v>
      </c>
      <c r="R81" s="149">
        <v>0</v>
      </c>
      <c r="S81" s="149">
        <v>0</v>
      </c>
      <c r="T81" s="149">
        <v>0</v>
      </c>
      <c r="U81" s="149">
        <v>0</v>
      </c>
      <c r="V81" s="149">
        <v>0</v>
      </c>
      <c r="W81" s="149">
        <v>0</v>
      </c>
      <c r="X81" s="149">
        <v>0</v>
      </c>
      <c r="Y81" s="149">
        <v>0</v>
      </c>
      <c r="Z81" s="154">
        <v>4.4231999999999996</v>
      </c>
      <c r="AA81" s="154">
        <v>3.9382000000000001</v>
      </c>
      <c r="AB81" s="144">
        <f t="shared" si="4"/>
        <v>3.9323050033745921</v>
      </c>
      <c r="AC81" s="144">
        <f>AVERAGE(AB81:AB83)</f>
        <v>3.9190628984279292</v>
      </c>
      <c r="AD81" s="144" t="s">
        <v>608</v>
      </c>
      <c r="AF81" s="144">
        <f t="shared" si="3"/>
        <v>-1.2016604692575155</v>
      </c>
      <c r="AG81" s="144">
        <f>AVERAGE(AF81:AF83)</f>
        <v>-1.2149025742041786</v>
      </c>
      <c r="AH81" s="144" t="s">
        <v>608</v>
      </c>
    </row>
    <row r="82" spans="1:34" ht="14.4">
      <c r="A82" s="145">
        <v>42217</v>
      </c>
      <c r="B82" s="148">
        <v>828163211</v>
      </c>
      <c r="C82" s="148">
        <v>32298998</v>
      </c>
      <c r="D82" s="148">
        <v>9645485</v>
      </c>
      <c r="E82" s="149">
        <v>0</v>
      </c>
      <c r="F82" s="151">
        <v>3.77</v>
      </c>
      <c r="G82" s="151">
        <v>5.25</v>
      </c>
      <c r="H82" s="151">
        <v>5.54</v>
      </c>
      <c r="I82" s="149">
        <v>0</v>
      </c>
      <c r="J82" s="148">
        <v>5348151</v>
      </c>
      <c r="K82" s="149">
        <v>0</v>
      </c>
      <c r="L82" s="149">
        <v>0</v>
      </c>
      <c r="M82" s="148">
        <v>385733</v>
      </c>
      <c r="N82" s="151">
        <v>4.71</v>
      </c>
      <c r="O82" s="149">
        <v>0</v>
      </c>
      <c r="P82" s="149">
        <v>0</v>
      </c>
      <c r="Q82" s="151">
        <v>5.37</v>
      </c>
      <c r="R82" s="149">
        <v>0</v>
      </c>
      <c r="S82" s="149">
        <v>0</v>
      </c>
      <c r="T82" s="149">
        <v>0</v>
      </c>
      <c r="U82" s="149">
        <v>0</v>
      </c>
      <c r="V82" s="149">
        <v>0</v>
      </c>
      <c r="W82" s="149">
        <v>0</v>
      </c>
      <c r="X82" s="149">
        <v>0</v>
      </c>
      <c r="Y82" s="149">
        <v>0</v>
      </c>
      <c r="Z82" s="154">
        <v>4.423</v>
      </c>
      <c r="AA82" s="154">
        <v>3.9723999999999999</v>
      </c>
      <c r="AB82" s="144">
        <f t="shared" si="4"/>
        <v>3.8703277546875388</v>
      </c>
      <c r="AF82" s="144">
        <f t="shared" si="3"/>
        <v>-1.2636377179445688</v>
      </c>
    </row>
    <row r="83" spans="1:34" ht="14.4">
      <c r="A83" s="145">
        <v>42186</v>
      </c>
      <c r="B83" s="148">
        <v>859622725</v>
      </c>
      <c r="C83" s="148">
        <v>32425727</v>
      </c>
      <c r="D83" s="148">
        <v>9388655</v>
      </c>
      <c r="E83" s="149">
        <v>0</v>
      </c>
      <c r="F83" s="151">
        <v>3.86</v>
      </c>
      <c r="G83" s="151">
        <v>5.22</v>
      </c>
      <c r="H83" s="151">
        <v>5.69</v>
      </c>
      <c r="I83" s="149">
        <v>0</v>
      </c>
      <c r="J83" s="148">
        <v>7770716</v>
      </c>
      <c r="K83" s="149">
        <v>0</v>
      </c>
      <c r="L83" s="149">
        <v>0</v>
      </c>
      <c r="M83" s="148">
        <v>282670</v>
      </c>
      <c r="N83" s="151">
        <v>4.59</v>
      </c>
      <c r="O83" s="149">
        <v>0</v>
      </c>
      <c r="P83" s="149">
        <v>0</v>
      </c>
      <c r="Q83" s="151">
        <v>5.58</v>
      </c>
      <c r="R83" s="149">
        <v>0</v>
      </c>
      <c r="S83" s="149">
        <v>0</v>
      </c>
      <c r="T83" s="149">
        <v>0</v>
      </c>
      <c r="U83" s="149">
        <v>0</v>
      </c>
      <c r="V83" s="149">
        <v>0</v>
      </c>
      <c r="W83" s="149">
        <v>0</v>
      </c>
      <c r="X83" s="149">
        <v>0</v>
      </c>
      <c r="Y83" s="149">
        <v>0</v>
      </c>
      <c r="Z83" s="154">
        <v>4.4385000000000003</v>
      </c>
      <c r="AA83" s="154">
        <v>4.0315000000000003</v>
      </c>
      <c r="AB83" s="144">
        <f t="shared" si="4"/>
        <v>3.9545559372216563</v>
      </c>
      <c r="AF83" s="144">
        <f t="shared" si="3"/>
        <v>-1.1794095354104512</v>
      </c>
    </row>
    <row r="84" spans="1:34" ht="14.4">
      <c r="A84" s="145">
        <v>42156</v>
      </c>
      <c r="B84" s="148">
        <v>1111499565</v>
      </c>
      <c r="C84" s="148">
        <v>36490731</v>
      </c>
      <c r="D84" s="148">
        <v>8196735</v>
      </c>
      <c r="E84" s="148">
        <v>4197722</v>
      </c>
      <c r="F84" s="151">
        <v>3.89</v>
      </c>
      <c r="G84" s="151">
        <v>5.36</v>
      </c>
      <c r="H84" s="151">
        <v>5.7</v>
      </c>
      <c r="I84" s="151">
        <v>6.22</v>
      </c>
      <c r="J84" s="148">
        <v>9502684</v>
      </c>
      <c r="K84" s="149">
        <v>0</v>
      </c>
      <c r="L84" s="149">
        <v>0</v>
      </c>
      <c r="M84" s="148">
        <v>421143</v>
      </c>
      <c r="N84" s="151">
        <v>4.71</v>
      </c>
      <c r="O84" s="149">
        <v>0</v>
      </c>
      <c r="P84" s="149">
        <v>0</v>
      </c>
      <c r="Q84" s="151">
        <v>5.28</v>
      </c>
      <c r="R84" s="149">
        <v>0</v>
      </c>
      <c r="S84" s="149">
        <v>0</v>
      </c>
      <c r="T84" s="149">
        <v>0</v>
      </c>
      <c r="U84" s="149">
        <v>0</v>
      </c>
      <c r="V84" s="149">
        <v>0</v>
      </c>
      <c r="W84" s="149">
        <v>0</v>
      </c>
      <c r="X84" s="149">
        <v>0</v>
      </c>
      <c r="Y84" s="149">
        <v>0</v>
      </c>
      <c r="Z84" s="154">
        <v>4.4682000000000004</v>
      </c>
      <c r="AA84" s="154">
        <v>3.9803000000000002</v>
      </c>
      <c r="AB84" s="144">
        <f t="shared" si="4"/>
        <v>3.9860308527822537</v>
      </c>
      <c r="AC84" s="144">
        <f>AVERAGE(AB84:AB86)</f>
        <v>4.0147025079619363</v>
      </c>
      <c r="AD84" s="144" t="s">
        <v>607</v>
      </c>
      <c r="AF84" s="144">
        <f t="shared" si="3"/>
        <v>-1.1479346198498539</v>
      </c>
      <c r="AG84" s="144">
        <f>AVERAGE(AF84:AF86)</f>
        <v>-1.1192629646701717</v>
      </c>
      <c r="AH84" s="144" t="s">
        <v>607</v>
      </c>
    </row>
    <row r="85" spans="1:34" ht="14.4">
      <c r="A85" s="145">
        <v>42125</v>
      </c>
      <c r="B85" s="148">
        <v>844007759</v>
      </c>
      <c r="C85" s="148">
        <v>28480648</v>
      </c>
      <c r="D85" s="148">
        <v>7526159</v>
      </c>
      <c r="E85" s="148">
        <v>3950414</v>
      </c>
      <c r="F85" s="151">
        <v>3.95</v>
      </c>
      <c r="G85" s="151">
        <v>5.34</v>
      </c>
      <c r="H85" s="151">
        <v>5.81</v>
      </c>
      <c r="I85" s="151">
        <v>6.15</v>
      </c>
      <c r="J85" s="148">
        <v>5786446</v>
      </c>
      <c r="K85" s="149">
        <v>0</v>
      </c>
      <c r="L85" s="149">
        <v>0</v>
      </c>
      <c r="M85" s="148">
        <v>311322</v>
      </c>
      <c r="N85" s="151">
        <v>4.74</v>
      </c>
      <c r="O85" s="149">
        <v>0</v>
      </c>
      <c r="P85" s="149">
        <v>0</v>
      </c>
      <c r="Q85" s="151">
        <v>3.83</v>
      </c>
      <c r="R85" s="149">
        <v>0</v>
      </c>
      <c r="S85" s="149">
        <v>0</v>
      </c>
      <c r="T85" s="149">
        <v>0</v>
      </c>
      <c r="U85" s="149">
        <v>0</v>
      </c>
      <c r="V85" s="149">
        <v>0</v>
      </c>
      <c r="W85" s="149">
        <v>0</v>
      </c>
      <c r="X85" s="149">
        <v>0</v>
      </c>
      <c r="Y85" s="149">
        <v>0</v>
      </c>
      <c r="Z85" s="154">
        <v>4.4469000000000003</v>
      </c>
      <c r="AA85" s="154">
        <v>3.9843000000000002</v>
      </c>
      <c r="AB85" s="144">
        <f t="shared" si="4"/>
        <v>4.0404854825790908</v>
      </c>
      <c r="AF85" s="144">
        <f t="shared" si="3"/>
        <v>-1.0934799900530168</v>
      </c>
    </row>
    <row r="86" spans="1:34" ht="14.4">
      <c r="A86" s="145">
        <v>42095</v>
      </c>
      <c r="B86" s="148">
        <v>630603894</v>
      </c>
      <c r="C86" s="148">
        <v>33134651</v>
      </c>
      <c r="D86" s="148">
        <v>6896166</v>
      </c>
      <c r="E86" s="149">
        <v>0</v>
      </c>
      <c r="F86" s="151">
        <v>3.89</v>
      </c>
      <c r="G86" s="151">
        <v>5.44</v>
      </c>
      <c r="H86" s="151">
        <v>5.94</v>
      </c>
      <c r="I86" s="149">
        <v>0</v>
      </c>
      <c r="J86" s="148">
        <v>5166090</v>
      </c>
      <c r="K86" s="149">
        <v>0</v>
      </c>
      <c r="L86" s="149">
        <v>0</v>
      </c>
      <c r="M86" s="148">
        <v>255024</v>
      </c>
      <c r="N86" s="151">
        <v>4.87</v>
      </c>
      <c r="O86" s="149">
        <v>0</v>
      </c>
      <c r="P86" s="149">
        <v>0</v>
      </c>
      <c r="Q86" s="151">
        <v>4.57</v>
      </c>
      <c r="R86" s="149">
        <v>0</v>
      </c>
      <c r="S86" s="149">
        <v>0</v>
      </c>
      <c r="T86" s="149">
        <v>0</v>
      </c>
      <c r="U86" s="149">
        <v>0</v>
      </c>
      <c r="V86" s="149">
        <v>0</v>
      </c>
      <c r="W86" s="149">
        <v>0</v>
      </c>
      <c r="X86" s="149">
        <v>0</v>
      </c>
      <c r="Y86" s="149">
        <v>0</v>
      </c>
      <c r="Z86" s="154">
        <v>4.4165999999999999</v>
      </c>
      <c r="AA86" s="154">
        <v>4.0880999999999998</v>
      </c>
      <c r="AB86" s="144">
        <f t="shared" si="4"/>
        <v>4.0175911885244631</v>
      </c>
      <c r="AF86" s="144">
        <f t="shared" si="3"/>
        <v>-1.1163742841076445</v>
      </c>
    </row>
    <row r="87" spans="1:34" ht="14.4">
      <c r="A87" s="145">
        <v>42064</v>
      </c>
      <c r="B87" s="148">
        <v>837505920</v>
      </c>
      <c r="C87" s="148">
        <v>45857607</v>
      </c>
      <c r="D87" s="148">
        <v>7351482</v>
      </c>
      <c r="E87" s="149">
        <v>0</v>
      </c>
      <c r="F87" s="151">
        <v>3.9</v>
      </c>
      <c r="G87" s="151">
        <v>5.53</v>
      </c>
      <c r="H87" s="151">
        <v>6.05</v>
      </c>
      <c r="I87" s="149">
        <v>0</v>
      </c>
      <c r="J87" s="148">
        <v>4989664</v>
      </c>
      <c r="K87" s="149">
        <v>0</v>
      </c>
      <c r="L87" s="149">
        <v>0</v>
      </c>
      <c r="M87" s="149">
        <v>0</v>
      </c>
      <c r="N87" s="151">
        <v>4.8</v>
      </c>
      <c r="O87" s="149">
        <v>0</v>
      </c>
      <c r="P87" s="149">
        <v>0</v>
      </c>
      <c r="Q87" s="149">
        <v>0</v>
      </c>
      <c r="R87" s="149">
        <v>0</v>
      </c>
      <c r="S87" s="149">
        <v>0</v>
      </c>
      <c r="T87" s="149">
        <v>0</v>
      </c>
      <c r="U87" s="149">
        <v>0</v>
      </c>
      <c r="V87" s="149">
        <v>0</v>
      </c>
      <c r="W87" s="149">
        <v>0</v>
      </c>
      <c r="X87" s="149">
        <v>0</v>
      </c>
      <c r="Y87" s="149">
        <v>0</v>
      </c>
      <c r="Z87" s="154">
        <v>4.4329999999999998</v>
      </c>
      <c r="AA87" s="154">
        <v>4.0933000000000002</v>
      </c>
      <c r="AB87" s="144">
        <f t="shared" si="4"/>
        <v>4.0210086666778473</v>
      </c>
      <c r="AC87" s="144">
        <f>AVERAGE(AB87:AB89)</f>
        <v>4.2042783349928188</v>
      </c>
      <c r="AD87" s="144" t="s">
        <v>606</v>
      </c>
      <c r="AF87" s="144">
        <f t="shared" si="3"/>
        <v>-1.1129568059542603</v>
      </c>
      <c r="AG87" s="144">
        <f>AVERAGE(AF87:AF89)</f>
        <v>-0.92968713763928823</v>
      </c>
      <c r="AH87" s="144" t="s">
        <v>606</v>
      </c>
    </row>
    <row r="88" spans="1:34" ht="14.4">
      <c r="A88" s="145">
        <v>42036</v>
      </c>
      <c r="B88" s="148">
        <v>327163056</v>
      </c>
      <c r="C88" s="148">
        <v>43022413</v>
      </c>
      <c r="D88" s="148">
        <v>5851360</v>
      </c>
      <c r="E88" s="149">
        <v>0</v>
      </c>
      <c r="F88" s="151">
        <v>4.0999999999999996</v>
      </c>
      <c r="G88" s="151">
        <v>5.6</v>
      </c>
      <c r="H88" s="151">
        <v>6.18</v>
      </c>
      <c r="I88" s="149">
        <v>0</v>
      </c>
      <c r="J88" s="148">
        <v>6014907</v>
      </c>
      <c r="K88" s="149">
        <v>0</v>
      </c>
      <c r="L88" s="149">
        <v>0</v>
      </c>
      <c r="M88" s="149">
        <v>0</v>
      </c>
      <c r="N88" s="151">
        <v>4.88</v>
      </c>
      <c r="O88" s="149">
        <v>0</v>
      </c>
      <c r="P88" s="149">
        <v>0</v>
      </c>
      <c r="Q88" s="149">
        <v>0</v>
      </c>
      <c r="R88" s="149">
        <v>0</v>
      </c>
      <c r="S88" s="149">
        <v>0</v>
      </c>
      <c r="T88" s="149">
        <v>0</v>
      </c>
      <c r="U88" s="149">
        <v>0</v>
      </c>
      <c r="V88" s="149">
        <v>0</v>
      </c>
      <c r="W88" s="149">
        <v>0</v>
      </c>
      <c r="X88" s="149">
        <v>0</v>
      </c>
      <c r="Y88" s="149">
        <v>0</v>
      </c>
      <c r="Z88" s="154">
        <v>4.4320000000000004</v>
      </c>
      <c r="AA88" s="154">
        <v>3.9016999999999999</v>
      </c>
      <c r="AB88" s="144">
        <f t="shared" si="4"/>
        <v>4.3421131779212283</v>
      </c>
      <c r="AF88" s="144">
        <f t="shared" si="3"/>
        <v>-0.79185229471087926</v>
      </c>
    </row>
    <row r="89" spans="1:34" ht="14.4">
      <c r="A89" s="145">
        <v>42005</v>
      </c>
      <c r="B89" s="148">
        <v>405889373</v>
      </c>
      <c r="C89" s="148">
        <v>44700706</v>
      </c>
      <c r="D89" s="148">
        <v>1565904</v>
      </c>
      <c r="E89" s="149">
        <v>0</v>
      </c>
      <c r="F89" s="151">
        <v>4.04</v>
      </c>
      <c r="G89" s="151">
        <v>5.62</v>
      </c>
      <c r="H89" s="151">
        <v>5.57</v>
      </c>
      <c r="I89" s="149">
        <v>0</v>
      </c>
      <c r="J89" s="148">
        <v>6389361</v>
      </c>
      <c r="K89" s="149">
        <v>0</v>
      </c>
      <c r="L89" s="149">
        <v>0</v>
      </c>
      <c r="M89" s="149">
        <v>0</v>
      </c>
      <c r="N89" s="151">
        <v>5.01</v>
      </c>
      <c r="O89" s="149">
        <v>0</v>
      </c>
      <c r="P89" s="149">
        <v>0</v>
      </c>
      <c r="Q89" s="149">
        <v>0</v>
      </c>
      <c r="R89" s="149">
        <v>0</v>
      </c>
      <c r="S89" s="149">
        <v>0</v>
      </c>
      <c r="T89" s="149">
        <v>0</v>
      </c>
      <c r="U89" s="149">
        <v>0</v>
      </c>
      <c r="V89" s="149">
        <v>0</v>
      </c>
      <c r="W89" s="149">
        <v>0</v>
      </c>
      <c r="X89" s="149">
        <v>0</v>
      </c>
      <c r="Y89" s="149">
        <v>0</v>
      </c>
      <c r="Z89" s="154">
        <v>4.4877000000000002</v>
      </c>
      <c r="AA89" s="154">
        <v>3.8690000000000002</v>
      </c>
      <c r="AB89" s="144">
        <f t="shared" si="4"/>
        <v>4.2497131603793825</v>
      </c>
      <c r="AF89" s="144">
        <f t="shared" si="3"/>
        <v>-0.88425231225272505</v>
      </c>
    </row>
    <row r="90" spans="1:34" ht="14.4">
      <c r="A90" s="145">
        <v>41974</v>
      </c>
      <c r="B90" s="148">
        <v>612634699</v>
      </c>
      <c r="C90" s="148">
        <v>89303978</v>
      </c>
      <c r="D90" s="148">
        <v>1552947</v>
      </c>
      <c r="E90" s="149">
        <v>0</v>
      </c>
      <c r="F90" s="151">
        <v>4.4800000000000004</v>
      </c>
      <c r="G90" s="151">
        <v>5.59</v>
      </c>
      <c r="H90" s="151">
        <v>6.42</v>
      </c>
      <c r="I90" s="149">
        <v>0</v>
      </c>
      <c r="J90" s="148">
        <v>10816692</v>
      </c>
      <c r="K90" s="149">
        <v>0</v>
      </c>
      <c r="L90" s="149">
        <v>0</v>
      </c>
      <c r="M90" s="149">
        <v>0</v>
      </c>
      <c r="N90" s="151">
        <v>5.29</v>
      </c>
      <c r="O90" s="149">
        <v>0</v>
      </c>
      <c r="P90" s="149">
        <v>0</v>
      </c>
      <c r="Q90" s="149">
        <v>0</v>
      </c>
      <c r="R90" s="149">
        <v>0</v>
      </c>
      <c r="S90" s="149">
        <v>0</v>
      </c>
      <c r="T90" s="149">
        <v>0</v>
      </c>
      <c r="U90" s="149">
        <v>0</v>
      </c>
      <c r="V90" s="149">
        <v>0</v>
      </c>
      <c r="W90" s="149">
        <v>0</v>
      </c>
      <c r="X90" s="149">
        <v>0</v>
      </c>
      <c r="Y90" s="149">
        <v>0</v>
      </c>
      <c r="Z90" s="154">
        <v>4.4591000000000003</v>
      </c>
      <c r="AA90" s="154">
        <v>3.6185</v>
      </c>
      <c r="AB90" s="144">
        <f t="shared" si="4"/>
        <v>4.667846291892233</v>
      </c>
      <c r="AC90" s="144">
        <f>AVERAGE(AB90:AB92)</f>
        <v>4.9579601112090481</v>
      </c>
      <c r="AD90" s="144" t="s">
        <v>605</v>
      </c>
      <c r="AF90" s="144">
        <f t="shared" si="3"/>
        <v>-0.46611918073987457</v>
      </c>
      <c r="AG90" s="144">
        <f>AVERAGE(AF90:AF92)</f>
        <v>-0.17600536142305914</v>
      </c>
      <c r="AH90" s="144" t="s">
        <v>605</v>
      </c>
    </row>
    <row r="91" spans="1:34" ht="14.4">
      <c r="A91" s="145">
        <v>41944</v>
      </c>
      <c r="B91" s="148">
        <v>525040263</v>
      </c>
      <c r="C91" s="148">
        <v>81780359</v>
      </c>
      <c r="D91" s="148">
        <v>692670</v>
      </c>
      <c r="E91" s="149">
        <v>0</v>
      </c>
      <c r="F91" s="151">
        <v>4.8600000000000003</v>
      </c>
      <c r="G91" s="151">
        <v>5.58</v>
      </c>
      <c r="H91" s="151">
        <v>6.13</v>
      </c>
      <c r="I91" s="149">
        <v>0</v>
      </c>
      <c r="J91" s="148">
        <v>5788359</v>
      </c>
      <c r="K91" s="149">
        <v>0</v>
      </c>
      <c r="L91" s="149">
        <v>0</v>
      </c>
      <c r="M91" s="149">
        <v>0</v>
      </c>
      <c r="N91" s="151">
        <v>4.92</v>
      </c>
      <c r="O91" s="149">
        <v>0</v>
      </c>
      <c r="P91" s="149">
        <v>0</v>
      </c>
      <c r="Q91" s="149">
        <v>0</v>
      </c>
      <c r="R91" s="149">
        <v>0</v>
      </c>
      <c r="S91" s="149">
        <v>0</v>
      </c>
      <c r="T91" s="149">
        <v>0</v>
      </c>
      <c r="U91" s="149">
        <v>0</v>
      </c>
      <c r="V91" s="149">
        <v>0</v>
      </c>
      <c r="W91" s="149">
        <v>0</v>
      </c>
      <c r="X91" s="149">
        <v>0</v>
      </c>
      <c r="Y91" s="149">
        <v>0</v>
      </c>
      <c r="Z91" s="154">
        <v>4.4288999999999996</v>
      </c>
      <c r="AA91" s="154">
        <v>3.5507</v>
      </c>
      <c r="AB91" s="144">
        <f t="shared" si="4"/>
        <v>4.9568171453851582</v>
      </c>
      <c r="AF91" s="144">
        <f t="shared" si="3"/>
        <v>-0.1771483272469494</v>
      </c>
    </row>
    <row r="92" spans="1:34" ht="14.4">
      <c r="A92" s="145">
        <v>41913</v>
      </c>
      <c r="B92" s="148">
        <v>596034548</v>
      </c>
      <c r="C92" s="148">
        <v>84973671</v>
      </c>
      <c r="D92" s="148">
        <v>1408334</v>
      </c>
      <c r="E92" s="149">
        <v>0</v>
      </c>
      <c r="F92" s="151">
        <v>5.23</v>
      </c>
      <c r="G92" s="151">
        <v>5.56</v>
      </c>
      <c r="H92" s="151">
        <v>6.37</v>
      </c>
      <c r="I92" s="149">
        <v>0</v>
      </c>
      <c r="J92" s="148">
        <v>8932221</v>
      </c>
      <c r="K92" s="149">
        <v>0</v>
      </c>
      <c r="L92" s="149">
        <v>0</v>
      </c>
      <c r="M92" s="149">
        <v>0</v>
      </c>
      <c r="N92" s="151">
        <v>4.83</v>
      </c>
      <c r="O92" s="149">
        <v>0</v>
      </c>
      <c r="P92" s="149">
        <v>0</v>
      </c>
      <c r="Q92" s="149">
        <v>0</v>
      </c>
      <c r="R92" s="149">
        <v>0</v>
      </c>
      <c r="S92" s="149">
        <v>0</v>
      </c>
      <c r="T92" s="149">
        <v>0</v>
      </c>
      <c r="U92" s="149">
        <v>0</v>
      </c>
      <c r="V92" s="149">
        <v>0</v>
      </c>
      <c r="W92" s="149">
        <v>0</v>
      </c>
      <c r="X92" s="149">
        <v>0</v>
      </c>
      <c r="Y92" s="149">
        <v>0</v>
      </c>
      <c r="Z92" s="154">
        <v>4.4151999999999996</v>
      </c>
      <c r="AA92" s="154">
        <v>3.4834999999999998</v>
      </c>
      <c r="AB92" s="144">
        <f t="shared" si="4"/>
        <v>5.2492168963497541</v>
      </c>
      <c r="AF92" s="144">
        <f t="shared" si="3"/>
        <v>0.11525142371764652</v>
      </c>
    </row>
    <row r="93" spans="1:34" ht="14.4">
      <c r="A93" s="145">
        <v>41883</v>
      </c>
      <c r="B93" s="148">
        <v>504423963</v>
      </c>
      <c r="C93" s="148">
        <v>79831249</v>
      </c>
      <c r="D93" s="149">
        <v>0</v>
      </c>
      <c r="E93" s="149">
        <v>0</v>
      </c>
      <c r="F93" s="151">
        <v>4.97</v>
      </c>
      <c r="G93" s="151">
        <v>5.56</v>
      </c>
      <c r="H93" s="149">
        <v>0</v>
      </c>
      <c r="I93" s="149">
        <v>0</v>
      </c>
      <c r="J93" s="148">
        <v>7420460</v>
      </c>
      <c r="K93" s="149">
        <v>0</v>
      </c>
      <c r="L93" s="149">
        <v>0</v>
      </c>
      <c r="M93" s="149">
        <v>0</v>
      </c>
      <c r="N93" s="151">
        <v>5.18</v>
      </c>
      <c r="O93" s="149">
        <v>0</v>
      </c>
      <c r="P93" s="149">
        <v>0</v>
      </c>
      <c r="Q93" s="149">
        <v>0</v>
      </c>
      <c r="R93" s="149">
        <v>0</v>
      </c>
      <c r="S93" s="149">
        <v>0</v>
      </c>
      <c r="T93" s="149">
        <v>0</v>
      </c>
      <c r="U93" s="149">
        <v>0</v>
      </c>
      <c r="V93" s="149">
        <v>0</v>
      </c>
      <c r="W93" s="149">
        <v>0</v>
      </c>
      <c r="X93" s="149">
        <v>0</v>
      </c>
      <c r="Y93" s="149">
        <v>0</v>
      </c>
      <c r="Z93" s="154">
        <v>4.41</v>
      </c>
      <c r="AA93" s="154">
        <v>3.4159999999999999</v>
      </c>
      <c r="AB93" s="144">
        <f t="shared" si="4"/>
        <v>5.0574786441238828</v>
      </c>
      <c r="AC93" s="144">
        <f>AVERAGE(AB93:AB95)</f>
        <v>4.929142205400086</v>
      </c>
      <c r="AD93" s="144" t="s">
        <v>604</v>
      </c>
      <c r="AF93" s="144">
        <f t="shared" si="3"/>
        <v>-7.6486828508224747E-2</v>
      </c>
      <c r="AG93" s="144">
        <f>AVERAGE(AF93:AF95)</f>
        <v>-0.2048232672320219</v>
      </c>
      <c r="AH93" s="144" t="s">
        <v>604</v>
      </c>
    </row>
    <row r="94" spans="1:34" ht="14.4">
      <c r="A94" s="145">
        <v>41852</v>
      </c>
      <c r="B94" s="148">
        <v>479492449</v>
      </c>
      <c r="C94" s="148">
        <v>78156422</v>
      </c>
      <c r="D94" s="148">
        <v>972597</v>
      </c>
      <c r="E94" s="148">
        <v>947515</v>
      </c>
      <c r="F94" s="151">
        <v>4.68</v>
      </c>
      <c r="G94" s="151">
        <v>5.55</v>
      </c>
      <c r="H94" s="151">
        <v>5.9</v>
      </c>
      <c r="I94" s="151">
        <v>7.53</v>
      </c>
      <c r="J94" s="148">
        <v>10830067</v>
      </c>
      <c r="K94" s="149">
        <v>0</v>
      </c>
      <c r="L94" s="149">
        <v>0</v>
      </c>
      <c r="M94" s="149">
        <v>0</v>
      </c>
      <c r="N94" s="151">
        <v>5.15</v>
      </c>
      <c r="O94" s="149">
        <v>0</v>
      </c>
      <c r="P94" s="149">
        <v>0</v>
      </c>
      <c r="Q94" s="149">
        <v>0</v>
      </c>
      <c r="R94" s="149">
        <v>0</v>
      </c>
      <c r="S94" s="149">
        <v>0</v>
      </c>
      <c r="T94" s="149">
        <v>0</v>
      </c>
      <c r="U94" s="149">
        <v>0</v>
      </c>
      <c r="V94" s="149">
        <v>0</v>
      </c>
      <c r="W94" s="149">
        <v>0</v>
      </c>
      <c r="X94" s="149">
        <v>0</v>
      </c>
      <c r="Y94" s="149">
        <v>0</v>
      </c>
      <c r="Z94" s="154">
        <v>4.4249000000000001</v>
      </c>
      <c r="AA94" s="154">
        <v>3.3224999999999998</v>
      </c>
      <c r="AB94" s="144">
        <f t="shared" si="4"/>
        <v>4.8354037909683099</v>
      </c>
      <c r="AF94" s="144">
        <f t="shared" si="3"/>
        <v>-0.29856168166379771</v>
      </c>
    </row>
    <row r="95" spans="1:34" ht="14.4">
      <c r="A95" s="145">
        <v>41821</v>
      </c>
      <c r="B95" s="148">
        <v>555027020</v>
      </c>
      <c r="C95" s="148">
        <v>91093792</v>
      </c>
      <c r="D95" s="148">
        <v>1350127</v>
      </c>
      <c r="E95" s="148">
        <v>829253</v>
      </c>
      <c r="F95" s="151">
        <v>4.7699999999999996</v>
      </c>
      <c r="G95" s="151">
        <v>5.53</v>
      </c>
      <c r="H95" s="151">
        <v>6.59</v>
      </c>
      <c r="I95" s="151">
        <v>7.39</v>
      </c>
      <c r="J95" s="148">
        <v>12437781</v>
      </c>
      <c r="K95" s="149">
        <v>0</v>
      </c>
      <c r="L95" s="149">
        <v>0</v>
      </c>
      <c r="M95" s="149">
        <v>0</v>
      </c>
      <c r="N95" s="151">
        <v>5.0199999999999996</v>
      </c>
      <c r="O95" s="149">
        <v>0</v>
      </c>
      <c r="P95" s="149">
        <v>0</v>
      </c>
      <c r="Q95" s="149">
        <v>0</v>
      </c>
      <c r="R95" s="149">
        <v>0</v>
      </c>
      <c r="S95" s="149">
        <v>0</v>
      </c>
      <c r="T95" s="149">
        <v>0</v>
      </c>
      <c r="U95" s="149">
        <v>0</v>
      </c>
      <c r="V95" s="149">
        <v>0</v>
      </c>
      <c r="W95" s="149">
        <v>0</v>
      </c>
      <c r="X95" s="149">
        <v>0</v>
      </c>
      <c r="Y95" s="149">
        <v>0</v>
      </c>
      <c r="Z95" s="154">
        <v>4.4097</v>
      </c>
      <c r="AA95" s="154">
        <v>3.2557999999999998</v>
      </c>
      <c r="AB95" s="144">
        <f t="shared" si="4"/>
        <v>4.8945441811080643</v>
      </c>
      <c r="AF95" s="144">
        <f t="shared" si="3"/>
        <v>-0.23942129152404323</v>
      </c>
    </row>
    <row r="96" spans="1:34" ht="14.4">
      <c r="A96" s="145">
        <v>41791</v>
      </c>
      <c r="B96" s="148">
        <v>484064449</v>
      </c>
      <c r="C96" s="148">
        <v>71530373</v>
      </c>
      <c r="D96" s="148">
        <v>1602754</v>
      </c>
      <c r="E96" s="148">
        <v>1470564</v>
      </c>
      <c r="F96" s="151">
        <v>5.16</v>
      </c>
      <c r="G96" s="151">
        <v>5.55</v>
      </c>
      <c r="H96" s="151">
        <v>5.58</v>
      </c>
      <c r="I96" s="151">
        <v>7.74</v>
      </c>
      <c r="J96" s="148">
        <v>12723614</v>
      </c>
      <c r="K96" s="149">
        <v>0</v>
      </c>
      <c r="L96" s="149">
        <v>0</v>
      </c>
      <c r="M96" s="149">
        <v>0</v>
      </c>
      <c r="N96" s="151">
        <v>5.1100000000000003</v>
      </c>
      <c r="O96" s="149">
        <v>0</v>
      </c>
      <c r="P96" s="149">
        <v>0</v>
      </c>
      <c r="Q96" s="149">
        <v>0</v>
      </c>
      <c r="R96" s="149">
        <v>0</v>
      </c>
      <c r="S96" s="149">
        <v>0</v>
      </c>
      <c r="T96" s="149">
        <v>0</v>
      </c>
      <c r="U96" s="149">
        <v>0</v>
      </c>
      <c r="V96" s="149">
        <v>0</v>
      </c>
      <c r="W96" s="149">
        <v>0</v>
      </c>
      <c r="X96" s="149">
        <v>0</v>
      </c>
      <c r="Y96" s="149">
        <v>0</v>
      </c>
      <c r="Z96" s="154">
        <v>4.3951000000000002</v>
      </c>
      <c r="AA96" s="154">
        <v>3.2339000000000002</v>
      </c>
      <c r="AB96" s="144">
        <f t="shared" si="4"/>
        <v>5.2081101126053619</v>
      </c>
      <c r="AC96" s="144">
        <f>AVERAGE(AB96:AB98)</f>
        <v>5.292387874770129</v>
      </c>
      <c r="AD96" s="144" t="s">
        <v>603</v>
      </c>
      <c r="AF96" s="144">
        <f t="shared" si="3"/>
        <v>7.4144639973254378E-2</v>
      </c>
      <c r="AG96" s="144">
        <f>AVERAGE(AF96:AF98)</f>
        <v>0.1584224021380217</v>
      </c>
      <c r="AH96" s="144" t="s">
        <v>603</v>
      </c>
    </row>
    <row r="97" spans="1:34" ht="14.4">
      <c r="A97" s="145">
        <v>41760</v>
      </c>
      <c r="B97" s="148">
        <v>441134469</v>
      </c>
      <c r="C97" s="148">
        <v>56098722</v>
      </c>
      <c r="D97" s="148">
        <v>1372802</v>
      </c>
      <c r="E97" s="148">
        <v>2671288</v>
      </c>
      <c r="F97" s="151">
        <v>5.35</v>
      </c>
      <c r="G97" s="151">
        <v>5.64</v>
      </c>
      <c r="H97" s="151">
        <v>5.65</v>
      </c>
      <c r="I97" s="151">
        <v>6.97</v>
      </c>
      <c r="J97" s="148">
        <v>14060289</v>
      </c>
      <c r="K97" s="149">
        <v>0</v>
      </c>
      <c r="L97" s="149">
        <v>0</v>
      </c>
      <c r="M97" s="149">
        <v>0</v>
      </c>
      <c r="N97" s="151">
        <v>5.1100000000000003</v>
      </c>
      <c r="O97" s="149">
        <v>0</v>
      </c>
      <c r="P97" s="149">
        <v>0</v>
      </c>
      <c r="Q97" s="149">
        <v>0</v>
      </c>
      <c r="R97" s="149">
        <v>0</v>
      </c>
      <c r="S97" s="149">
        <v>0</v>
      </c>
      <c r="T97" s="149">
        <v>0</v>
      </c>
      <c r="U97" s="149">
        <v>0</v>
      </c>
      <c r="V97" s="149">
        <v>0</v>
      </c>
      <c r="W97" s="149">
        <v>0</v>
      </c>
      <c r="X97" s="149">
        <v>0</v>
      </c>
      <c r="Y97" s="149">
        <v>0</v>
      </c>
      <c r="Z97" s="154">
        <v>4.4245000000000001</v>
      </c>
      <c r="AA97" s="154">
        <v>3.2204999999999999</v>
      </c>
      <c r="AB97" s="144">
        <f t="shared" si="4"/>
        <v>5.3607857262661858</v>
      </c>
      <c r="AF97" s="144">
        <f t="shared" si="3"/>
        <v>0.22682025363407821</v>
      </c>
    </row>
    <row r="98" spans="1:34" ht="14.4">
      <c r="A98" s="145">
        <v>41730</v>
      </c>
      <c r="B98" s="148">
        <v>426732968</v>
      </c>
      <c r="C98" s="148">
        <v>61342529</v>
      </c>
      <c r="D98" s="148">
        <v>807134</v>
      </c>
      <c r="E98" s="148">
        <v>1823130</v>
      </c>
      <c r="F98" s="151">
        <v>5.26</v>
      </c>
      <c r="G98" s="151">
        <v>5.71</v>
      </c>
      <c r="H98" s="151">
        <v>5.5</v>
      </c>
      <c r="I98" s="151">
        <v>7.67</v>
      </c>
      <c r="J98" s="148">
        <v>11329502</v>
      </c>
      <c r="K98" s="149">
        <v>0</v>
      </c>
      <c r="L98" s="149">
        <v>0</v>
      </c>
      <c r="M98" s="149">
        <v>0</v>
      </c>
      <c r="N98" s="151">
        <v>5.14</v>
      </c>
      <c r="O98" s="149">
        <v>0</v>
      </c>
      <c r="P98" s="149">
        <v>0</v>
      </c>
      <c r="Q98" s="149">
        <v>0</v>
      </c>
      <c r="R98" s="149">
        <v>0</v>
      </c>
      <c r="S98" s="149">
        <v>0</v>
      </c>
      <c r="T98" s="149">
        <v>0</v>
      </c>
      <c r="U98" s="149">
        <v>0</v>
      </c>
      <c r="V98" s="149">
        <v>0</v>
      </c>
      <c r="W98" s="149">
        <v>0</v>
      </c>
      <c r="X98" s="149">
        <v>0</v>
      </c>
      <c r="Y98" s="149">
        <v>0</v>
      </c>
      <c r="Z98" s="154">
        <v>4.4619999999999997</v>
      </c>
      <c r="AA98" s="154">
        <v>3.2299000000000002</v>
      </c>
      <c r="AB98" s="144">
        <f t="shared" si="4"/>
        <v>5.30826778543884</v>
      </c>
      <c r="AF98" s="144">
        <f t="shared" si="3"/>
        <v>0.17430231280673247</v>
      </c>
    </row>
    <row r="99" spans="1:34" ht="14.4">
      <c r="A99" s="145">
        <v>41699</v>
      </c>
      <c r="B99" s="148">
        <v>384955890</v>
      </c>
      <c r="C99" s="148">
        <v>54361136</v>
      </c>
      <c r="D99" s="148">
        <v>1078971</v>
      </c>
      <c r="E99" s="148">
        <v>2559102</v>
      </c>
      <c r="F99" s="151">
        <v>5.12</v>
      </c>
      <c r="G99" s="151">
        <v>5.95</v>
      </c>
      <c r="H99" s="151">
        <v>6.29</v>
      </c>
      <c r="I99" s="151">
        <v>7.5</v>
      </c>
      <c r="J99" s="148">
        <v>12117478</v>
      </c>
      <c r="K99" s="149">
        <v>0</v>
      </c>
      <c r="L99" s="149">
        <v>0</v>
      </c>
      <c r="M99" s="149">
        <v>0</v>
      </c>
      <c r="N99" s="151">
        <v>5.19</v>
      </c>
      <c r="O99" s="149">
        <v>0</v>
      </c>
      <c r="P99" s="149">
        <v>0</v>
      </c>
      <c r="Q99" s="149">
        <v>0</v>
      </c>
      <c r="R99" s="149">
        <v>0</v>
      </c>
      <c r="S99" s="149">
        <v>0</v>
      </c>
      <c r="T99" s="149">
        <v>0</v>
      </c>
      <c r="U99" s="149">
        <v>0</v>
      </c>
      <c r="V99" s="149">
        <v>0</v>
      </c>
      <c r="W99" s="149">
        <v>0</v>
      </c>
      <c r="X99" s="149">
        <v>0</v>
      </c>
      <c r="Y99" s="149">
        <v>0</v>
      </c>
      <c r="Z99" s="154">
        <v>4.4931000000000001</v>
      </c>
      <c r="AA99" s="154">
        <v>3.2507999999999999</v>
      </c>
      <c r="AB99" s="144">
        <f t="shared" si="4"/>
        <v>5.2331562902371038</v>
      </c>
      <c r="AC99" s="144">
        <f>AVERAGE(AB99:AB101)</f>
        <v>5.1395651262133519</v>
      </c>
      <c r="AD99" s="144" t="s">
        <v>602</v>
      </c>
      <c r="AF99" s="144">
        <f t="shared" si="3"/>
        <v>9.9190817604996262E-2</v>
      </c>
      <c r="AG99" s="144">
        <f>AVERAGE(AF99:AF101)</f>
        <v>5.5996535812443682E-3</v>
      </c>
      <c r="AH99" s="144" t="s">
        <v>602</v>
      </c>
    </row>
    <row r="100" spans="1:34" ht="14.4">
      <c r="A100" s="145">
        <v>41671</v>
      </c>
      <c r="B100" s="148">
        <v>313274319</v>
      </c>
      <c r="C100" s="148">
        <v>32471359</v>
      </c>
      <c r="D100" s="148">
        <v>976148</v>
      </c>
      <c r="E100" s="149">
        <v>0</v>
      </c>
      <c r="F100" s="151">
        <v>5.16</v>
      </c>
      <c r="G100" s="151">
        <v>6.33</v>
      </c>
      <c r="H100" s="151">
        <v>5.91</v>
      </c>
      <c r="I100" s="149">
        <v>0</v>
      </c>
      <c r="J100" s="148">
        <v>12234785</v>
      </c>
      <c r="K100" s="149">
        <v>0</v>
      </c>
      <c r="L100" s="149">
        <v>0</v>
      </c>
      <c r="M100" s="149">
        <v>0</v>
      </c>
      <c r="N100" s="151">
        <v>4.99</v>
      </c>
      <c r="O100" s="149">
        <v>0</v>
      </c>
      <c r="P100" s="149">
        <v>0</v>
      </c>
      <c r="Q100" s="149">
        <v>0</v>
      </c>
      <c r="R100" s="149">
        <v>0</v>
      </c>
      <c r="S100" s="149">
        <v>0</v>
      </c>
      <c r="T100" s="149">
        <v>0</v>
      </c>
      <c r="U100" s="149">
        <v>0</v>
      </c>
      <c r="V100" s="149">
        <v>0</v>
      </c>
      <c r="W100" s="149">
        <v>0</v>
      </c>
      <c r="X100" s="149">
        <v>0</v>
      </c>
      <c r="Y100" s="149">
        <v>0</v>
      </c>
      <c r="Z100" s="154">
        <v>4.4905999999999997</v>
      </c>
      <c r="AA100" s="154">
        <v>3.2873999999999999</v>
      </c>
      <c r="AB100" s="144">
        <f t="shared" si="4"/>
        <v>5.2331546494848533</v>
      </c>
      <c r="AF100" s="144">
        <f t="shared" si="3"/>
        <v>9.9189176852745753E-2</v>
      </c>
    </row>
    <row r="101" spans="1:34" ht="14.4">
      <c r="A101" s="145">
        <v>41640</v>
      </c>
      <c r="B101" s="148">
        <v>233390487</v>
      </c>
      <c r="C101" s="148">
        <v>22807595</v>
      </c>
      <c r="D101" s="149">
        <v>0</v>
      </c>
      <c r="E101" s="149">
        <v>0</v>
      </c>
      <c r="F101" s="151">
        <v>4.7300000000000004</v>
      </c>
      <c r="G101" s="151">
        <v>6.61</v>
      </c>
      <c r="H101" s="149">
        <v>0</v>
      </c>
      <c r="I101" s="149">
        <v>0</v>
      </c>
      <c r="J101" s="148">
        <v>11648483</v>
      </c>
      <c r="K101" s="149">
        <v>0</v>
      </c>
      <c r="L101" s="149">
        <v>0</v>
      </c>
      <c r="M101" s="149">
        <v>0</v>
      </c>
      <c r="N101" s="151">
        <v>5.22</v>
      </c>
      <c r="O101" s="149">
        <v>0</v>
      </c>
      <c r="P101" s="149">
        <v>0</v>
      </c>
      <c r="Q101" s="149">
        <v>0</v>
      </c>
      <c r="R101" s="149">
        <v>0</v>
      </c>
      <c r="S101" s="149">
        <v>0</v>
      </c>
      <c r="T101" s="149">
        <v>0</v>
      </c>
      <c r="U101" s="149">
        <v>0</v>
      </c>
      <c r="V101" s="149">
        <v>0</v>
      </c>
      <c r="W101" s="149">
        <v>0</v>
      </c>
      <c r="X101" s="149">
        <v>0</v>
      </c>
      <c r="Y101" s="149">
        <v>0</v>
      </c>
      <c r="Z101" s="154">
        <v>4.5218999999999996</v>
      </c>
      <c r="AA101" s="154">
        <v>3.3206000000000002</v>
      </c>
      <c r="AB101" s="144">
        <f t="shared" si="4"/>
        <v>4.9523844389180987</v>
      </c>
      <c r="AF101" s="144">
        <f t="shared" si="3"/>
        <v>-0.18158103371400891</v>
      </c>
    </row>
    <row r="102" spans="1:34" ht="14.4">
      <c r="A102" s="145">
        <v>41609</v>
      </c>
      <c r="B102" s="148">
        <v>303189246</v>
      </c>
      <c r="C102" s="148">
        <v>57607017</v>
      </c>
      <c r="D102" s="148">
        <v>1075973</v>
      </c>
      <c r="E102" s="148">
        <v>1559142</v>
      </c>
      <c r="F102" s="151">
        <v>5.14</v>
      </c>
      <c r="G102" s="151">
        <v>6.77</v>
      </c>
      <c r="H102" s="151">
        <v>6.64</v>
      </c>
      <c r="I102" s="151">
        <v>8.4</v>
      </c>
      <c r="J102" s="148">
        <v>22108071</v>
      </c>
      <c r="K102" s="149">
        <v>0</v>
      </c>
      <c r="L102" s="149">
        <v>0</v>
      </c>
      <c r="M102" s="149">
        <v>0</v>
      </c>
      <c r="N102" s="151">
        <v>5.21</v>
      </c>
      <c r="O102" s="149">
        <v>0</v>
      </c>
      <c r="P102" s="149">
        <v>0</v>
      </c>
      <c r="Q102" s="149">
        <v>0</v>
      </c>
      <c r="R102" s="149">
        <v>0</v>
      </c>
      <c r="S102" s="149">
        <v>0</v>
      </c>
      <c r="T102" s="149">
        <v>0</v>
      </c>
      <c r="U102" s="149">
        <v>0</v>
      </c>
      <c r="V102" s="149">
        <v>0</v>
      </c>
      <c r="W102" s="149">
        <v>0</v>
      </c>
      <c r="X102" s="149">
        <v>0</v>
      </c>
      <c r="Y102" s="149">
        <v>0</v>
      </c>
      <c r="Z102" s="154">
        <v>4.4633000000000003</v>
      </c>
      <c r="AA102" s="154">
        <v>3.2581000000000002</v>
      </c>
      <c r="AB102" s="144">
        <f t="shared" si="4"/>
        <v>5.372637900804123</v>
      </c>
      <c r="AC102" s="144">
        <f>AVERAGE(AB102:AB104)</f>
        <v>5.433112954635102</v>
      </c>
      <c r="AD102" s="144" t="s">
        <v>601</v>
      </c>
      <c r="AF102" s="144">
        <f t="shared" si="3"/>
        <v>0.23867242817201539</v>
      </c>
      <c r="AG102" s="144">
        <f>AVERAGE(AF102:AF104)</f>
        <v>0.29914748200299474</v>
      </c>
      <c r="AH102" s="144" t="s">
        <v>601</v>
      </c>
    </row>
    <row r="103" spans="1:34" ht="14.4">
      <c r="A103" s="145">
        <v>41579</v>
      </c>
      <c r="B103" s="148">
        <v>264826644</v>
      </c>
      <c r="C103" s="148">
        <v>55639795</v>
      </c>
      <c r="D103" s="148">
        <v>938244</v>
      </c>
      <c r="E103" s="148">
        <v>1288022</v>
      </c>
      <c r="F103" s="151">
        <v>5.3</v>
      </c>
      <c r="G103" s="151">
        <v>6.73</v>
      </c>
      <c r="H103" s="151">
        <v>6.25</v>
      </c>
      <c r="I103" s="151">
        <v>8.74</v>
      </c>
      <c r="J103" s="148">
        <v>24169724</v>
      </c>
      <c r="K103" s="149">
        <v>0</v>
      </c>
      <c r="L103" s="149">
        <v>0</v>
      </c>
      <c r="M103" s="149">
        <v>0</v>
      </c>
      <c r="N103" s="151">
        <v>5.03</v>
      </c>
      <c r="O103" s="149">
        <v>0</v>
      </c>
      <c r="P103" s="149">
        <v>0</v>
      </c>
      <c r="Q103" s="149">
        <v>0</v>
      </c>
      <c r="R103" s="149">
        <v>0</v>
      </c>
      <c r="S103" s="149">
        <v>0</v>
      </c>
      <c r="T103" s="149">
        <v>0</v>
      </c>
      <c r="U103" s="149">
        <v>0</v>
      </c>
      <c r="V103" s="149">
        <v>0</v>
      </c>
      <c r="W103" s="149">
        <v>0</v>
      </c>
      <c r="X103" s="149">
        <v>0</v>
      </c>
      <c r="Y103" s="149">
        <v>0</v>
      </c>
      <c r="Z103" s="154">
        <v>4.4447999999999999</v>
      </c>
      <c r="AA103" s="154">
        <v>3.2934999999999999</v>
      </c>
      <c r="AB103" s="144">
        <f t="shared" si="4"/>
        <v>5.4299189695243717</v>
      </c>
      <c r="AF103" s="144">
        <f t="shared" si="3"/>
        <v>0.29595349689226413</v>
      </c>
    </row>
    <row r="104" spans="1:34" ht="14.4">
      <c r="A104" s="145">
        <v>41548</v>
      </c>
      <c r="B104" s="148">
        <v>289486740</v>
      </c>
      <c r="C104" s="148">
        <v>60121257</v>
      </c>
      <c r="D104" s="148">
        <v>964065</v>
      </c>
      <c r="E104" s="149">
        <v>0</v>
      </c>
      <c r="F104" s="151">
        <v>5.58</v>
      </c>
      <c r="G104" s="151">
        <v>6.73</v>
      </c>
      <c r="H104" s="151">
        <v>6.67</v>
      </c>
      <c r="I104" s="149">
        <v>0</v>
      </c>
      <c r="J104" s="148">
        <v>34026685</v>
      </c>
      <c r="K104" s="149">
        <v>0</v>
      </c>
      <c r="L104" s="149">
        <v>0</v>
      </c>
      <c r="M104" s="149">
        <v>0</v>
      </c>
      <c r="N104" s="151">
        <v>4.84</v>
      </c>
      <c r="O104" s="149">
        <v>0</v>
      </c>
      <c r="P104" s="149">
        <v>0</v>
      </c>
      <c r="Q104" s="149">
        <v>0</v>
      </c>
      <c r="R104" s="149">
        <v>0</v>
      </c>
      <c r="S104" s="149">
        <v>0</v>
      </c>
      <c r="T104" s="149">
        <v>0</v>
      </c>
      <c r="U104" s="149">
        <v>0</v>
      </c>
      <c r="V104" s="149">
        <v>0</v>
      </c>
      <c r="W104" s="149">
        <v>0</v>
      </c>
      <c r="X104" s="149">
        <v>0</v>
      </c>
      <c r="Y104" s="149">
        <v>0</v>
      </c>
      <c r="Z104" s="154">
        <v>4.4462000000000002</v>
      </c>
      <c r="AA104" s="154">
        <v>3.2599</v>
      </c>
      <c r="AB104" s="144">
        <f t="shared" si="4"/>
        <v>5.4967819935768123</v>
      </c>
      <c r="AF104" s="144">
        <f t="shared" si="3"/>
        <v>0.36281652094470473</v>
      </c>
    </row>
    <row r="105" spans="1:34" ht="14.4">
      <c r="A105" s="145">
        <v>41518</v>
      </c>
      <c r="B105" s="148">
        <v>178966123</v>
      </c>
      <c r="C105" s="148">
        <v>57161695</v>
      </c>
      <c r="D105" s="149">
        <v>0</v>
      </c>
      <c r="E105" s="148">
        <v>562981</v>
      </c>
      <c r="F105" s="151">
        <v>6.1</v>
      </c>
      <c r="G105" s="151">
        <v>6.83</v>
      </c>
      <c r="H105" s="149">
        <v>0</v>
      </c>
      <c r="I105" s="151">
        <v>9.57</v>
      </c>
      <c r="J105" s="148">
        <v>64737403</v>
      </c>
      <c r="K105" s="149">
        <v>0</v>
      </c>
      <c r="L105" s="149">
        <v>0</v>
      </c>
      <c r="M105" s="149">
        <v>0</v>
      </c>
      <c r="N105" s="151">
        <v>4.68</v>
      </c>
      <c r="O105" s="149">
        <v>0</v>
      </c>
      <c r="P105" s="149">
        <v>0</v>
      </c>
      <c r="Q105" s="149">
        <v>0</v>
      </c>
      <c r="R105" s="149">
        <v>0</v>
      </c>
      <c r="S105" s="149">
        <v>0</v>
      </c>
      <c r="T105" s="149">
        <v>0</v>
      </c>
      <c r="U105" s="149">
        <v>0</v>
      </c>
      <c r="V105" s="149">
        <v>0</v>
      </c>
      <c r="W105" s="149">
        <v>0</v>
      </c>
      <c r="X105" s="149">
        <v>0</v>
      </c>
      <c r="Y105" s="149">
        <v>0</v>
      </c>
      <c r="Z105" s="154">
        <v>4.4626999999999999</v>
      </c>
      <c r="AA105" s="154">
        <v>3.3437000000000001</v>
      </c>
      <c r="AB105" s="144">
        <f t="shared" si="4"/>
        <v>5.4025771634476687</v>
      </c>
      <c r="AC105" s="144">
        <f>AVERAGE(AB105:AB107)</f>
        <v>5.10990090656174</v>
      </c>
      <c r="AD105" s="144" t="s">
        <v>600</v>
      </c>
      <c r="AF105" s="144">
        <f t="shared" si="3"/>
        <v>0.26861169081556113</v>
      </c>
      <c r="AG105" s="144">
        <f>AVERAGE(AF105:AF107)</f>
        <v>-2.4064566070366961E-2</v>
      </c>
      <c r="AH105" s="144" t="s">
        <v>600</v>
      </c>
    </row>
    <row r="106" spans="1:34" ht="14.4">
      <c r="A106" s="145">
        <v>41487</v>
      </c>
      <c r="B106" s="148">
        <v>82769255</v>
      </c>
      <c r="C106" s="148">
        <v>26325165</v>
      </c>
      <c r="D106" s="149">
        <v>0</v>
      </c>
      <c r="E106" s="149">
        <v>0</v>
      </c>
      <c r="F106" s="151">
        <v>6.94</v>
      </c>
      <c r="G106" s="151">
        <v>7.02</v>
      </c>
      <c r="H106" s="149">
        <v>0</v>
      </c>
      <c r="I106" s="149">
        <v>0</v>
      </c>
      <c r="J106" s="148">
        <v>91612012</v>
      </c>
      <c r="K106" s="149">
        <v>0</v>
      </c>
      <c r="L106" s="149">
        <v>0</v>
      </c>
      <c r="M106" s="149">
        <v>0</v>
      </c>
      <c r="N106" s="151">
        <v>4.5199999999999996</v>
      </c>
      <c r="O106" s="149">
        <v>0</v>
      </c>
      <c r="P106" s="149">
        <v>0</v>
      </c>
      <c r="Q106" s="149">
        <v>0</v>
      </c>
      <c r="R106" s="149">
        <v>0</v>
      </c>
      <c r="S106" s="149">
        <v>0</v>
      </c>
      <c r="T106" s="149">
        <v>0</v>
      </c>
      <c r="U106" s="149">
        <v>0</v>
      </c>
      <c r="V106" s="149">
        <v>0</v>
      </c>
      <c r="W106" s="149">
        <v>0</v>
      </c>
      <c r="X106" s="149">
        <v>0</v>
      </c>
      <c r="Y106" s="149">
        <v>0</v>
      </c>
      <c r="Z106" s="154">
        <v>4.4352999999999998</v>
      </c>
      <c r="AA106" s="154">
        <v>3.3306</v>
      </c>
      <c r="AB106" s="144">
        <f t="shared" si="4"/>
        <v>5.0363049590627815</v>
      </c>
      <c r="AF106" s="144">
        <f t="shared" si="3"/>
        <v>-9.7660513569326035E-2</v>
      </c>
    </row>
    <row r="107" spans="1:34" ht="14.4">
      <c r="A107" s="145">
        <v>41456</v>
      </c>
      <c r="B107" s="148">
        <v>90801364</v>
      </c>
      <c r="C107" s="148">
        <v>16750965</v>
      </c>
      <c r="D107" s="148">
        <v>866206</v>
      </c>
      <c r="E107" s="149">
        <v>0</v>
      </c>
      <c r="F107" s="151">
        <v>6.95</v>
      </c>
      <c r="G107" s="151">
        <v>7.55</v>
      </c>
      <c r="H107" s="151">
        <v>6.94</v>
      </c>
      <c r="I107" s="149">
        <v>0</v>
      </c>
      <c r="J107" s="148">
        <v>119580902</v>
      </c>
      <c r="K107" s="149">
        <v>0</v>
      </c>
      <c r="L107" s="149">
        <v>0</v>
      </c>
      <c r="M107" s="149">
        <v>0</v>
      </c>
      <c r="N107" s="151">
        <v>4.45</v>
      </c>
      <c r="O107" s="149">
        <v>0</v>
      </c>
      <c r="P107" s="149">
        <v>0</v>
      </c>
      <c r="Q107" s="149">
        <v>0</v>
      </c>
      <c r="R107" s="149">
        <v>0</v>
      </c>
      <c r="S107" s="149">
        <v>0</v>
      </c>
      <c r="T107" s="149">
        <v>0</v>
      </c>
      <c r="U107" s="149">
        <v>0</v>
      </c>
      <c r="V107" s="149">
        <v>0</v>
      </c>
      <c r="W107" s="149">
        <v>0</v>
      </c>
      <c r="X107" s="149">
        <v>0</v>
      </c>
      <c r="Y107" s="149">
        <v>0</v>
      </c>
      <c r="Z107" s="154">
        <v>4.4257</v>
      </c>
      <c r="AA107" s="154">
        <v>3.3828999999999998</v>
      </c>
      <c r="AB107" s="144">
        <f t="shared" si="4"/>
        <v>4.8908205971747716</v>
      </c>
      <c r="AF107" s="144">
        <f t="shared" si="3"/>
        <v>-0.24314487545733598</v>
      </c>
    </row>
    <row r="108" spans="1:34" ht="14.4">
      <c r="A108" s="145">
        <v>41426</v>
      </c>
      <c r="B108" s="148">
        <v>66596600</v>
      </c>
      <c r="C108" s="148">
        <v>9039454</v>
      </c>
      <c r="D108" s="149">
        <v>0</v>
      </c>
      <c r="E108" s="149">
        <v>0</v>
      </c>
      <c r="F108" s="151">
        <v>6.82</v>
      </c>
      <c r="G108" s="151">
        <v>8.3800000000000008</v>
      </c>
      <c r="H108" s="149">
        <v>0</v>
      </c>
      <c r="I108" s="149">
        <v>0</v>
      </c>
      <c r="J108" s="148">
        <v>107831368</v>
      </c>
      <c r="K108" s="149">
        <v>0</v>
      </c>
      <c r="L108" s="149">
        <v>0</v>
      </c>
      <c r="M108" s="149">
        <v>0</v>
      </c>
      <c r="N108" s="151">
        <v>4.41</v>
      </c>
      <c r="O108" s="149">
        <v>0</v>
      </c>
      <c r="P108" s="149">
        <v>0</v>
      </c>
      <c r="Q108" s="149">
        <v>0</v>
      </c>
      <c r="R108" s="149">
        <v>0</v>
      </c>
      <c r="S108" s="149">
        <v>0</v>
      </c>
      <c r="T108" s="149">
        <v>0</v>
      </c>
      <c r="U108" s="149">
        <v>0</v>
      </c>
      <c r="V108" s="149">
        <v>0</v>
      </c>
      <c r="W108" s="149">
        <v>0</v>
      </c>
      <c r="X108" s="149">
        <v>0</v>
      </c>
      <c r="Y108" s="149">
        <v>0</v>
      </c>
      <c r="Z108" s="154">
        <v>4.4764999999999997</v>
      </c>
      <c r="AA108" s="154">
        <v>3.3923000000000001</v>
      </c>
      <c r="AB108" s="144">
        <f t="shared" si="4"/>
        <v>4.7617271239780266</v>
      </c>
      <c r="AC108" s="144">
        <f>AVERAGE(AB108:AB110)</f>
        <v>4.8317261738458939</v>
      </c>
      <c r="AD108" s="144" t="s">
        <v>599</v>
      </c>
      <c r="AF108" s="144">
        <f t="shared" si="3"/>
        <v>-0.37223834865408101</v>
      </c>
      <c r="AG108" s="144">
        <f>AVERAGE(AF108:AF110)</f>
        <v>-0.30223929878621397</v>
      </c>
      <c r="AH108" s="144" t="s">
        <v>599</v>
      </c>
    </row>
    <row r="109" spans="1:34" ht="14.4">
      <c r="A109" s="145">
        <v>41395</v>
      </c>
      <c r="B109" s="148">
        <v>53370697</v>
      </c>
      <c r="C109" s="148">
        <v>7998134</v>
      </c>
      <c r="D109" s="149">
        <v>0</v>
      </c>
      <c r="E109" s="149">
        <v>0</v>
      </c>
      <c r="F109" s="151">
        <v>7</v>
      </c>
      <c r="G109" s="151">
        <v>8.83</v>
      </c>
      <c r="H109" s="149">
        <v>0</v>
      </c>
      <c r="I109" s="149">
        <v>0</v>
      </c>
      <c r="J109" s="148">
        <v>102600901</v>
      </c>
      <c r="K109" s="149">
        <v>0</v>
      </c>
      <c r="L109" s="149">
        <v>0</v>
      </c>
      <c r="M109" s="149">
        <v>0</v>
      </c>
      <c r="N109" s="151">
        <v>4.6500000000000004</v>
      </c>
      <c r="O109" s="149">
        <v>0</v>
      </c>
      <c r="P109" s="149">
        <v>0</v>
      </c>
      <c r="Q109" s="149">
        <v>0</v>
      </c>
      <c r="R109" s="149">
        <v>0</v>
      </c>
      <c r="S109" s="149">
        <v>0</v>
      </c>
      <c r="T109" s="149">
        <v>0</v>
      </c>
      <c r="U109" s="149">
        <v>0</v>
      </c>
      <c r="V109" s="149">
        <v>0</v>
      </c>
      <c r="W109" s="149">
        <v>0</v>
      </c>
      <c r="X109" s="149">
        <v>0</v>
      </c>
      <c r="Y109" s="149">
        <v>0</v>
      </c>
      <c r="Z109" s="154">
        <v>4.3375000000000004</v>
      </c>
      <c r="AA109" s="154">
        <v>3.343</v>
      </c>
      <c r="AB109" s="144">
        <f t="shared" si="4"/>
        <v>4.9636912777850259</v>
      </c>
      <c r="AF109" s="144">
        <f t="shared" si="3"/>
        <v>-0.17027419484708162</v>
      </c>
    </row>
    <row r="110" spans="1:34" ht="14.4">
      <c r="A110" s="145">
        <v>41365</v>
      </c>
      <c r="B110" s="148">
        <v>58504829</v>
      </c>
      <c r="C110" s="148">
        <v>6388535</v>
      </c>
      <c r="D110" s="149">
        <v>0</v>
      </c>
      <c r="E110" s="149">
        <v>0</v>
      </c>
      <c r="F110" s="151">
        <v>7.43</v>
      </c>
      <c r="G110" s="151">
        <v>9.07</v>
      </c>
      <c r="H110" s="149">
        <v>0</v>
      </c>
      <c r="I110" s="149">
        <v>0</v>
      </c>
      <c r="J110" s="148">
        <v>113056607</v>
      </c>
      <c r="K110" s="149">
        <v>0</v>
      </c>
      <c r="L110" s="149">
        <v>0</v>
      </c>
      <c r="M110" s="149">
        <v>0</v>
      </c>
      <c r="N110" s="151">
        <v>4.4000000000000004</v>
      </c>
      <c r="O110" s="149">
        <v>0</v>
      </c>
      <c r="P110" s="149">
        <v>0</v>
      </c>
      <c r="Q110" s="149">
        <v>0</v>
      </c>
      <c r="R110" s="149">
        <v>0</v>
      </c>
      <c r="S110" s="149">
        <v>0</v>
      </c>
      <c r="T110" s="149">
        <v>0</v>
      </c>
      <c r="U110" s="149">
        <v>0</v>
      </c>
      <c r="V110" s="149">
        <v>0</v>
      </c>
      <c r="W110" s="149">
        <v>0</v>
      </c>
      <c r="X110" s="149">
        <v>0</v>
      </c>
      <c r="Y110" s="149">
        <v>0</v>
      </c>
      <c r="Z110" s="154">
        <v>4.3802000000000003</v>
      </c>
      <c r="AA110" s="154">
        <v>3.3666</v>
      </c>
      <c r="AB110" s="144">
        <f t="shared" si="4"/>
        <v>4.7697601197746282</v>
      </c>
      <c r="AF110" s="144">
        <f t="shared" si="3"/>
        <v>-0.36420535285747935</v>
      </c>
    </row>
    <row r="111" spans="1:34" ht="14.4">
      <c r="A111" s="145">
        <v>41334</v>
      </c>
      <c r="B111" s="148">
        <v>51665247</v>
      </c>
      <c r="C111" s="148">
        <v>7787508</v>
      </c>
      <c r="D111" s="149">
        <v>0</v>
      </c>
      <c r="E111" s="149">
        <v>0</v>
      </c>
      <c r="F111" s="151">
        <v>8.2899999999999991</v>
      </c>
      <c r="G111" s="151">
        <v>8.7899999999999991</v>
      </c>
      <c r="H111" s="149">
        <v>0</v>
      </c>
      <c r="I111" s="149">
        <v>0</v>
      </c>
      <c r="J111" s="148">
        <v>101420151</v>
      </c>
      <c r="K111" s="149">
        <v>0</v>
      </c>
      <c r="L111" s="149">
        <v>0</v>
      </c>
      <c r="M111" s="148">
        <v>770631</v>
      </c>
      <c r="N111" s="151">
        <v>4.42</v>
      </c>
      <c r="O111" s="149">
        <v>0</v>
      </c>
      <c r="P111" s="149">
        <v>0</v>
      </c>
      <c r="Q111" s="151">
        <v>6.52</v>
      </c>
      <c r="R111" s="149">
        <v>0</v>
      </c>
      <c r="S111" s="149">
        <v>0</v>
      </c>
      <c r="T111" s="149">
        <v>0</v>
      </c>
      <c r="U111" s="149">
        <v>0</v>
      </c>
      <c r="V111" s="149">
        <v>0</v>
      </c>
      <c r="W111" s="149">
        <v>0</v>
      </c>
      <c r="X111" s="149">
        <v>0</v>
      </c>
      <c r="Y111" s="149">
        <v>0</v>
      </c>
      <c r="Z111" s="154">
        <v>4.3914999999999997</v>
      </c>
      <c r="AA111" s="154">
        <v>3.3879000000000001</v>
      </c>
      <c r="AB111" s="144">
        <f t="shared" si="4"/>
        <v>4.8943636517224451</v>
      </c>
      <c r="AC111" s="144">
        <f>AVERAGE(AB111:AB113)</f>
        <v>4.7931906632029309</v>
      </c>
      <c r="AD111" s="144" t="s">
        <v>598</v>
      </c>
      <c r="AF111" s="144">
        <f t="shared" si="3"/>
        <v>-0.23960182090966242</v>
      </c>
      <c r="AG111" s="144">
        <f>AVERAGE(AF111:AF113)</f>
        <v>-0.34077480942917732</v>
      </c>
      <c r="AH111" s="144" t="s">
        <v>598</v>
      </c>
    </row>
    <row r="112" spans="1:34" ht="14.4">
      <c r="A112" s="145">
        <v>41306</v>
      </c>
      <c r="B112" s="148">
        <v>36858638</v>
      </c>
      <c r="C112" s="148">
        <v>5422715</v>
      </c>
      <c r="D112" s="149">
        <v>0</v>
      </c>
      <c r="E112" s="148">
        <v>188494</v>
      </c>
      <c r="F112" s="151">
        <v>8.25</v>
      </c>
      <c r="G112" s="151">
        <v>9.02</v>
      </c>
      <c r="H112" s="149">
        <v>0</v>
      </c>
      <c r="I112" s="151">
        <v>11.48</v>
      </c>
      <c r="J112" s="148">
        <v>82098833</v>
      </c>
      <c r="K112" s="149">
        <v>0</v>
      </c>
      <c r="L112" s="149">
        <v>0</v>
      </c>
      <c r="M112" s="149">
        <v>0</v>
      </c>
      <c r="N112" s="151">
        <v>4.38</v>
      </c>
      <c r="O112" s="149">
        <v>0</v>
      </c>
      <c r="P112" s="149">
        <v>0</v>
      </c>
      <c r="Q112" s="149">
        <v>0</v>
      </c>
      <c r="R112" s="149">
        <v>0</v>
      </c>
      <c r="S112" s="149">
        <v>0</v>
      </c>
      <c r="T112" s="149">
        <v>0</v>
      </c>
      <c r="U112" s="149">
        <v>0</v>
      </c>
      <c r="V112" s="149">
        <v>0</v>
      </c>
      <c r="W112" s="149">
        <v>0</v>
      </c>
      <c r="X112" s="149">
        <v>0</v>
      </c>
      <c r="Y112" s="149">
        <v>0</v>
      </c>
      <c r="Z112" s="154">
        <v>4.3848000000000003</v>
      </c>
      <c r="AA112" s="154">
        <v>3.2816000000000001</v>
      </c>
      <c r="AB112" s="144">
        <f t="shared" si="4"/>
        <v>4.8002752441582217</v>
      </c>
      <c r="AF112" s="144">
        <f t="shared" si="3"/>
        <v>-0.33369022847388585</v>
      </c>
    </row>
    <row r="113" spans="1:34" ht="14.4">
      <c r="A113" s="145">
        <v>41275</v>
      </c>
      <c r="B113" s="148">
        <v>34444872</v>
      </c>
      <c r="C113" s="148">
        <v>8545357</v>
      </c>
      <c r="D113" s="148">
        <v>327804</v>
      </c>
      <c r="E113" s="149">
        <v>0</v>
      </c>
      <c r="F113" s="151">
        <v>8.35</v>
      </c>
      <c r="G113" s="151">
        <v>8.59</v>
      </c>
      <c r="H113" s="151">
        <v>5.99</v>
      </c>
      <c r="I113" s="149">
        <v>0</v>
      </c>
      <c r="J113" s="148">
        <v>90249048</v>
      </c>
      <c r="K113" s="149">
        <v>0</v>
      </c>
      <c r="L113" s="149">
        <v>0</v>
      </c>
      <c r="M113" s="149">
        <v>0</v>
      </c>
      <c r="N113" s="151">
        <v>4.28</v>
      </c>
      <c r="O113" s="149">
        <v>0</v>
      </c>
      <c r="P113" s="149">
        <v>0</v>
      </c>
      <c r="Q113" s="149">
        <v>0</v>
      </c>
      <c r="R113" s="149">
        <v>0</v>
      </c>
      <c r="S113" s="149">
        <v>0</v>
      </c>
      <c r="T113" s="149">
        <v>0</v>
      </c>
      <c r="U113" s="149">
        <v>0</v>
      </c>
      <c r="V113" s="149">
        <v>0</v>
      </c>
      <c r="W113" s="149">
        <v>0</v>
      </c>
      <c r="X113" s="149">
        <v>0</v>
      </c>
      <c r="Y113" s="149">
        <v>0</v>
      </c>
      <c r="Z113" s="154">
        <v>4.3792999999999997</v>
      </c>
      <c r="AA113" s="154">
        <v>3.2949000000000002</v>
      </c>
      <c r="AB113" s="144">
        <f t="shared" si="4"/>
        <v>4.6849330937281239</v>
      </c>
      <c r="AF113" s="144">
        <f t="shared" si="3"/>
        <v>-0.44903237890398362</v>
      </c>
    </row>
    <row r="114" spans="1:34" ht="14.4">
      <c r="A114" s="145">
        <v>41244</v>
      </c>
      <c r="B114" s="148">
        <v>40002428</v>
      </c>
      <c r="C114" s="148">
        <v>10373700</v>
      </c>
      <c r="D114" s="148">
        <v>323869</v>
      </c>
      <c r="E114" s="149">
        <v>0</v>
      </c>
      <c r="F114" s="151">
        <v>8.3000000000000007</v>
      </c>
      <c r="G114" s="151">
        <v>8.61</v>
      </c>
      <c r="H114" s="151">
        <v>5.8958000000000004</v>
      </c>
      <c r="I114" s="149">
        <v>0</v>
      </c>
      <c r="J114" s="148">
        <v>103788578</v>
      </c>
      <c r="K114" s="149">
        <v>0</v>
      </c>
      <c r="L114" s="149">
        <v>0</v>
      </c>
      <c r="M114" s="148">
        <v>259702</v>
      </c>
      <c r="N114" s="151">
        <v>4.3099999999999996</v>
      </c>
      <c r="O114" s="149">
        <v>0</v>
      </c>
      <c r="P114" s="149">
        <v>0</v>
      </c>
      <c r="Q114" s="151">
        <v>4.95</v>
      </c>
      <c r="R114" s="149">
        <v>0</v>
      </c>
      <c r="S114" s="149">
        <v>0</v>
      </c>
      <c r="T114" s="149">
        <v>0</v>
      </c>
      <c r="U114" s="149">
        <v>0</v>
      </c>
      <c r="V114" s="149">
        <v>0</v>
      </c>
      <c r="W114" s="149">
        <v>0</v>
      </c>
      <c r="X114" s="149">
        <v>0</v>
      </c>
      <c r="Y114" s="149">
        <v>0</v>
      </c>
      <c r="Z114" s="154">
        <v>4.4894999999999996</v>
      </c>
      <c r="AA114" s="154">
        <v>3.4239999999999999</v>
      </c>
      <c r="AB114" s="144">
        <f t="shared" si="4"/>
        <v>4.7068068071658438</v>
      </c>
      <c r="AC114" s="144">
        <f>AVERAGE(AB114:AB116)</f>
        <v>4.6800860871300101</v>
      </c>
      <c r="AD114" s="144" t="s">
        <v>597</v>
      </c>
      <c r="AF114" s="144">
        <f t="shared" si="3"/>
        <v>-0.4271586654662638</v>
      </c>
      <c r="AG114" s="144">
        <f>AVERAGE(AF114:AF116)</f>
        <v>-0.45387938550209778</v>
      </c>
      <c r="AH114" s="144" t="s">
        <v>597</v>
      </c>
    </row>
    <row r="115" spans="1:34" ht="14.4">
      <c r="A115" s="145">
        <v>41214</v>
      </c>
      <c r="B115" s="148">
        <v>44482479</v>
      </c>
      <c r="C115" s="148">
        <v>6525845</v>
      </c>
      <c r="D115" s="148">
        <v>616539</v>
      </c>
      <c r="E115" s="148">
        <v>852384</v>
      </c>
      <c r="F115" s="151">
        <v>8.1493000000000002</v>
      </c>
      <c r="G115" s="151">
        <v>8.7250999999999994</v>
      </c>
      <c r="H115" s="151">
        <v>6.5766</v>
      </c>
      <c r="I115" s="151">
        <v>8.2574000000000005</v>
      </c>
      <c r="J115" s="148">
        <v>121399429</v>
      </c>
      <c r="K115" s="149">
        <v>0</v>
      </c>
      <c r="L115" s="149">
        <v>0</v>
      </c>
      <c r="M115" s="149">
        <v>0</v>
      </c>
      <c r="N115" s="151">
        <v>4.3555999999999999</v>
      </c>
      <c r="O115" s="149">
        <v>0</v>
      </c>
      <c r="P115" s="149">
        <v>0</v>
      </c>
      <c r="Q115" s="149">
        <v>0</v>
      </c>
      <c r="R115" s="149">
        <v>0</v>
      </c>
      <c r="S115" s="149">
        <v>0</v>
      </c>
      <c r="T115" s="149">
        <v>0</v>
      </c>
      <c r="U115" s="149">
        <v>0</v>
      </c>
      <c r="V115" s="149">
        <v>0</v>
      </c>
      <c r="W115" s="149">
        <v>0</v>
      </c>
      <c r="X115" s="149">
        <v>0</v>
      </c>
      <c r="Y115" s="149">
        <v>0</v>
      </c>
      <c r="Z115" s="154">
        <v>4.5255000000000001</v>
      </c>
      <c r="AA115" s="154">
        <v>3.5289000000000001</v>
      </c>
      <c r="AB115" s="144">
        <f t="shared" si="4"/>
        <v>4.691159013628158</v>
      </c>
      <c r="AF115" s="144">
        <f t="shared" si="3"/>
        <v>-0.44280645900394955</v>
      </c>
    </row>
    <row r="116" spans="1:34" ht="14.4">
      <c r="A116" s="145">
        <v>41183</v>
      </c>
      <c r="B116" s="148">
        <v>38661988</v>
      </c>
      <c r="C116" s="148">
        <v>7508636</v>
      </c>
      <c r="D116" s="148">
        <v>449729</v>
      </c>
      <c r="E116" s="148">
        <v>922399</v>
      </c>
      <c r="F116" s="151">
        <v>7.7184999999999997</v>
      </c>
      <c r="G116" s="151">
        <v>8.6426999999999996</v>
      </c>
      <c r="H116" s="151">
        <v>6.2294999999999998</v>
      </c>
      <c r="I116" s="151">
        <v>7.9740000000000002</v>
      </c>
      <c r="J116" s="148">
        <v>116444370</v>
      </c>
      <c r="K116" s="149">
        <v>0</v>
      </c>
      <c r="L116" s="149">
        <v>0</v>
      </c>
      <c r="M116" s="149">
        <v>0</v>
      </c>
      <c r="N116" s="151">
        <v>4.3544999999999998</v>
      </c>
      <c r="O116" s="149">
        <v>0</v>
      </c>
      <c r="P116" s="149">
        <v>0</v>
      </c>
      <c r="Q116" s="149">
        <v>0</v>
      </c>
      <c r="R116" s="149">
        <v>0</v>
      </c>
      <c r="S116" s="149">
        <v>0</v>
      </c>
      <c r="T116" s="149">
        <v>0</v>
      </c>
      <c r="U116" s="149">
        <v>0</v>
      </c>
      <c r="V116" s="149">
        <v>0</v>
      </c>
      <c r="W116" s="149">
        <v>0</v>
      </c>
      <c r="X116" s="149">
        <v>0</v>
      </c>
      <c r="Y116" s="149">
        <v>0</v>
      </c>
      <c r="Z116" s="154">
        <v>4.5583</v>
      </c>
      <c r="AA116" s="154">
        <v>3.5133999999999999</v>
      </c>
      <c r="AB116" s="144">
        <f t="shared" si="4"/>
        <v>4.6422924405960275</v>
      </c>
      <c r="AF116" s="144">
        <f t="shared" si="3"/>
        <v>-0.49167303203608004</v>
      </c>
    </row>
    <row r="117" spans="1:34" ht="14.4">
      <c r="A117" s="145">
        <v>41153</v>
      </c>
      <c r="B117" s="148">
        <v>44204477</v>
      </c>
      <c r="C117" s="148">
        <v>6090027</v>
      </c>
      <c r="D117" s="148">
        <v>879194</v>
      </c>
      <c r="E117" s="148">
        <v>2306693</v>
      </c>
      <c r="F117" s="151">
        <v>7.8089000000000004</v>
      </c>
      <c r="G117" s="151">
        <v>8.5673999999999992</v>
      </c>
      <c r="H117" s="151">
        <v>6.0449000000000002</v>
      </c>
      <c r="I117" s="151">
        <v>7.8327999999999998</v>
      </c>
      <c r="J117" s="148">
        <v>98865649</v>
      </c>
      <c r="K117" s="149">
        <v>0</v>
      </c>
      <c r="L117" s="149">
        <v>0</v>
      </c>
      <c r="M117" s="149">
        <v>0</v>
      </c>
      <c r="N117" s="151">
        <v>4.5228000000000002</v>
      </c>
      <c r="O117" s="149">
        <v>0</v>
      </c>
      <c r="P117" s="149">
        <v>0</v>
      </c>
      <c r="Q117" s="149">
        <v>0</v>
      </c>
      <c r="R117" s="149">
        <v>0</v>
      </c>
      <c r="S117" s="149">
        <v>0</v>
      </c>
      <c r="T117" s="149">
        <v>0</v>
      </c>
      <c r="U117" s="149">
        <v>0</v>
      </c>
      <c r="V117" s="149">
        <v>0</v>
      </c>
      <c r="W117" s="149">
        <v>0</v>
      </c>
      <c r="X117" s="149">
        <v>0</v>
      </c>
      <c r="Y117" s="149">
        <v>0</v>
      </c>
      <c r="Z117" s="154">
        <v>4.5007000000000001</v>
      </c>
      <c r="AA117" s="154">
        <v>3.5015999999999998</v>
      </c>
      <c r="AB117" s="144">
        <f t="shared" si="4"/>
        <v>4.8816468613946968</v>
      </c>
      <c r="AC117" s="144">
        <f>AVERAGE(AB117:AB119)</f>
        <v>4.9285658710247766</v>
      </c>
      <c r="AD117" s="144" t="s">
        <v>596</v>
      </c>
      <c r="AF117" s="144">
        <f t="shared" si="3"/>
        <v>-0.25231861123741073</v>
      </c>
      <c r="AG117" s="144">
        <f>AVERAGE(AF117:AF119)</f>
        <v>-0.20539960160733065</v>
      </c>
      <c r="AH117" s="144" t="s">
        <v>596</v>
      </c>
    </row>
    <row r="118" spans="1:34" ht="14.4">
      <c r="A118" s="145">
        <v>41122</v>
      </c>
      <c r="B118" s="148">
        <v>49646564</v>
      </c>
      <c r="C118" s="148">
        <v>4727650</v>
      </c>
      <c r="D118" s="148">
        <v>506916</v>
      </c>
      <c r="E118" s="149">
        <v>0</v>
      </c>
      <c r="F118" s="151">
        <v>7.5811000000000002</v>
      </c>
      <c r="G118" s="151">
        <v>9.0131999999999994</v>
      </c>
      <c r="H118" s="151">
        <v>5.4029999999999996</v>
      </c>
      <c r="I118" s="149">
        <v>0</v>
      </c>
      <c r="J118" s="148">
        <v>100430702</v>
      </c>
      <c r="K118" s="149">
        <v>0</v>
      </c>
      <c r="L118" s="149">
        <v>0</v>
      </c>
      <c r="M118" s="148">
        <v>3132170</v>
      </c>
      <c r="N118" s="151">
        <v>4.5587999999999997</v>
      </c>
      <c r="O118" s="149">
        <v>0</v>
      </c>
      <c r="P118" s="149">
        <v>0</v>
      </c>
      <c r="Q118" s="151">
        <v>5.0316999999999998</v>
      </c>
      <c r="R118" s="149">
        <v>0</v>
      </c>
      <c r="S118" s="149">
        <v>0</v>
      </c>
      <c r="T118" s="149">
        <v>0</v>
      </c>
      <c r="U118" s="149">
        <v>0</v>
      </c>
      <c r="V118" s="149">
        <v>0</v>
      </c>
      <c r="W118" s="149">
        <v>0</v>
      </c>
      <c r="X118" s="149">
        <v>0</v>
      </c>
      <c r="Y118" s="149">
        <v>0</v>
      </c>
      <c r="Z118" s="154">
        <v>4.5163000000000002</v>
      </c>
      <c r="AA118" s="154">
        <v>3.6406999999999998</v>
      </c>
      <c r="AB118" s="144">
        <f t="shared" si="4"/>
        <v>4.8998302813146664</v>
      </c>
      <c r="AF118" s="144">
        <f t="shared" si="3"/>
        <v>-0.2341351913174412</v>
      </c>
    </row>
    <row r="119" spans="1:34" ht="14.4">
      <c r="A119" s="145">
        <v>41091</v>
      </c>
      <c r="B119" s="148">
        <v>53584627</v>
      </c>
      <c r="C119" s="149">
        <v>0</v>
      </c>
      <c r="D119" s="148">
        <v>953051</v>
      </c>
      <c r="E119" s="148">
        <v>1248156</v>
      </c>
      <c r="F119" s="151">
        <v>7.3120000000000003</v>
      </c>
      <c r="G119" s="149">
        <v>0</v>
      </c>
      <c r="H119" s="151">
        <v>6.3472</v>
      </c>
      <c r="I119" s="151">
        <v>6.7192999999999996</v>
      </c>
      <c r="J119" s="148">
        <v>115423502</v>
      </c>
      <c r="K119" s="149">
        <v>0</v>
      </c>
      <c r="L119" s="149">
        <v>0</v>
      </c>
      <c r="M119" s="148">
        <v>3530473</v>
      </c>
      <c r="N119" s="151">
        <v>4.7587000000000002</v>
      </c>
      <c r="O119" s="149">
        <v>0</v>
      </c>
      <c r="P119" s="149">
        <v>0</v>
      </c>
      <c r="Q119" s="151">
        <v>5.1172000000000004</v>
      </c>
      <c r="R119" s="149">
        <v>0</v>
      </c>
      <c r="S119" s="149">
        <v>0</v>
      </c>
      <c r="T119" s="149">
        <v>0</v>
      </c>
      <c r="U119" s="149">
        <v>0</v>
      </c>
      <c r="V119" s="149">
        <v>0</v>
      </c>
      <c r="W119" s="149">
        <v>0</v>
      </c>
      <c r="X119" s="149">
        <v>0</v>
      </c>
      <c r="Y119" s="149">
        <v>0</v>
      </c>
      <c r="Z119" s="154">
        <v>4.5484</v>
      </c>
      <c r="AA119" s="154">
        <v>3.6993</v>
      </c>
      <c r="AB119" s="144">
        <f t="shared" si="4"/>
        <v>5.0042204703649675</v>
      </c>
      <c r="AF119" s="144">
        <f t="shared" si="3"/>
        <v>-0.12974500226714003</v>
      </c>
    </row>
    <row r="120" spans="1:34" ht="14.4">
      <c r="A120" s="145">
        <v>41061</v>
      </c>
      <c r="B120" s="148">
        <v>43404167</v>
      </c>
      <c r="C120" s="148">
        <v>4415774</v>
      </c>
      <c r="D120" s="149">
        <v>0</v>
      </c>
      <c r="E120" s="148">
        <v>489557</v>
      </c>
      <c r="F120" s="151">
        <v>7.1224999999999996</v>
      </c>
      <c r="G120" s="151">
        <v>8.4156999999999993</v>
      </c>
      <c r="H120" s="149">
        <v>0</v>
      </c>
      <c r="I120" s="151">
        <v>7.4493</v>
      </c>
      <c r="J120" s="148">
        <v>102995281</v>
      </c>
      <c r="K120" s="149">
        <v>0</v>
      </c>
      <c r="L120" s="149">
        <v>0</v>
      </c>
      <c r="M120" s="149">
        <v>0</v>
      </c>
      <c r="N120" s="151">
        <v>4.8358999999999996</v>
      </c>
      <c r="O120" s="149">
        <v>0</v>
      </c>
      <c r="P120" s="149">
        <v>0</v>
      </c>
      <c r="Q120" s="149">
        <v>0</v>
      </c>
      <c r="R120" s="149">
        <v>0</v>
      </c>
      <c r="S120" s="149">
        <v>0</v>
      </c>
      <c r="T120" s="149">
        <v>0</v>
      </c>
      <c r="U120" s="149">
        <v>0</v>
      </c>
      <c r="V120" s="149">
        <v>0</v>
      </c>
      <c r="W120" s="149">
        <v>0</v>
      </c>
      <c r="X120" s="149">
        <v>0</v>
      </c>
      <c r="Y120" s="149">
        <v>0</v>
      </c>
      <c r="Z120" s="154">
        <v>4.4603000000000002</v>
      </c>
      <c r="AA120" s="154">
        <v>3.5569999999999999</v>
      </c>
      <c r="AB120" s="144">
        <f t="shared" si="4"/>
        <v>5.0650414482348198</v>
      </c>
      <c r="AC120" s="144">
        <f>AVERAGE(AB120:AB122)</f>
        <v>5.0691301174488155</v>
      </c>
      <c r="AD120" s="144" t="s">
        <v>595</v>
      </c>
      <c r="AF120" s="144">
        <f t="shared" si="3"/>
        <v>-6.8924024397287731E-2</v>
      </c>
      <c r="AG120" s="144">
        <f>AVERAGE(AF120:AF122)</f>
        <v>-6.4835355183292087E-2</v>
      </c>
      <c r="AH120" s="144" t="s">
        <v>595</v>
      </c>
    </row>
    <row r="121" spans="1:34" ht="14.4">
      <c r="A121" s="145">
        <v>41030</v>
      </c>
      <c r="B121" s="148">
        <v>36559011</v>
      </c>
      <c r="C121" s="148">
        <v>2661746</v>
      </c>
      <c r="D121" s="149">
        <v>0</v>
      </c>
      <c r="E121" s="149">
        <v>0</v>
      </c>
      <c r="F121" s="151">
        <v>6.6667554320000004</v>
      </c>
      <c r="G121" s="151">
        <v>8.4987880699999998</v>
      </c>
      <c r="H121" s="149">
        <v>0</v>
      </c>
      <c r="I121" s="149">
        <v>0</v>
      </c>
      <c r="J121" s="148">
        <v>105576469</v>
      </c>
      <c r="K121" s="149">
        <v>0</v>
      </c>
      <c r="L121" s="149">
        <v>0</v>
      </c>
      <c r="M121" s="148">
        <v>2223317</v>
      </c>
      <c r="N121" s="151">
        <v>4.8991236760000003</v>
      </c>
      <c r="O121" s="149">
        <v>0</v>
      </c>
      <c r="P121" s="149">
        <v>0</v>
      </c>
      <c r="Q121" s="151">
        <v>5.47</v>
      </c>
      <c r="R121" s="149">
        <v>0</v>
      </c>
      <c r="S121" s="149">
        <v>0</v>
      </c>
      <c r="T121" s="149">
        <v>0</v>
      </c>
      <c r="U121" s="149">
        <v>0</v>
      </c>
      <c r="V121" s="149">
        <v>0</v>
      </c>
      <c r="W121" s="149">
        <v>0</v>
      </c>
      <c r="X121" s="149">
        <v>0</v>
      </c>
      <c r="Y121" s="149">
        <v>0</v>
      </c>
      <c r="Z121" s="154">
        <v>4.4381000000000004</v>
      </c>
      <c r="AA121" s="154">
        <v>3.4702999999999999</v>
      </c>
      <c r="AB121" s="144">
        <f t="shared" si="4"/>
        <v>5.0533547887978623</v>
      </c>
      <c r="AF121" s="144">
        <f t="shared" si="3"/>
        <v>-8.06106838342453E-2</v>
      </c>
    </row>
    <row r="122" spans="1:34" ht="14.4">
      <c r="A122" s="145">
        <v>41000</v>
      </c>
      <c r="B122" s="148">
        <v>27124724</v>
      </c>
      <c r="C122" s="148">
        <v>1739051</v>
      </c>
      <c r="D122" s="149">
        <v>0</v>
      </c>
      <c r="E122" s="149">
        <v>0</v>
      </c>
      <c r="F122" s="151">
        <v>6.6718000000000002</v>
      </c>
      <c r="G122" s="151">
        <v>8.3887999999999998</v>
      </c>
      <c r="H122" s="149">
        <v>0</v>
      </c>
      <c r="I122" s="149">
        <v>0</v>
      </c>
      <c r="J122" s="148">
        <v>78441708</v>
      </c>
      <c r="K122" s="149">
        <v>0</v>
      </c>
      <c r="L122" s="149">
        <v>0</v>
      </c>
      <c r="M122" s="148">
        <v>2474975</v>
      </c>
      <c r="N122" s="151">
        <v>4.9345999999999997</v>
      </c>
      <c r="O122" s="149">
        <v>0</v>
      </c>
      <c r="P122" s="149">
        <v>0</v>
      </c>
      <c r="Q122" s="151">
        <v>5.4884000000000004</v>
      </c>
      <c r="R122" s="149">
        <v>0</v>
      </c>
      <c r="S122" s="149">
        <v>0</v>
      </c>
      <c r="T122" s="149">
        <v>0</v>
      </c>
      <c r="U122" s="149">
        <v>0</v>
      </c>
      <c r="V122" s="149">
        <v>0</v>
      </c>
      <c r="W122" s="149">
        <v>0</v>
      </c>
      <c r="X122" s="149">
        <v>0</v>
      </c>
      <c r="Y122" s="149">
        <v>0</v>
      </c>
      <c r="Z122" s="154">
        <v>4.3760000000000003</v>
      </c>
      <c r="AA122" s="154">
        <v>3.3243</v>
      </c>
      <c r="AB122" s="144">
        <f t="shared" si="4"/>
        <v>5.0889941153137643</v>
      </c>
      <c r="AF122" s="144">
        <f t="shared" si="3"/>
        <v>-4.497135731834323E-2</v>
      </c>
    </row>
    <row r="123" spans="1:34" ht="14.4">
      <c r="A123" s="145">
        <v>40969</v>
      </c>
      <c r="B123" s="148">
        <v>20131338</v>
      </c>
      <c r="C123" s="148">
        <v>961484</v>
      </c>
      <c r="D123" s="148">
        <v>405624</v>
      </c>
      <c r="E123" s="149">
        <v>0</v>
      </c>
      <c r="F123" s="151">
        <v>7.5148000000000001</v>
      </c>
      <c r="G123" s="151">
        <v>7.6315</v>
      </c>
      <c r="H123" s="151">
        <v>6.6924000000000001</v>
      </c>
      <c r="I123" s="149">
        <v>0</v>
      </c>
      <c r="J123" s="148">
        <v>92771577</v>
      </c>
      <c r="K123" s="149">
        <v>0</v>
      </c>
      <c r="L123" s="149">
        <v>0</v>
      </c>
      <c r="M123" s="148">
        <v>2312725</v>
      </c>
      <c r="N123" s="151">
        <v>5.1482999999999999</v>
      </c>
      <c r="O123" s="149">
        <v>0</v>
      </c>
      <c r="P123" s="149">
        <v>0</v>
      </c>
      <c r="Q123" s="151">
        <v>5.9865000000000004</v>
      </c>
      <c r="R123" s="149">
        <v>0</v>
      </c>
      <c r="S123" s="149">
        <v>0</v>
      </c>
      <c r="T123" s="149">
        <v>0</v>
      </c>
      <c r="U123" s="149">
        <v>0</v>
      </c>
      <c r="V123" s="149">
        <v>0</v>
      </c>
      <c r="W123" s="149">
        <v>0</v>
      </c>
      <c r="X123" s="149">
        <v>0</v>
      </c>
      <c r="Y123" s="149">
        <v>0</v>
      </c>
      <c r="Z123" s="154">
        <v>4.3651999999999997</v>
      </c>
      <c r="AA123" s="154">
        <v>3.306</v>
      </c>
      <c r="AB123" s="144">
        <f t="shared" si="4"/>
        <v>5.2837148040221811</v>
      </c>
      <c r="AC123" s="144">
        <f>AVERAGE(AB123:AB125)</f>
        <v>5.4160615583175833</v>
      </c>
      <c r="AD123" s="144" t="s">
        <v>594</v>
      </c>
      <c r="AF123" s="144">
        <f t="shared" si="3"/>
        <v>0.14974933139007351</v>
      </c>
      <c r="AG123" s="144">
        <f>AVERAGE(AF123:AF125)</f>
        <v>0.28209608568547601</v>
      </c>
      <c r="AH123" s="144" t="s">
        <v>594</v>
      </c>
    </row>
    <row r="124" spans="1:34" ht="14.4">
      <c r="A124" s="145">
        <v>40940</v>
      </c>
      <c r="B124" s="148">
        <v>13422990</v>
      </c>
      <c r="C124" s="148">
        <v>595784</v>
      </c>
      <c r="D124" s="149">
        <v>0</v>
      </c>
      <c r="E124" s="149">
        <v>0</v>
      </c>
      <c r="F124" s="151">
        <v>7.5823</v>
      </c>
      <c r="G124" s="151">
        <v>9.4479000000000006</v>
      </c>
      <c r="H124" s="149">
        <v>0</v>
      </c>
      <c r="I124" s="149">
        <v>0</v>
      </c>
      <c r="J124" s="148">
        <v>80070279</v>
      </c>
      <c r="K124" s="149">
        <v>0</v>
      </c>
      <c r="L124" s="149">
        <v>0</v>
      </c>
      <c r="M124" s="148">
        <v>3823042</v>
      </c>
      <c r="N124" s="151">
        <v>5.3384999999999998</v>
      </c>
      <c r="O124" s="149">
        <v>0</v>
      </c>
      <c r="P124" s="149">
        <v>0</v>
      </c>
      <c r="Q124" s="151">
        <v>5.8583999999999996</v>
      </c>
      <c r="R124" s="149">
        <v>0</v>
      </c>
      <c r="S124" s="149">
        <v>0</v>
      </c>
      <c r="T124" s="149">
        <v>0</v>
      </c>
      <c r="U124" s="149">
        <v>0</v>
      </c>
      <c r="V124" s="149">
        <v>0</v>
      </c>
      <c r="W124" s="149">
        <v>0</v>
      </c>
      <c r="X124" s="149">
        <v>0</v>
      </c>
      <c r="Y124" s="149">
        <v>0</v>
      </c>
      <c r="Z124" s="154">
        <v>4.3506</v>
      </c>
      <c r="AA124" s="154">
        <v>3.2879</v>
      </c>
      <c r="AB124" s="144">
        <f t="shared" si="4"/>
        <v>5.4472427979715308</v>
      </c>
      <c r="AF124" s="144">
        <f t="shared" si="3"/>
        <v>0.31327732533942321</v>
      </c>
    </row>
    <row r="125" spans="1:34" ht="14.4">
      <c r="A125" s="145">
        <v>40909</v>
      </c>
      <c r="B125" s="148">
        <v>12994778</v>
      </c>
      <c r="C125" s="148">
        <v>1467225</v>
      </c>
      <c r="D125" s="149">
        <v>0</v>
      </c>
      <c r="E125" s="149">
        <v>0</v>
      </c>
      <c r="F125" s="151">
        <v>7.4737</v>
      </c>
      <c r="G125" s="151">
        <v>8.1258999999999997</v>
      </c>
      <c r="H125" s="149">
        <v>0</v>
      </c>
      <c r="I125" s="149">
        <v>0</v>
      </c>
      <c r="J125" s="148">
        <v>81390287</v>
      </c>
      <c r="K125" s="149">
        <v>0</v>
      </c>
      <c r="L125" s="149">
        <v>0</v>
      </c>
      <c r="M125" s="148">
        <v>7978098</v>
      </c>
      <c r="N125" s="151">
        <v>5.3771000000000004</v>
      </c>
      <c r="O125" s="149">
        <v>0</v>
      </c>
      <c r="P125" s="149">
        <v>0</v>
      </c>
      <c r="Q125" s="151">
        <v>6.1025</v>
      </c>
      <c r="R125" s="149">
        <v>0</v>
      </c>
      <c r="S125" s="149">
        <v>0</v>
      </c>
      <c r="T125" s="149">
        <v>0</v>
      </c>
      <c r="U125" s="149">
        <v>0</v>
      </c>
      <c r="V125" s="149">
        <v>0</v>
      </c>
      <c r="W125" s="149">
        <v>0</v>
      </c>
      <c r="X125" s="149">
        <v>0</v>
      </c>
      <c r="Y125" s="149">
        <v>0</v>
      </c>
      <c r="Z125" s="154">
        <v>4.3428000000000004</v>
      </c>
      <c r="AA125" s="154">
        <v>3.3650000000000002</v>
      </c>
      <c r="AB125" s="144">
        <f t="shared" si="4"/>
        <v>5.5172270729590389</v>
      </c>
      <c r="AF125" s="144">
        <f t="shared" si="3"/>
        <v>0.38326160032693135</v>
      </c>
    </row>
    <row r="126" spans="1:34" ht="14.4">
      <c r="A126" s="145">
        <v>40878</v>
      </c>
      <c r="B126" s="148">
        <v>18398328</v>
      </c>
      <c r="C126" s="149">
        <v>0</v>
      </c>
      <c r="D126" s="149">
        <v>0</v>
      </c>
      <c r="E126" s="149">
        <v>0</v>
      </c>
      <c r="F126" s="151">
        <v>7.7457000000000003</v>
      </c>
      <c r="G126" s="149">
        <v>0</v>
      </c>
      <c r="H126" s="149">
        <v>0</v>
      </c>
      <c r="I126" s="149">
        <v>0</v>
      </c>
      <c r="J126" s="148">
        <v>130456005</v>
      </c>
      <c r="K126" s="149">
        <v>0</v>
      </c>
      <c r="L126" s="149">
        <v>0</v>
      </c>
      <c r="M126" s="148">
        <v>12309538</v>
      </c>
      <c r="N126" s="151">
        <v>5.6067999999999998</v>
      </c>
      <c r="O126" s="149">
        <v>0</v>
      </c>
      <c r="P126" s="149">
        <v>0</v>
      </c>
      <c r="Q126" s="151">
        <v>6.1885000000000003</v>
      </c>
      <c r="R126" s="149">
        <v>0</v>
      </c>
      <c r="S126" s="149">
        <v>0</v>
      </c>
      <c r="T126" s="149">
        <v>0</v>
      </c>
      <c r="U126" s="149">
        <v>0</v>
      </c>
      <c r="V126" s="149">
        <v>0</v>
      </c>
      <c r="W126" s="149">
        <v>0</v>
      </c>
      <c r="X126" s="149">
        <v>0</v>
      </c>
      <c r="Y126" s="149">
        <v>0</v>
      </c>
      <c r="Z126" s="154">
        <v>4.3266999999999998</v>
      </c>
      <c r="AA126" s="154">
        <v>3.2863000000000002</v>
      </c>
      <c r="AB126" s="144">
        <f t="shared" si="4"/>
        <v>5.717369276891028</v>
      </c>
      <c r="AC126" s="144">
        <f>AVERAGE(AB126:AB128)</f>
        <v>5.7419110437812044</v>
      </c>
      <c r="AD126" s="144" t="s">
        <v>593</v>
      </c>
      <c r="AF126" s="144">
        <f t="shared" si="3"/>
        <v>0.58340380425892047</v>
      </c>
      <c r="AG126" s="144">
        <f>AVERAGE(AF126:AF128)</f>
        <v>0.60794557114909653</v>
      </c>
      <c r="AH126" s="144" t="s">
        <v>593</v>
      </c>
    </row>
    <row r="127" spans="1:34" ht="14.4">
      <c r="A127" s="145">
        <v>40848</v>
      </c>
      <c r="B127" s="148">
        <v>11785907</v>
      </c>
      <c r="C127" s="148">
        <v>783605</v>
      </c>
      <c r="D127" s="148">
        <v>295872</v>
      </c>
      <c r="E127" s="149">
        <v>0</v>
      </c>
      <c r="F127" s="151">
        <v>8.3478999999999992</v>
      </c>
      <c r="G127" s="151">
        <v>8.2372999999999994</v>
      </c>
      <c r="H127" s="151">
        <v>6.1661999999999999</v>
      </c>
      <c r="I127" s="149">
        <v>0</v>
      </c>
      <c r="J127" s="148">
        <v>132601223</v>
      </c>
      <c r="K127" s="149">
        <v>0</v>
      </c>
      <c r="L127" s="149">
        <v>0</v>
      </c>
      <c r="M127" s="148">
        <v>2344719</v>
      </c>
      <c r="N127" s="151">
        <v>5.6970000000000001</v>
      </c>
      <c r="O127" s="149">
        <v>0</v>
      </c>
      <c r="P127" s="149">
        <v>0</v>
      </c>
      <c r="Q127" s="151">
        <v>6.0147000000000004</v>
      </c>
      <c r="R127" s="149">
        <v>0</v>
      </c>
      <c r="S127" s="149">
        <v>0</v>
      </c>
      <c r="T127" s="149">
        <v>0</v>
      </c>
      <c r="U127" s="149">
        <v>0</v>
      </c>
      <c r="V127" s="149">
        <v>0</v>
      </c>
      <c r="W127" s="149">
        <v>0</v>
      </c>
      <c r="X127" s="149">
        <v>0</v>
      </c>
      <c r="Y127" s="149">
        <v>0</v>
      </c>
      <c r="Z127" s="154">
        <v>4.3536000000000001</v>
      </c>
      <c r="AA127" s="154">
        <v>3.2120000000000002</v>
      </c>
      <c r="AB127" s="144">
        <f t="shared" si="4"/>
        <v>5.7579890386272101</v>
      </c>
      <c r="AF127" s="144">
        <f t="shared" si="3"/>
        <v>0.62402356599510256</v>
      </c>
    </row>
    <row r="128" spans="1:34" ht="14.4">
      <c r="A128" s="145">
        <v>40817</v>
      </c>
      <c r="B128" s="148">
        <v>14121717</v>
      </c>
      <c r="C128" s="148">
        <v>311379</v>
      </c>
      <c r="D128" s="149">
        <v>0</v>
      </c>
      <c r="E128" s="149">
        <v>0</v>
      </c>
      <c r="F128" s="151">
        <v>8.9682999999999993</v>
      </c>
      <c r="G128" s="151">
        <v>7.9863999999999997</v>
      </c>
      <c r="H128" s="149">
        <v>0</v>
      </c>
      <c r="I128" s="149">
        <v>0</v>
      </c>
      <c r="J128" s="148">
        <v>121019928</v>
      </c>
      <c r="K128" s="149">
        <v>0</v>
      </c>
      <c r="L128" s="149">
        <v>0</v>
      </c>
      <c r="M128" s="149">
        <v>0</v>
      </c>
      <c r="N128" s="151">
        <v>5.6622000000000003</v>
      </c>
      <c r="O128" s="149">
        <v>0</v>
      </c>
      <c r="P128" s="149">
        <v>0</v>
      </c>
      <c r="Q128" s="149">
        <v>0</v>
      </c>
      <c r="R128" s="149">
        <v>0</v>
      </c>
      <c r="S128" s="149">
        <v>0</v>
      </c>
      <c r="T128" s="149">
        <v>0</v>
      </c>
      <c r="U128" s="149">
        <v>0</v>
      </c>
      <c r="V128" s="149">
        <v>0</v>
      </c>
      <c r="W128" s="149">
        <v>0</v>
      </c>
      <c r="X128" s="149">
        <v>0</v>
      </c>
      <c r="Y128" s="149">
        <v>0</v>
      </c>
      <c r="Z128" s="154">
        <v>4.3238000000000003</v>
      </c>
      <c r="AA128" s="154">
        <v>3.1539000000000001</v>
      </c>
      <c r="AB128" s="144">
        <f t="shared" si="4"/>
        <v>5.7503748158253742</v>
      </c>
      <c r="AF128" s="144">
        <f t="shared" si="3"/>
        <v>0.61640934319326668</v>
      </c>
    </row>
    <row r="129" spans="1:34" ht="14.4">
      <c r="A129" s="145">
        <v>40787</v>
      </c>
      <c r="B129" s="148">
        <v>12832808</v>
      </c>
      <c r="C129" s="148">
        <v>1289649</v>
      </c>
      <c r="D129" s="149">
        <v>0</v>
      </c>
      <c r="E129" s="149">
        <v>0</v>
      </c>
      <c r="F129" s="151">
        <v>8.9953000000000003</v>
      </c>
      <c r="G129" s="151">
        <v>8.7314000000000007</v>
      </c>
      <c r="H129" s="149">
        <v>0</v>
      </c>
      <c r="I129" s="149">
        <v>0</v>
      </c>
      <c r="J129" s="148">
        <v>147564394</v>
      </c>
      <c r="K129" s="149">
        <v>0</v>
      </c>
      <c r="L129" s="149">
        <v>0</v>
      </c>
      <c r="M129" s="148">
        <v>2860768</v>
      </c>
      <c r="N129" s="151">
        <v>5.6684000000000001</v>
      </c>
      <c r="O129" s="149">
        <v>0</v>
      </c>
      <c r="P129" s="149">
        <v>0</v>
      </c>
      <c r="Q129" s="151">
        <v>5.8068999999999997</v>
      </c>
      <c r="R129" s="149">
        <v>0</v>
      </c>
      <c r="S129" s="149">
        <v>0</v>
      </c>
      <c r="T129" s="149">
        <v>0</v>
      </c>
      <c r="U129" s="149">
        <v>0</v>
      </c>
      <c r="V129" s="149">
        <v>0</v>
      </c>
      <c r="W129" s="149">
        <v>0</v>
      </c>
      <c r="X129" s="149">
        <v>0</v>
      </c>
      <c r="Y129" s="149">
        <v>0</v>
      </c>
      <c r="Z129" s="154">
        <v>4.282</v>
      </c>
      <c r="AA129" s="154">
        <v>3.1091000000000002</v>
      </c>
      <c r="AB129" s="144">
        <f t="shared" si="4"/>
        <v>5.741838323323976</v>
      </c>
      <c r="AC129" s="144">
        <f>AVERAGE(AB129:AB131)</f>
        <v>5.8373484217600238</v>
      </c>
      <c r="AD129" s="144" t="s">
        <v>592</v>
      </c>
      <c r="AF129" s="144">
        <f t="shared" si="3"/>
        <v>0.60787285069186847</v>
      </c>
      <c r="AG129" s="144">
        <f>AVERAGE(AF129:AF131)</f>
        <v>0.70338294912791655</v>
      </c>
      <c r="AH129" s="144" t="s">
        <v>592</v>
      </c>
    </row>
    <row r="130" spans="1:34" ht="14.4">
      <c r="A130" s="145">
        <v>40756</v>
      </c>
      <c r="B130" s="148">
        <v>12129751</v>
      </c>
      <c r="C130" s="148">
        <v>1093279</v>
      </c>
      <c r="D130" s="149">
        <v>0</v>
      </c>
      <c r="E130" s="149">
        <v>0</v>
      </c>
      <c r="F130" s="151">
        <v>8.6571999999999996</v>
      </c>
      <c r="G130" s="151">
        <v>9.3671000000000006</v>
      </c>
      <c r="H130" s="149">
        <v>0</v>
      </c>
      <c r="I130" s="149">
        <v>0</v>
      </c>
      <c r="J130" s="148">
        <v>135488873</v>
      </c>
      <c r="K130" s="149">
        <v>0</v>
      </c>
      <c r="L130" s="149">
        <v>0</v>
      </c>
      <c r="M130" s="149">
        <v>0</v>
      </c>
      <c r="N130" s="151">
        <v>5.8068</v>
      </c>
      <c r="O130" s="149">
        <v>0</v>
      </c>
      <c r="P130" s="149">
        <v>0</v>
      </c>
      <c r="Q130" s="149">
        <v>0</v>
      </c>
      <c r="R130" s="149">
        <v>0</v>
      </c>
      <c r="S130" s="149">
        <v>0</v>
      </c>
      <c r="T130" s="149">
        <v>0</v>
      </c>
      <c r="U130" s="149">
        <v>0</v>
      </c>
      <c r="V130" s="149">
        <v>0</v>
      </c>
      <c r="W130" s="149">
        <v>0</v>
      </c>
      <c r="X130" s="149">
        <v>0</v>
      </c>
      <c r="Y130" s="149">
        <v>0</v>
      </c>
      <c r="Z130" s="154">
        <v>4.2500999999999998</v>
      </c>
      <c r="AA130" s="154">
        <v>2.9611999999999998</v>
      </c>
      <c r="AB130" s="144">
        <f t="shared" si="4"/>
        <v>5.8721019444285716</v>
      </c>
      <c r="AF130" s="144">
        <f t="shared" si="3"/>
        <v>0.73813647179646402</v>
      </c>
    </row>
    <row r="131" spans="1:34" ht="14.4">
      <c r="A131" s="145">
        <v>40725</v>
      </c>
      <c r="B131" s="148">
        <v>7021069</v>
      </c>
      <c r="C131" s="148">
        <v>1205644</v>
      </c>
      <c r="D131" s="149">
        <v>0</v>
      </c>
      <c r="E131" s="149">
        <v>0</v>
      </c>
      <c r="F131" s="151">
        <v>8.7111999999999998</v>
      </c>
      <c r="G131" s="151">
        <v>8.7205999999999992</v>
      </c>
      <c r="H131" s="149">
        <v>0</v>
      </c>
      <c r="I131" s="149">
        <v>0</v>
      </c>
      <c r="J131" s="148">
        <v>99966436</v>
      </c>
      <c r="K131" s="149">
        <v>0</v>
      </c>
      <c r="L131" s="149">
        <v>0</v>
      </c>
      <c r="M131" s="148">
        <v>1972944</v>
      </c>
      <c r="N131" s="151">
        <v>5.8312999999999997</v>
      </c>
      <c r="O131" s="149">
        <v>0</v>
      </c>
      <c r="P131" s="149">
        <v>0</v>
      </c>
      <c r="Q131" s="151">
        <v>6.5155000000000003</v>
      </c>
      <c r="R131" s="149">
        <v>0</v>
      </c>
      <c r="S131" s="149">
        <v>0</v>
      </c>
      <c r="T131" s="149">
        <v>0</v>
      </c>
      <c r="U131" s="149">
        <v>0</v>
      </c>
      <c r="V131" s="149">
        <v>0</v>
      </c>
      <c r="W131" s="149">
        <v>0</v>
      </c>
      <c r="X131" s="149">
        <v>0</v>
      </c>
      <c r="Y131" s="149">
        <v>0</v>
      </c>
      <c r="Z131" s="154">
        <v>4.2404999999999999</v>
      </c>
      <c r="AA131" s="154">
        <v>2.97</v>
      </c>
      <c r="AB131" s="144">
        <f t="shared" si="4"/>
        <v>5.8981049975275246</v>
      </c>
      <c r="AF131" s="144">
        <f t="shared" si="3"/>
        <v>0.76413952489541703</v>
      </c>
    </row>
    <row r="132" spans="1:34" ht="14.4">
      <c r="A132" s="145">
        <v>40695</v>
      </c>
      <c r="B132" s="148">
        <v>14318720</v>
      </c>
      <c r="C132" s="148">
        <v>1404858</v>
      </c>
      <c r="D132" s="148">
        <v>323906</v>
      </c>
      <c r="E132" s="149">
        <v>0</v>
      </c>
      <c r="F132" s="151">
        <v>8.5500000000000007</v>
      </c>
      <c r="G132" s="151">
        <v>10.010199999999999</v>
      </c>
      <c r="H132" s="151">
        <v>6.9055999999999997</v>
      </c>
      <c r="I132" s="149">
        <v>0</v>
      </c>
      <c r="J132" s="148">
        <v>81462958</v>
      </c>
      <c r="K132" s="149">
        <v>0</v>
      </c>
      <c r="L132" s="149">
        <v>0</v>
      </c>
      <c r="M132" s="149">
        <v>0</v>
      </c>
      <c r="N132" s="151">
        <v>5.9637000000000002</v>
      </c>
      <c r="O132" s="149">
        <v>0</v>
      </c>
      <c r="P132" s="149">
        <v>0</v>
      </c>
      <c r="Q132" s="149">
        <v>0</v>
      </c>
      <c r="R132" s="149">
        <v>0</v>
      </c>
      <c r="S132" s="149">
        <v>0</v>
      </c>
      <c r="T132" s="149">
        <v>0</v>
      </c>
      <c r="U132" s="149">
        <v>0</v>
      </c>
      <c r="V132" s="149">
        <v>0</v>
      </c>
      <c r="W132" s="149">
        <v>0</v>
      </c>
      <c r="X132" s="149">
        <v>0</v>
      </c>
      <c r="Y132" s="149">
        <v>0</v>
      </c>
      <c r="Z132" s="154">
        <v>4.1928999999999998</v>
      </c>
      <c r="AA132" s="154">
        <v>2.9134000000000002</v>
      </c>
      <c r="AB132" s="144">
        <f t="shared" si="4"/>
        <v>6.0840040377847968</v>
      </c>
      <c r="AC132" s="144">
        <f>AVERAGE(AB132:AB134)</f>
        <v>5.7806281728510092</v>
      </c>
      <c r="AD132" s="144" t="s">
        <v>591</v>
      </c>
      <c r="AF132" s="144">
        <f t="shared" ref="AF132:AF185" si="5">AB132-AVERAGE($AB$3:$AB$185)</f>
        <v>0.95003856515268925</v>
      </c>
      <c r="AG132" s="144">
        <f>AVERAGE(AF132:AF134)</f>
        <v>0.64666270021890193</v>
      </c>
      <c r="AH132" s="144" t="s">
        <v>591</v>
      </c>
    </row>
    <row r="133" spans="1:34" ht="14.4">
      <c r="A133" s="145">
        <v>40664</v>
      </c>
      <c r="B133" s="148">
        <v>15100002</v>
      </c>
      <c r="C133" s="148">
        <v>827251</v>
      </c>
      <c r="D133" s="148">
        <v>539992</v>
      </c>
      <c r="E133" s="149">
        <v>0</v>
      </c>
      <c r="F133" s="151">
        <v>7.5289000000000001</v>
      </c>
      <c r="G133" s="151">
        <v>9.6018000000000008</v>
      </c>
      <c r="H133" s="151">
        <v>6.5728999999999997</v>
      </c>
      <c r="I133" s="149">
        <v>0</v>
      </c>
      <c r="J133" s="148">
        <v>139102835</v>
      </c>
      <c r="K133" s="149">
        <v>0</v>
      </c>
      <c r="L133" s="149">
        <v>0</v>
      </c>
      <c r="M133" s="148">
        <v>1891461</v>
      </c>
      <c r="N133" s="151">
        <v>5.7999000000000001</v>
      </c>
      <c r="O133" s="149">
        <v>0</v>
      </c>
      <c r="P133" s="149">
        <v>0</v>
      </c>
      <c r="Q133" s="151">
        <v>5.4641999999999999</v>
      </c>
      <c r="R133" s="149">
        <v>0</v>
      </c>
      <c r="S133" s="149">
        <v>0</v>
      </c>
      <c r="T133" s="149">
        <v>0</v>
      </c>
      <c r="U133" s="149">
        <v>0</v>
      </c>
      <c r="V133" s="149">
        <v>0</v>
      </c>
      <c r="W133" s="149">
        <v>0</v>
      </c>
      <c r="X133" s="149">
        <v>0</v>
      </c>
      <c r="Y133" s="149">
        <v>0</v>
      </c>
      <c r="Z133" s="154">
        <v>4.1120000000000001</v>
      </c>
      <c r="AA133" s="154">
        <v>2.8652000000000002</v>
      </c>
      <c r="AB133" s="144">
        <f t="shared" ref="AB133:AB184" si="6">(B133*F133+C133*G133+D133*H133+E133*I133+J133*N133*Z133+K133*O133*+L133*P133*Z133+M133*Q133*Z133+R133*V133*AA133+S133*W133*AA133+T133*X133*AA133+U133*Y133*AA133)/(SUM(B133:E133)+SUM(J133:M133)*Z133+SUM(R133:U133)*AA133)</f>
        <v>5.8452838457197256</v>
      </c>
      <c r="AF133" s="144">
        <f t="shared" si="5"/>
        <v>0.71131837308761803</v>
      </c>
    </row>
    <row r="134" spans="1:34" ht="14.4">
      <c r="A134" s="145">
        <v>40634</v>
      </c>
      <c r="B134" s="148">
        <v>8791359</v>
      </c>
      <c r="C134" s="148">
        <v>614922</v>
      </c>
      <c r="D134" s="149">
        <v>0</v>
      </c>
      <c r="E134" s="149">
        <v>0</v>
      </c>
      <c r="F134" s="151">
        <v>8.4825999999999997</v>
      </c>
      <c r="G134" s="151">
        <v>9.5266999999999999</v>
      </c>
      <c r="H134" s="149">
        <v>0</v>
      </c>
      <c r="I134" s="149">
        <v>0</v>
      </c>
      <c r="J134" s="148">
        <v>150521034</v>
      </c>
      <c r="K134" s="149">
        <v>0</v>
      </c>
      <c r="L134" s="149">
        <v>0</v>
      </c>
      <c r="M134" s="148">
        <v>2679136</v>
      </c>
      <c r="N134" s="151">
        <v>5.3693999999999997</v>
      </c>
      <c r="O134" s="149">
        <v>0</v>
      </c>
      <c r="P134" s="149">
        <v>0</v>
      </c>
      <c r="Q134" s="151">
        <v>5.1516000000000002</v>
      </c>
      <c r="R134" s="149">
        <v>0</v>
      </c>
      <c r="S134" s="149">
        <v>0</v>
      </c>
      <c r="T134" s="149">
        <v>0</v>
      </c>
      <c r="U134" s="149">
        <v>0</v>
      </c>
      <c r="V134" s="149">
        <v>0</v>
      </c>
      <c r="W134" s="149">
        <v>0</v>
      </c>
      <c r="X134" s="149">
        <v>0</v>
      </c>
      <c r="Y134" s="149">
        <v>0</v>
      </c>
      <c r="Z134" s="154">
        <v>4.0991999999999997</v>
      </c>
      <c r="AA134" s="154">
        <v>2.8359999999999999</v>
      </c>
      <c r="AB134" s="144">
        <f t="shared" si="6"/>
        <v>5.412596635048506</v>
      </c>
      <c r="AF134" s="144">
        <f t="shared" si="5"/>
        <v>0.2786311624163984</v>
      </c>
    </row>
    <row r="135" spans="1:34" ht="14.4">
      <c r="A135" s="145">
        <v>40603</v>
      </c>
      <c r="B135" s="148">
        <v>7037870</v>
      </c>
      <c r="C135" s="148">
        <v>1455936</v>
      </c>
      <c r="D135" s="148">
        <v>443942</v>
      </c>
      <c r="E135" s="149">
        <v>0</v>
      </c>
      <c r="F135" s="151">
        <v>9.3307000000000002</v>
      </c>
      <c r="G135" s="151">
        <v>9.7120999999999995</v>
      </c>
      <c r="H135" s="151">
        <v>6.2743000000000002</v>
      </c>
      <c r="I135" s="149">
        <v>0</v>
      </c>
      <c r="J135" s="148">
        <v>106063678</v>
      </c>
      <c r="K135" s="149">
        <v>0</v>
      </c>
      <c r="L135" s="149">
        <v>0</v>
      </c>
      <c r="M135" s="148">
        <v>1775582</v>
      </c>
      <c r="N135" s="151">
        <v>5.3685</v>
      </c>
      <c r="O135" s="149">
        <v>0</v>
      </c>
      <c r="P135" s="149">
        <v>0</v>
      </c>
      <c r="Q135" s="151">
        <v>5.0589000000000004</v>
      </c>
      <c r="R135" s="149">
        <v>0</v>
      </c>
      <c r="S135" s="149">
        <v>0</v>
      </c>
      <c r="T135" s="149">
        <v>0</v>
      </c>
      <c r="U135" s="149">
        <v>0</v>
      </c>
      <c r="V135" s="149">
        <v>0</v>
      </c>
      <c r="W135" s="149">
        <v>0</v>
      </c>
      <c r="X135" s="149">
        <v>0</v>
      </c>
      <c r="Y135" s="149">
        <v>0</v>
      </c>
      <c r="Z135" s="154">
        <v>4.1646000000000001</v>
      </c>
      <c r="AA135" s="154">
        <v>2.9735999999999998</v>
      </c>
      <c r="AB135" s="144">
        <f t="shared" si="6"/>
        <v>5.4390655577688527</v>
      </c>
      <c r="AC135" s="144">
        <f>AVERAGE(AB135:AB137)</f>
        <v>5.4462745487263513</v>
      </c>
      <c r="AD135" s="144" t="s">
        <v>590</v>
      </c>
      <c r="AF135" s="144">
        <f t="shared" si="5"/>
        <v>0.30510008513674514</v>
      </c>
      <c r="AG135" s="144">
        <f>AVERAGE(AF135:AF137)</f>
        <v>0.31230907609424402</v>
      </c>
      <c r="AH135" s="144" t="s">
        <v>590</v>
      </c>
    </row>
    <row r="136" spans="1:34" ht="14.4">
      <c r="A136" s="145">
        <v>40575</v>
      </c>
      <c r="B136" s="148">
        <v>4518372</v>
      </c>
      <c r="C136" s="148">
        <v>467228</v>
      </c>
      <c r="D136" s="149">
        <v>0</v>
      </c>
      <c r="E136" s="149">
        <v>0</v>
      </c>
      <c r="F136" s="151">
        <v>10.2182</v>
      </c>
      <c r="G136" s="151">
        <v>8.9596999999999998</v>
      </c>
      <c r="H136" s="149">
        <v>0</v>
      </c>
      <c r="I136" s="149">
        <v>0</v>
      </c>
      <c r="J136" s="148">
        <v>56998920</v>
      </c>
      <c r="K136" s="149">
        <v>0</v>
      </c>
      <c r="L136" s="149">
        <v>0</v>
      </c>
      <c r="M136" s="148">
        <v>1225920</v>
      </c>
      <c r="N136" s="151">
        <v>5.5419999999999998</v>
      </c>
      <c r="O136" s="149">
        <v>0</v>
      </c>
      <c r="P136" s="149">
        <v>0</v>
      </c>
      <c r="Q136" s="151">
        <v>5.4531000000000001</v>
      </c>
      <c r="R136" s="149">
        <v>0</v>
      </c>
      <c r="S136" s="149">
        <v>0</v>
      </c>
      <c r="T136" s="149">
        <v>0</v>
      </c>
      <c r="U136" s="149">
        <v>0</v>
      </c>
      <c r="V136" s="149">
        <v>0</v>
      </c>
      <c r="W136" s="149">
        <v>0</v>
      </c>
      <c r="X136" s="149">
        <v>0</v>
      </c>
      <c r="Y136" s="149">
        <v>0</v>
      </c>
      <c r="Z136" s="154">
        <v>4.2472000000000003</v>
      </c>
      <c r="AA136" s="154">
        <v>3.1107999999999998</v>
      </c>
      <c r="AB136" s="144">
        <f t="shared" si="6"/>
        <v>5.6302469570073415</v>
      </c>
      <c r="AF136" s="144">
        <f t="shared" si="5"/>
        <v>0.49628148437523389</v>
      </c>
    </row>
    <row r="137" spans="1:34" ht="14.4">
      <c r="A137" s="145">
        <v>40544</v>
      </c>
      <c r="B137" s="148">
        <v>4344262</v>
      </c>
      <c r="C137" s="148">
        <v>489202</v>
      </c>
      <c r="D137" s="149">
        <v>0</v>
      </c>
      <c r="E137" s="149">
        <v>0</v>
      </c>
      <c r="F137" s="151">
        <v>10.0464</v>
      </c>
      <c r="G137" s="151">
        <v>9.6763999999999992</v>
      </c>
      <c r="H137" s="149">
        <v>0</v>
      </c>
      <c r="I137" s="149">
        <v>0</v>
      </c>
      <c r="J137" s="148">
        <v>150877879</v>
      </c>
      <c r="K137" s="149">
        <v>0</v>
      </c>
      <c r="L137" s="149">
        <v>0</v>
      </c>
      <c r="M137" s="148">
        <v>1840519</v>
      </c>
      <c r="N137" s="151">
        <v>5.2351000000000001</v>
      </c>
      <c r="O137" s="149">
        <v>0</v>
      </c>
      <c r="P137" s="149">
        <v>0</v>
      </c>
      <c r="Q137" s="151">
        <v>5.1349999999999998</v>
      </c>
      <c r="R137" s="151">
        <v>5.37</v>
      </c>
      <c r="S137" s="149">
        <v>0</v>
      </c>
      <c r="T137" s="149">
        <v>0</v>
      </c>
      <c r="U137" s="149">
        <v>0</v>
      </c>
      <c r="V137" s="148">
        <v>16114</v>
      </c>
      <c r="W137" s="149">
        <v>0</v>
      </c>
      <c r="X137" s="149">
        <v>0</v>
      </c>
      <c r="Y137" s="149">
        <v>0</v>
      </c>
      <c r="Z137" s="154">
        <v>4.2622</v>
      </c>
      <c r="AA137" s="154">
        <v>3.1918000000000002</v>
      </c>
      <c r="AB137" s="144">
        <f t="shared" si="6"/>
        <v>5.2695111314028606</v>
      </c>
      <c r="AF137" s="144">
        <f t="shared" si="5"/>
        <v>0.13554565877075309</v>
      </c>
    </row>
    <row r="138" spans="1:34" ht="14.4">
      <c r="A138" s="145">
        <v>40513</v>
      </c>
      <c r="B138" s="148">
        <v>6048520</v>
      </c>
      <c r="C138" s="148">
        <v>2843243</v>
      </c>
      <c r="D138" s="149">
        <v>0</v>
      </c>
      <c r="E138" s="149">
        <v>0</v>
      </c>
      <c r="F138" s="151">
        <v>10.319800000000001</v>
      </c>
      <c r="G138" s="151">
        <v>9.99</v>
      </c>
      <c r="H138" s="149">
        <v>0</v>
      </c>
      <c r="I138" s="149">
        <v>0</v>
      </c>
      <c r="J138" s="148">
        <v>121259171</v>
      </c>
      <c r="K138" s="149">
        <v>0</v>
      </c>
      <c r="L138" s="149">
        <v>0</v>
      </c>
      <c r="M138" s="148">
        <v>3219622</v>
      </c>
      <c r="N138" s="151">
        <v>5.19</v>
      </c>
      <c r="O138" s="149">
        <v>0</v>
      </c>
      <c r="P138" s="149">
        <v>0</v>
      </c>
      <c r="Q138" s="151">
        <v>5.05</v>
      </c>
      <c r="R138" s="149">
        <v>0</v>
      </c>
      <c r="S138" s="149">
        <v>0</v>
      </c>
      <c r="T138" s="149">
        <v>0</v>
      </c>
      <c r="U138" s="149">
        <v>0</v>
      </c>
      <c r="V138" s="149">
        <v>0</v>
      </c>
      <c r="W138" s="149">
        <v>0</v>
      </c>
      <c r="X138" s="149">
        <v>0</v>
      </c>
      <c r="Y138" s="149">
        <v>0</v>
      </c>
      <c r="Z138" s="154">
        <v>4.2925000000000004</v>
      </c>
      <c r="AA138" s="154">
        <v>3.2439</v>
      </c>
      <c r="AB138" s="144">
        <f t="shared" si="6"/>
        <v>5.2686802214862221</v>
      </c>
      <c r="AC138" s="144">
        <f>AVERAGE(AB138:AB140)</f>
        <v>5.3418952749034574</v>
      </c>
      <c r="AD138" s="144" t="s">
        <v>589</v>
      </c>
      <c r="AF138" s="144">
        <f t="shared" si="5"/>
        <v>0.1347147488541145</v>
      </c>
      <c r="AG138" s="144">
        <f>AVERAGE(AF138:AF140)</f>
        <v>0.20792980227134952</v>
      </c>
      <c r="AH138" s="144" t="s">
        <v>589</v>
      </c>
    </row>
    <row r="139" spans="1:34" ht="14.4">
      <c r="A139" s="145">
        <v>40483</v>
      </c>
      <c r="B139" s="148">
        <v>7157843</v>
      </c>
      <c r="C139" s="148">
        <v>6618175</v>
      </c>
      <c r="D139" s="148">
        <v>570313</v>
      </c>
      <c r="E139" s="149">
        <v>0</v>
      </c>
      <c r="F139" s="151">
        <v>10.92</v>
      </c>
      <c r="G139" s="151">
        <v>10.91</v>
      </c>
      <c r="H139" s="151">
        <v>6.18</v>
      </c>
      <c r="I139" s="149">
        <v>0</v>
      </c>
      <c r="J139" s="148">
        <v>106165891</v>
      </c>
      <c r="K139" s="149">
        <v>0</v>
      </c>
      <c r="L139" s="149">
        <v>0</v>
      </c>
      <c r="M139" s="148">
        <v>2485135</v>
      </c>
      <c r="N139" s="151">
        <v>5.42</v>
      </c>
      <c r="O139" s="149">
        <v>0</v>
      </c>
      <c r="P139" s="149">
        <v>0</v>
      </c>
      <c r="Q139" s="151">
        <v>4.9800000000000004</v>
      </c>
      <c r="R139" s="149">
        <v>0</v>
      </c>
      <c r="S139" s="149">
        <v>0</v>
      </c>
      <c r="T139" s="149">
        <v>0</v>
      </c>
      <c r="U139" s="149">
        <v>0</v>
      </c>
      <c r="V139" s="149">
        <v>0</v>
      </c>
      <c r="W139" s="149">
        <v>0</v>
      </c>
      <c r="X139" s="149">
        <v>0</v>
      </c>
      <c r="Y139" s="149">
        <v>0</v>
      </c>
      <c r="Z139" s="154">
        <v>4.2930999999999999</v>
      </c>
      <c r="AA139" s="154">
        <v>3.1402999999999999</v>
      </c>
      <c r="AB139" s="144">
        <f t="shared" si="6"/>
        <v>5.5685890420122774</v>
      </c>
      <c r="AF139" s="144">
        <f t="shared" si="5"/>
        <v>0.43462356938016988</v>
      </c>
    </row>
    <row r="140" spans="1:34" ht="14.4">
      <c r="A140" s="145">
        <v>40452</v>
      </c>
      <c r="B140" s="148">
        <v>8580427</v>
      </c>
      <c r="C140" s="148">
        <v>8046194</v>
      </c>
      <c r="D140" s="149">
        <v>0</v>
      </c>
      <c r="E140" s="149">
        <v>0</v>
      </c>
      <c r="F140" s="151">
        <v>10.25</v>
      </c>
      <c r="G140" s="151">
        <v>10.08</v>
      </c>
      <c r="H140" s="149">
        <v>0</v>
      </c>
      <c r="I140" s="149">
        <v>0</v>
      </c>
      <c r="J140" s="148">
        <v>101065755</v>
      </c>
      <c r="K140" s="149">
        <v>0</v>
      </c>
      <c r="L140" s="149">
        <v>0</v>
      </c>
      <c r="M140" s="148">
        <v>2782854</v>
      </c>
      <c r="N140" s="151">
        <v>5</v>
      </c>
      <c r="O140" s="149">
        <v>0</v>
      </c>
      <c r="P140" s="149">
        <v>0</v>
      </c>
      <c r="Q140" s="151">
        <v>5.08</v>
      </c>
      <c r="R140" s="149">
        <v>0</v>
      </c>
      <c r="S140" s="149">
        <v>0</v>
      </c>
      <c r="T140" s="149">
        <v>0</v>
      </c>
      <c r="U140" s="149">
        <v>0</v>
      </c>
      <c r="V140" s="149">
        <v>0</v>
      </c>
      <c r="W140" s="149">
        <v>0</v>
      </c>
      <c r="X140" s="149">
        <v>0</v>
      </c>
      <c r="Y140" s="149">
        <v>0</v>
      </c>
      <c r="Z140" s="154">
        <v>4.2797999999999998</v>
      </c>
      <c r="AA140" s="154">
        <v>3.0788000000000002</v>
      </c>
      <c r="AB140" s="144">
        <f t="shared" si="6"/>
        <v>5.1884165612118718</v>
      </c>
      <c r="AF140" s="144">
        <f t="shared" si="5"/>
        <v>5.4451088579764217E-2</v>
      </c>
    </row>
    <row r="141" spans="1:34" ht="14.4">
      <c r="A141" s="145">
        <v>40422</v>
      </c>
      <c r="B141" s="148">
        <v>6848076</v>
      </c>
      <c r="C141" s="148">
        <v>642150</v>
      </c>
      <c r="D141" s="149">
        <v>0</v>
      </c>
      <c r="E141" s="149">
        <v>0</v>
      </c>
      <c r="F141" s="151">
        <v>10.32</v>
      </c>
      <c r="G141" s="151">
        <v>8.7799999999999994</v>
      </c>
      <c r="H141" s="149">
        <v>0</v>
      </c>
      <c r="I141" s="149">
        <v>0</v>
      </c>
      <c r="J141" s="148">
        <v>113796065</v>
      </c>
      <c r="K141" s="149">
        <v>0</v>
      </c>
      <c r="L141" s="149">
        <v>0</v>
      </c>
      <c r="M141" s="148">
        <v>2666736</v>
      </c>
      <c r="N141" s="151">
        <v>5.69</v>
      </c>
      <c r="O141" s="149">
        <v>0</v>
      </c>
      <c r="P141" s="149">
        <v>0</v>
      </c>
      <c r="Q141" s="151">
        <v>4.8899999999999997</v>
      </c>
      <c r="R141" s="149">
        <v>0</v>
      </c>
      <c r="S141" s="149">
        <v>0</v>
      </c>
      <c r="T141" s="149">
        <v>0</v>
      </c>
      <c r="U141" s="149">
        <v>0</v>
      </c>
      <c r="V141" s="149">
        <v>0</v>
      </c>
      <c r="W141" s="149">
        <v>0</v>
      </c>
      <c r="X141" s="149">
        <v>0</v>
      </c>
      <c r="Y141" s="149">
        <v>0</v>
      </c>
      <c r="Z141" s="154">
        <v>4.2641999999999998</v>
      </c>
      <c r="AA141" s="154">
        <v>3.2635999999999998</v>
      </c>
      <c r="AB141" s="144">
        <f t="shared" si="6"/>
        <v>5.7387861674093683</v>
      </c>
      <c r="AC141" s="144">
        <f>AVERAGE(AB141:AB143)</f>
        <v>5.2511173690377619</v>
      </c>
      <c r="AD141" s="144" t="s">
        <v>588</v>
      </c>
      <c r="AF141" s="144">
        <f t="shared" si="5"/>
        <v>0.60482069477726075</v>
      </c>
      <c r="AG141" s="144">
        <f>AVERAGE(AF141:AF143)</f>
        <v>0.11715189640565497</v>
      </c>
      <c r="AH141" s="144" t="s">
        <v>588</v>
      </c>
    </row>
    <row r="142" spans="1:34" ht="14.4">
      <c r="A142" s="145">
        <v>40391</v>
      </c>
      <c r="B142" s="148">
        <v>6493153</v>
      </c>
      <c r="C142" s="148">
        <v>1306892</v>
      </c>
      <c r="D142" s="149">
        <v>0</v>
      </c>
      <c r="E142" s="149">
        <v>0</v>
      </c>
      <c r="F142" s="151">
        <v>9.9700000000000006</v>
      </c>
      <c r="G142" s="151">
        <v>9.35</v>
      </c>
      <c r="H142" s="149">
        <v>0</v>
      </c>
      <c r="I142" s="149">
        <v>0</v>
      </c>
      <c r="J142" s="148">
        <v>99531765</v>
      </c>
      <c r="K142" s="149">
        <v>0</v>
      </c>
      <c r="L142" s="148">
        <v>57090</v>
      </c>
      <c r="M142" s="148">
        <v>2061974</v>
      </c>
      <c r="N142" s="151">
        <v>4.96</v>
      </c>
      <c r="O142" s="149">
        <v>0</v>
      </c>
      <c r="P142" s="151">
        <v>6.08</v>
      </c>
      <c r="Q142" s="151">
        <v>4.84</v>
      </c>
      <c r="R142" s="149">
        <v>0</v>
      </c>
      <c r="S142" s="149">
        <v>0</v>
      </c>
      <c r="T142" s="149">
        <v>0</v>
      </c>
      <c r="U142" s="149">
        <v>0</v>
      </c>
      <c r="V142" s="149">
        <v>0</v>
      </c>
      <c r="W142" s="149">
        <v>0</v>
      </c>
      <c r="X142" s="149">
        <v>0</v>
      </c>
      <c r="Y142" s="149">
        <v>0</v>
      </c>
      <c r="Z142" s="154">
        <v>4.2389000000000001</v>
      </c>
      <c r="AA142" s="154">
        <v>3.2847</v>
      </c>
      <c r="AB142" s="144">
        <f t="shared" si="6"/>
        <v>5.0421057315940399</v>
      </c>
      <c r="AF142" s="144">
        <f t="shared" si="5"/>
        <v>-9.185974103806771E-2</v>
      </c>
    </row>
    <row r="143" spans="1:34" ht="14.4">
      <c r="A143" s="145">
        <v>40360</v>
      </c>
      <c r="B143" s="148">
        <v>7790917</v>
      </c>
      <c r="C143" s="148">
        <v>883861</v>
      </c>
      <c r="D143" s="149">
        <v>0</v>
      </c>
      <c r="E143" s="149">
        <v>0</v>
      </c>
      <c r="F143" s="151">
        <v>10.46</v>
      </c>
      <c r="G143" s="151">
        <v>15.06</v>
      </c>
      <c r="H143" s="149">
        <v>0</v>
      </c>
      <c r="I143" s="149">
        <v>0</v>
      </c>
      <c r="J143" s="148">
        <v>123820976</v>
      </c>
      <c r="K143" s="149">
        <v>0</v>
      </c>
      <c r="L143" s="149">
        <v>0</v>
      </c>
      <c r="M143" s="148">
        <v>2703060</v>
      </c>
      <c r="N143" s="151">
        <v>4.87</v>
      </c>
      <c r="O143" s="149">
        <v>0</v>
      </c>
      <c r="P143" s="149">
        <v>0</v>
      </c>
      <c r="Q143" s="151">
        <v>5.18</v>
      </c>
      <c r="R143" s="149">
        <v>0</v>
      </c>
      <c r="S143" s="149">
        <v>0</v>
      </c>
      <c r="T143" s="149">
        <v>0</v>
      </c>
      <c r="U143" s="149">
        <v>0</v>
      </c>
      <c r="V143" s="149">
        <v>0</v>
      </c>
      <c r="W143" s="149">
        <v>0</v>
      </c>
      <c r="X143" s="149">
        <v>0</v>
      </c>
      <c r="Y143" s="149">
        <v>0</v>
      </c>
      <c r="Z143" s="154">
        <v>4.2610999999999999</v>
      </c>
      <c r="AA143" s="154">
        <v>3.3388</v>
      </c>
      <c r="AB143" s="144">
        <f t="shared" si="6"/>
        <v>4.9724602081098794</v>
      </c>
      <c r="AF143" s="144">
        <f t="shared" si="5"/>
        <v>-0.16150526452222813</v>
      </c>
    </row>
    <row r="144" spans="1:34" ht="14.4">
      <c r="A144" s="145">
        <v>40330</v>
      </c>
      <c r="B144" s="148">
        <v>9588850</v>
      </c>
      <c r="C144" s="148">
        <v>520518</v>
      </c>
      <c r="D144" s="148">
        <v>419728</v>
      </c>
      <c r="E144" s="149">
        <v>0</v>
      </c>
      <c r="F144" s="151">
        <v>10.17</v>
      </c>
      <c r="G144" s="151">
        <v>10.44</v>
      </c>
      <c r="H144" s="151">
        <v>9.4700000000000006</v>
      </c>
      <c r="I144" s="149">
        <v>0</v>
      </c>
      <c r="J144" s="148">
        <v>138217451</v>
      </c>
      <c r="K144" s="149">
        <v>0</v>
      </c>
      <c r="L144" s="148">
        <v>199038</v>
      </c>
      <c r="M144" s="148">
        <v>3274259</v>
      </c>
      <c r="N144" s="151">
        <v>4.88</v>
      </c>
      <c r="O144" s="149">
        <v>0</v>
      </c>
      <c r="P144" s="151">
        <v>5</v>
      </c>
      <c r="Q144" s="151">
        <v>4.8600000000000003</v>
      </c>
      <c r="R144" s="149">
        <v>0</v>
      </c>
      <c r="S144" s="149">
        <v>0</v>
      </c>
      <c r="T144" s="149">
        <v>0</v>
      </c>
      <c r="U144" s="149">
        <v>0</v>
      </c>
      <c r="V144" s="149">
        <v>0</v>
      </c>
      <c r="W144" s="149">
        <v>0</v>
      </c>
      <c r="X144" s="149">
        <v>0</v>
      </c>
      <c r="Y144" s="149">
        <v>0</v>
      </c>
      <c r="Z144" s="154">
        <v>4.2396000000000003</v>
      </c>
      <c r="AA144" s="154">
        <v>3.47</v>
      </c>
      <c r="AB144" s="144">
        <f t="shared" si="6"/>
        <v>4.9636823030288397</v>
      </c>
      <c r="AC144" s="144">
        <f>AVERAGE(AB144:AB146)</f>
        <v>5.0158675867066593</v>
      </c>
      <c r="AD144" s="144" t="s">
        <v>587</v>
      </c>
      <c r="AF144" s="144">
        <f t="shared" si="5"/>
        <v>-0.17028316960326784</v>
      </c>
      <c r="AG144" s="144">
        <f>AVERAGE(AF144:AF146)</f>
        <v>-0.11809788592544823</v>
      </c>
      <c r="AH144" s="144" t="s">
        <v>587</v>
      </c>
    </row>
    <row r="145" spans="1:34" ht="14.4">
      <c r="A145" s="145">
        <v>40299</v>
      </c>
      <c r="B145" s="148">
        <v>5946119</v>
      </c>
      <c r="C145" s="149">
        <v>0</v>
      </c>
      <c r="D145" s="149">
        <v>0</v>
      </c>
      <c r="E145" s="149">
        <v>0</v>
      </c>
      <c r="F145" s="151">
        <v>10.66</v>
      </c>
      <c r="G145" s="149">
        <v>0</v>
      </c>
      <c r="H145" s="149">
        <v>0</v>
      </c>
      <c r="I145" s="149">
        <v>0</v>
      </c>
      <c r="J145" s="148">
        <v>136330102</v>
      </c>
      <c r="K145" s="149">
        <v>0</v>
      </c>
      <c r="L145" s="149">
        <v>0</v>
      </c>
      <c r="M145" s="149">
        <v>0</v>
      </c>
      <c r="N145" s="151">
        <v>5.0599999999999996</v>
      </c>
      <c r="O145" s="149">
        <v>0</v>
      </c>
      <c r="P145" s="149">
        <v>0</v>
      </c>
      <c r="Q145" s="149">
        <v>0</v>
      </c>
      <c r="R145" s="149">
        <v>0</v>
      </c>
      <c r="S145" s="149">
        <v>0</v>
      </c>
      <c r="T145" s="149">
        <v>0</v>
      </c>
      <c r="U145" s="149">
        <v>0</v>
      </c>
      <c r="V145" s="149">
        <v>0</v>
      </c>
      <c r="W145" s="149">
        <v>0</v>
      </c>
      <c r="X145" s="149">
        <v>0</v>
      </c>
      <c r="Y145" s="149">
        <v>0</v>
      </c>
      <c r="Z145" s="154">
        <v>4.1742999999999997</v>
      </c>
      <c r="AA145" s="154">
        <v>3.3207</v>
      </c>
      <c r="AB145" s="144">
        <f t="shared" si="6"/>
        <v>5.1179071217072343</v>
      </c>
      <c r="AF145" s="144">
        <f t="shared" si="5"/>
        <v>-1.6058350924873288E-2</v>
      </c>
    </row>
    <row r="146" spans="1:34" ht="14.4">
      <c r="A146" s="145">
        <v>40269</v>
      </c>
      <c r="B146" s="148">
        <v>5604667</v>
      </c>
      <c r="C146" s="149">
        <v>0</v>
      </c>
      <c r="D146" s="149">
        <v>0</v>
      </c>
      <c r="E146" s="149">
        <v>0</v>
      </c>
      <c r="F146" s="151">
        <v>10.3</v>
      </c>
      <c r="G146" s="149">
        <v>0</v>
      </c>
      <c r="H146" s="149">
        <v>0</v>
      </c>
      <c r="I146" s="149">
        <v>0</v>
      </c>
      <c r="J146" s="148">
        <v>102385984</v>
      </c>
      <c r="K146" s="149">
        <v>0</v>
      </c>
      <c r="L146" s="149">
        <v>0</v>
      </c>
      <c r="M146" s="149">
        <v>0</v>
      </c>
      <c r="N146" s="151">
        <v>4.8899999999999997</v>
      </c>
      <c r="O146" s="149">
        <v>0</v>
      </c>
      <c r="P146" s="149">
        <v>0</v>
      </c>
      <c r="Q146" s="149">
        <v>0</v>
      </c>
      <c r="R146" s="151">
        <v>6.23</v>
      </c>
      <c r="S146" s="149">
        <v>0</v>
      </c>
      <c r="T146" s="149">
        <v>0</v>
      </c>
      <c r="U146" s="149">
        <v>0</v>
      </c>
      <c r="V146" s="148">
        <v>116675</v>
      </c>
      <c r="W146" s="149">
        <v>0</v>
      </c>
      <c r="X146" s="149">
        <v>0</v>
      </c>
      <c r="Y146" s="149">
        <v>0</v>
      </c>
      <c r="Z146" s="154">
        <v>4.1284999999999998</v>
      </c>
      <c r="AA146" s="154">
        <v>3.0758000000000001</v>
      </c>
      <c r="AB146" s="144">
        <f t="shared" si="6"/>
        <v>4.966013335383904</v>
      </c>
      <c r="AF146" s="144">
        <f t="shared" si="5"/>
        <v>-0.16795213724820357</v>
      </c>
    </row>
    <row r="147" spans="1:34" ht="14.4">
      <c r="A147" s="145">
        <v>40238</v>
      </c>
      <c r="B147" s="148">
        <v>5200371</v>
      </c>
      <c r="C147" s="149">
        <v>0</v>
      </c>
      <c r="D147" s="149">
        <v>0</v>
      </c>
      <c r="E147" s="149">
        <v>0</v>
      </c>
      <c r="F147" s="151">
        <v>12.16</v>
      </c>
      <c r="G147" s="149">
        <v>0</v>
      </c>
      <c r="H147" s="149">
        <v>0</v>
      </c>
      <c r="I147" s="149">
        <v>0</v>
      </c>
      <c r="J147" s="148">
        <v>151856547</v>
      </c>
      <c r="K147" s="149">
        <v>0</v>
      </c>
      <c r="L147" s="149">
        <v>0</v>
      </c>
      <c r="M147" s="148">
        <v>753090</v>
      </c>
      <c r="N147" s="151">
        <v>4.76</v>
      </c>
      <c r="O147" s="149">
        <v>0</v>
      </c>
      <c r="P147" s="149">
        <v>0</v>
      </c>
      <c r="Q147" s="151">
        <v>5.39</v>
      </c>
      <c r="R147" s="149">
        <v>0</v>
      </c>
      <c r="S147" s="149">
        <v>0</v>
      </c>
      <c r="T147" s="149">
        <v>0</v>
      </c>
      <c r="U147" s="149">
        <v>0</v>
      </c>
      <c r="V147" s="149">
        <v>0</v>
      </c>
      <c r="W147" s="149">
        <v>0</v>
      </c>
      <c r="X147" s="149">
        <v>0</v>
      </c>
      <c r="Y147" s="149">
        <v>0</v>
      </c>
      <c r="Z147" s="154">
        <v>4.0879000000000003</v>
      </c>
      <c r="AA147" s="154">
        <v>3.0112999999999999</v>
      </c>
      <c r="AB147" s="144">
        <f t="shared" si="6"/>
        <v>4.824258840504366</v>
      </c>
      <c r="AC147" s="144">
        <f>AVERAGE(AB147:AB149)</f>
        <v>4.8627025687579222</v>
      </c>
      <c r="AD147" s="144" t="s">
        <v>586</v>
      </c>
      <c r="AF147" s="144">
        <f t="shared" si="5"/>
        <v>-0.30970663212774152</v>
      </c>
      <c r="AG147" s="144">
        <f>AVERAGE(AF147:AF149)</f>
        <v>-0.27126290387418511</v>
      </c>
      <c r="AH147" s="144" t="s">
        <v>586</v>
      </c>
    </row>
    <row r="148" spans="1:34" ht="14.4">
      <c r="A148" s="145">
        <v>40210</v>
      </c>
      <c r="B148" s="148">
        <v>7239335</v>
      </c>
      <c r="C148" s="149">
        <v>0</v>
      </c>
      <c r="D148" s="149">
        <v>0</v>
      </c>
      <c r="E148" s="149">
        <v>0</v>
      </c>
      <c r="F148" s="151">
        <v>11.81</v>
      </c>
      <c r="G148" s="149">
        <v>0</v>
      </c>
      <c r="H148" s="149">
        <v>0</v>
      </c>
      <c r="I148" s="149">
        <v>0</v>
      </c>
      <c r="J148" s="148">
        <v>119636513</v>
      </c>
      <c r="K148" s="149">
        <v>0</v>
      </c>
      <c r="L148" s="148">
        <v>109143</v>
      </c>
      <c r="M148" s="149">
        <v>0</v>
      </c>
      <c r="N148" s="151">
        <v>4.78</v>
      </c>
      <c r="O148" s="149">
        <v>0</v>
      </c>
      <c r="P148" s="149">
        <v>0</v>
      </c>
      <c r="Q148" s="149">
        <v>0</v>
      </c>
      <c r="R148" s="149">
        <v>0</v>
      </c>
      <c r="S148" s="149">
        <v>0</v>
      </c>
      <c r="T148" s="149">
        <v>0</v>
      </c>
      <c r="U148" s="149">
        <v>0</v>
      </c>
      <c r="V148" s="149">
        <v>0</v>
      </c>
      <c r="W148" s="149">
        <v>0</v>
      </c>
      <c r="X148" s="149">
        <v>0</v>
      </c>
      <c r="Y148" s="149">
        <v>0</v>
      </c>
      <c r="Z148" s="154">
        <v>4.1178999999999997</v>
      </c>
      <c r="AA148" s="154">
        <v>3.0070999999999999</v>
      </c>
      <c r="AB148" s="144">
        <f t="shared" si="6"/>
        <v>4.8774221625011149</v>
      </c>
      <c r="AF148" s="144">
        <f t="shared" si="5"/>
        <v>-0.25654331013099263</v>
      </c>
    </row>
    <row r="149" spans="1:34" ht="14.4">
      <c r="A149" s="145">
        <v>40179</v>
      </c>
      <c r="B149" s="148">
        <v>5625223</v>
      </c>
      <c r="C149" s="149">
        <v>0</v>
      </c>
      <c r="D149" s="149">
        <v>0</v>
      </c>
      <c r="E149" s="149">
        <v>0</v>
      </c>
      <c r="F149" s="151">
        <v>12.4</v>
      </c>
      <c r="G149" s="151">
        <v>11.76</v>
      </c>
      <c r="H149" s="151">
        <v>8.19</v>
      </c>
      <c r="I149" s="149">
        <v>0</v>
      </c>
      <c r="J149" s="148">
        <v>95904927</v>
      </c>
      <c r="K149" s="149">
        <v>0</v>
      </c>
      <c r="L149" s="149">
        <v>0</v>
      </c>
      <c r="M149" s="149">
        <v>0</v>
      </c>
      <c r="N149" s="151">
        <v>4.78</v>
      </c>
      <c r="O149" s="149">
        <v>0</v>
      </c>
      <c r="P149" s="149">
        <v>0</v>
      </c>
      <c r="Q149" s="151">
        <v>5.27</v>
      </c>
      <c r="R149" s="149">
        <v>0</v>
      </c>
      <c r="S149" s="149">
        <v>0</v>
      </c>
      <c r="T149" s="149">
        <v>0</v>
      </c>
      <c r="U149" s="149">
        <v>0</v>
      </c>
      <c r="V149" s="149">
        <v>0</v>
      </c>
      <c r="W149" s="149">
        <v>0</v>
      </c>
      <c r="X149" s="149">
        <v>0</v>
      </c>
      <c r="Y149" s="149">
        <v>0</v>
      </c>
      <c r="Z149" s="154">
        <v>4.1409000000000002</v>
      </c>
      <c r="AA149" s="154">
        <v>2.8997999999999999</v>
      </c>
      <c r="AB149" s="144">
        <f t="shared" si="6"/>
        <v>4.8864267032682864</v>
      </c>
      <c r="AF149" s="144">
        <f t="shared" si="5"/>
        <v>-0.24753876936382113</v>
      </c>
    </row>
    <row r="150" spans="1:34" ht="14.4">
      <c r="A150" s="145">
        <v>40148</v>
      </c>
      <c r="B150" s="148">
        <v>6359167</v>
      </c>
      <c r="C150" s="148">
        <v>606451</v>
      </c>
      <c r="D150" s="149">
        <v>0</v>
      </c>
      <c r="E150" s="149">
        <v>0</v>
      </c>
      <c r="F150" s="151">
        <v>12.97</v>
      </c>
      <c r="G150" s="151">
        <v>11.6</v>
      </c>
      <c r="H150" s="151">
        <v>6.65</v>
      </c>
      <c r="I150" s="149">
        <v>0</v>
      </c>
      <c r="J150" s="148">
        <v>143179866</v>
      </c>
      <c r="K150" s="149">
        <v>0</v>
      </c>
      <c r="L150" s="149">
        <v>0</v>
      </c>
      <c r="M150" s="148">
        <v>449790</v>
      </c>
      <c r="N150" s="151">
        <v>5.05</v>
      </c>
      <c r="O150" s="149">
        <v>0</v>
      </c>
      <c r="P150" s="149">
        <v>0</v>
      </c>
      <c r="Q150" s="151">
        <v>6.92</v>
      </c>
      <c r="R150" s="149">
        <v>0</v>
      </c>
      <c r="S150" s="149">
        <v>0</v>
      </c>
      <c r="T150" s="149">
        <v>0</v>
      </c>
      <c r="U150" s="149">
        <v>0</v>
      </c>
      <c r="V150" s="149">
        <v>0</v>
      </c>
      <c r="W150" s="149">
        <v>0</v>
      </c>
      <c r="X150" s="149">
        <v>0</v>
      </c>
      <c r="Y150" s="149">
        <v>0</v>
      </c>
      <c r="Z150" s="154">
        <v>4.2248000000000001</v>
      </c>
      <c r="AA150" s="154">
        <v>2.8952</v>
      </c>
      <c r="AB150" s="144">
        <f t="shared" si="6"/>
        <v>5.1443189800381761</v>
      </c>
      <c r="AC150" s="144">
        <f>AVERAGE(AB150:AB152)</f>
        <v>5.1007557729748649</v>
      </c>
      <c r="AD150" s="144" t="s">
        <v>585</v>
      </c>
      <c r="AF150" s="144">
        <f t="shared" si="5"/>
        <v>1.0353507406068552E-2</v>
      </c>
      <c r="AG150" s="144">
        <f>AVERAGE(AF150:AF152)</f>
        <v>-3.3209699657242041E-2</v>
      </c>
      <c r="AH150" s="144" t="s">
        <v>585</v>
      </c>
    </row>
    <row r="151" spans="1:34" ht="14.4">
      <c r="A151" s="145">
        <v>40118</v>
      </c>
      <c r="B151" s="148">
        <v>6396460</v>
      </c>
      <c r="C151" s="148">
        <v>288096</v>
      </c>
      <c r="D151" s="148">
        <v>494477</v>
      </c>
      <c r="E151" s="149">
        <v>0</v>
      </c>
      <c r="F151" s="151">
        <v>12.82</v>
      </c>
      <c r="G151" s="151">
        <v>13.25</v>
      </c>
      <c r="H151" s="151">
        <v>7.47</v>
      </c>
      <c r="I151" s="149">
        <v>0</v>
      </c>
      <c r="J151" s="148">
        <v>140342914</v>
      </c>
      <c r="K151" s="149">
        <v>0</v>
      </c>
      <c r="L151" s="149">
        <v>0</v>
      </c>
      <c r="M151" s="149">
        <v>0</v>
      </c>
      <c r="N151" s="151">
        <v>5.07</v>
      </c>
      <c r="O151" s="149">
        <v>0</v>
      </c>
      <c r="P151" s="149">
        <v>0</v>
      </c>
      <c r="Q151" s="149">
        <v>0</v>
      </c>
      <c r="R151" s="149">
        <v>0</v>
      </c>
      <c r="S151" s="149">
        <v>0</v>
      </c>
      <c r="T151" s="149">
        <v>0</v>
      </c>
      <c r="U151" s="149">
        <v>0</v>
      </c>
      <c r="V151" s="149">
        <v>0</v>
      </c>
      <c r="W151" s="149">
        <v>0</v>
      </c>
      <c r="X151" s="149">
        <v>0</v>
      </c>
      <c r="Y151" s="149">
        <v>0</v>
      </c>
      <c r="Z151" s="154">
        <v>4.2881</v>
      </c>
      <c r="AA151" s="154">
        <v>2.8740999999999999</v>
      </c>
      <c r="AB151" s="144">
        <f t="shared" si="6"/>
        <v>5.1572206498276563</v>
      </c>
      <c r="AF151" s="144">
        <f t="shared" si="5"/>
        <v>2.3255177195548704E-2</v>
      </c>
    </row>
    <row r="152" spans="1:34" ht="14.4">
      <c r="A152" s="145">
        <v>40087</v>
      </c>
      <c r="B152" s="148">
        <v>9820861</v>
      </c>
      <c r="C152" s="148">
        <v>702486</v>
      </c>
      <c r="D152" s="148">
        <v>691514</v>
      </c>
      <c r="E152" s="149">
        <v>0</v>
      </c>
      <c r="F152" s="151">
        <v>12.07</v>
      </c>
      <c r="G152" s="151">
        <v>12.07</v>
      </c>
      <c r="H152" s="151">
        <v>8.44</v>
      </c>
      <c r="I152" s="149">
        <v>0</v>
      </c>
      <c r="J152" s="148">
        <v>156785416</v>
      </c>
      <c r="K152" s="149">
        <v>0</v>
      </c>
      <c r="L152" s="149">
        <v>0</v>
      </c>
      <c r="M152" s="148">
        <v>574870</v>
      </c>
      <c r="N152" s="151">
        <v>4.88</v>
      </c>
      <c r="O152" s="149">
        <v>0</v>
      </c>
      <c r="P152" s="149">
        <v>0</v>
      </c>
      <c r="Q152" s="151">
        <v>6.76</v>
      </c>
      <c r="R152" s="149">
        <v>0</v>
      </c>
      <c r="S152" s="149">
        <v>0</v>
      </c>
      <c r="T152" s="149">
        <v>0</v>
      </c>
      <c r="U152" s="149">
        <v>0</v>
      </c>
      <c r="V152" s="149">
        <v>0</v>
      </c>
      <c r="W152" s="149">
        <v>0</v>
      </c>
      <c r="X152" s="149">
        <v>0</v>
      </c>
      <c r="Y152" s="149">
        <v>0</v>
      </c>
      <c r="Z152" s="154">
        <v>4.2847999999999997</v>
      </c>
      <c r="AA152" s="154">
        <v>2.8904000000000001</v>
      </c>
      <c r="AB152" s="144">
        <f t="shared" si="6"/>
        <v>5.0007276890587642</v>
      </c>
      <c r="AF152" s="144">
        <f t="shared" si="5"/>
        <v>-0.13323778357334337</v>
      </c>
    </row>
    <row r="153" spans="1:34" ht="14.4">
      <c r="A153" s="145">
        <v>40057</v>
      </c>
      <c r="B153" s="148">
        <v>7790023</v>
      </c>
      <c r="C153" s="148">
        <v>934803</v>
      </c>
      <c r="D153" s="149">
        <v>0</v>
      </c>
      <c r="E153" s="149">
        <v>0</v>
      </c>
      <c r="F153" s="151">
        <v>12.99</v>
      </c>
      <c r="G153" s="151">
        <v>12.05</v>
      </c>
      <c r="H153" s="151">
        <v>7.85</v>
      </c>
      <c r="I153" s="149">
        <v>0</v>
      </c>
      <c r="J153" s="148">
        <v>114704927</v>
      </c>
      <c r="K153" s="149">
        <v>0</v>
      </c>
      <c r="L153" s="148">
        <v>120310</v>
      </c>
      <c r="M153" s="149">
        <v>0</v>
      </c>
      <c r="N153" s="151">
        <v>5.21</v>
      </c>
      <c r="O153" s="149">
        <v>0</v>
      </c>
      <c r="P153" s="151">
        <v>9.14</v>
      </c>
      <c r="Q153" s="151">
        <v>8.57</v>
      </c>
      <c r="R153" s="149">
        <v>0</v>
      </c>
      <c r="S153" s="149">
        <v>0</v>
      </c>
      <c r="T153" s="149">
        <v>0</v>
      </c>
      <c r="U153" s="149">
        <v>0</v>
      </c>
      <c r="V153" s="149">
        <v>0</v>
      </c>
      <c r="W153" s="149">
        <v>0</v>
      </c>
      <c r="X153" s="149">
        <v>0</v>
      </c>
      <c r="Y153" s="149">
        <v>0</v>
      </c>
      <c r="Z153" s="154">
        <v>4.2389000000000001</v>
      </c>
      <c r="AA153" s="154">
        <v>2.911</v>
      </c>
      <c r="AB153" s="144">
        <f t="shared" si="6"/>
        <v>5.3398666826724455</v>
      </c>
      <c r="AC153" s="144">
        <f>AVERAGE(AB153:AB155)</f>
        <v>6.7716573596940135</v>
      </c>
      <c r="AD153" s="144" t="s">
        <v>584</v>
      </c>
      <c r="AF153" s="144">
        <f t="shared" si="5"/>
        <v>0.2059012100403379</v>
      </c>
      <c r="AG153" s="144">
        <f>AVERAGE(AF153:AF155)</f>
        <v>1.6376918870619057</v>
      </c>
      <c r="AH153" s="144" t="s">
        <v>584</v>
      </c>
    </row>
    <row r="154" spans="1:34" ht="14.4">
      <c r="A154" s="145">
        <v>40026</v>
      </c>
      <c r="B154" s="148">
        <v>9135579</v>
      </c>
      <c r="C154" s="148">
        <v>1146330</v>
      </c>
      <c r="D154" s="148">
        <v>744245</v>
      </c>
      <c r="E154" s="149">
        <v>0</v>
      </c>
      <c r="F154" s="151">
        <v>12.08</v>
      </c>
      <c r="G154" s="151">
        <v>12.08</v>
      </c>
      <c r="H154" s="151">
        <v>7.09</v>
      </c>
      <c r="I154" s="149">
        <v>0</v>
      </c>
      <c r="J154" s="148">
        <v>37854094</v>
      </c>
      <c r="K154" s="149">
        <v>0</v>
      </c>
      <c r="L154" s="149">
        <v>0</v>
      </c>
      <c r="M154" s="149">
        <v>0</v>
      </c>
      <c r="N154" s="151">
        <v>6.85</v>
      </c>
      <c r="O154" s="149">
        <v>0</v>
      </c>
      <c r="P154" s="149">
        <v>0</v>
      </c>
      <c r="Q154" s="151">
        <v>9.39</v>
      </c>
      <c r="R154" s="149">
        <v>0</v>
      </c>
      <c r="S154" s="149">
        <v>0</v>
      </c>
      <c r="T154" s="149">
        <v>0</v>
      </c>
      <c r="U154" s="149">
        <v>0</v>
      </c>
      <c r="V154" s="149">
        <v>0</v>
      </c>
      <c r="W154" s="149">
        <v>0</v>
      </c>
      <c r="X154" s="149">
        <v>0</v>
      </c>
      <c r="Y154" s="149">
        <v>0</v>
      </c>
      <c r="Z154" s="154">
        <v>4.2184999999999997</v>
      </c>
      <c r="AA154" s="154">
        <v>2.9575999999999998</v>
      </c>
      <c r="AB154" s="144">
        <f t="shared" si="6"/>
        <v>7.1660438723892099</v>
      </c>
      <c r="AF154" s="144">
        <f t="shared" si="5"/>
        <v>2.0320783997571024</v>
      </c>
    </row>
    <row r="155" spans="1:34" ht="14.4">
      <c r="A155" s="145">
        <v>39995</v>
      </c>
      <c r="B155" s="148">
        <v>14035458</v>
      </c>
      <c r="C155" s="148">
        <v>1613711</v>
      </c>
      <c r="D155" s="149">
        <v>0</v>
      </c>
      <c r="E155" s="149">
        <v>0</v>
      </c>
      <c r="F155" s="151">
        <v>12.19</v>
      </c>
      <c r="G155" s="151">
        <v>9.68</v>
      </c>
      <c r="H155" s="151">
        <v>6.17</v>
      </c>
      <c r="I155" s="149">
        <v>0</v>
      </c>
      <c r="J155" s="148">
        <v>47421847</v>
      </c>
      <c r="K155" s="149">
        <v>0</v>
      </c>
      <c r="L155" s="148">
        <v>325055</v>
      </c>
      <c r="M155" s="149">
        <v>0</v>
      </c>
      <c r="N155" s="151">
        <v>7.54</v>
      </c>
      <c r="O155" s="151">
        <v>13.02</v>
      </c>
      <c r="P155" s="151">
        <v>9.01</v>
      </c>
      <c r="Q155" s="151">
        <v>10.5</v>
      </c>
      <c r="R155" s="149">
        <v>0</v>
      </c>
      <c r="S155" s="149">
        <v>0</v>
      </c>
      <c r="T155" s="149">
        <v>0</v>
      </c>
      <c r="U155" s="149">
        <v>0</v>
      </c>
      <c r="V155" s="149">
        <v>0</v>
      </c>
      <c r="W155" s="149">
        <v>0</v>
      </c>
      <c r="X155" s="149">
        <v>0</v>
      </c>
      <c r="Y155" s="149">
        <v>0</v>
      </c>
      <c r="Z155" s="154">
        <v>4.2168000000000001</v>
      </c>
      <c r="AA155" s="154">
        <v>2.9940000000000002</v>
      </c>
      <c r="AB155" s="144">
        <f t="shared" si="6"/>
        <v>7.8090615240203842</v>
      </c>
      <c r="AF155" s="144">
        <f t="shared" si="5"/>
        <v>2.6750960513882767</v>
      </c>
    </row>
    <row r="156" spans="1:34" ht="14.4">
      <c r="A156" s="145">
        <v>39965</v>
      </c>
      <c r="B156" s="148">
        <v>14875284</v>
      </c>
      <c r="C156" s="148">
        <v>1041841</v>
      </c>
      <c r="D156" s="149">
        <v>0</v>
      </c>
      <c r="E156" s="149">
        <v>0</v>
      </c>
      <c r="F156" s="151">
        <v>11.27</v>
      </c>
      <c r="G156" s="151">
        <v>9.26</v>
      </c>
      <c r="H156" s="149">
        <v>0</v>
      </c>
      <c r="I156" s="149">
        <v>0</v>
      </c>
      <c r="J156" s="148">
        <v>48341638</v>
      </c>
      <c r="K156" s="149">
        <v>0</v>
      </c>
      <c r="L156" s="148">
        <v>460920</v>
      </c>
      <c r="M156" s="149">
        <v>0</v>
      </c>
      <c r="N156" s="151">
        <v>7.83</v>
      </c>
      <c r="O156" s="151">
        <v>12.52</v>
      </c>
      <c r="P156" s="151">
        <v>10.210000000000001</v>
      </c>
      <c r="Q156" s="151">
        <v>10.59</v>
      </c>
      <c r="R156" s="151">
        <v>5.79</v>
      </c>
      <c r="S156" s="149">
        <v>0</v>
      </c>
      <c r="T156" s="149">
        <v>0</v>
      </c>
      <c r="U156" s="149">
        <v>0</v>
      </c>
      <c r="V156" s="148">
        <v>199103</v>
      </c>
      <c r="W156" s="149">
        <v>0</v>
      </c>
      <c r="X156" s="149">
        <v>0</v>
      </c>
      <c r="Y156" s="149">
        <v>0</v>
      </c>
      <c r="Z156" s="154">
        <v>4.2126000000000001</v>
      </c>
      <c r="AA156" s="154">
        <v>3.0034999999999998</v>
      </c>
      <c r="AB156" s="144">
        <f t="shared" si="6"/>
        <v>8.0147373447188759</v>
      </c>
      <c r="AC156" s="144">
        <f>AVERAGE(AB156:AB158)</f>
        <v>8.1682532485782797</v>
      </c>
      <c r="AD156" s="144" t="s">
        <v>583</v>
      </c>
      <c r="AF156" s="144">
        <f t="shared" si="5"/>
        <v>2.8807718720867683</v>
      </c>
      <c r="AG156" s="144">
        <f>AVERAGE(AF156:AF158)</f>
        <v>3.0342877759461717</v>
      </c>
      <c r="AH156" s="144" t="s">
        <v>583</v>
      </c>
    </row>
    <row r="157" spans="1:34" ht="14.4">
      <c r="A157" s="145">
        <v>39934</v>
      </c>
      <c r="B157" s="148">
        <v>14791172</v>
      </c>
      <c r="C157" s="149">
        <v>0</v>
      </c>
      <c r="D157" s="149">
        <v>0</v>
      </c>
      <c r="E157" s="149">
        <v>0</v>
      </c>
      <c r="F157" s="151">
        <v>11.01</v>
      </c>
      <c r="G157" s="151">
        <v>9.5399999999999991</v>
      </c>
      <c r="H157" s="149">
        <v>0</v>
      </c>
      <c r="I157" s="149">
        <v>0</v>
      </c>
      <c r="J157" s="148">
        <v>37918411</v>
      </c>
      <c r="K157" s="149">
        <v>0</v>
      </c>
      <c r="L157" s="149">
        <v>0</v>
      </c>
      <c r="M157" s="149">
        <v>0</v>
      </c>
      <c r="N157" s="151">
        <v>7.59</v>
      </c>
      <c r="O157" s="151">
        <v>7.32</v>
      </c>
      <c r="P157" s="151">
        <v>10.06</v>
      </c>
      <c r="Q157" s="151">
        <v>10.69</v>
      </c>
      <c r="R157" s="149">
        <v>0</v>
      </c>
      <c r="S157" s="149">
        <v>0</v>
      </c>
      <c r="T157" s="149">
        <v>0</v>
      </c>
      <c r="U157" s="149">
        <v>0</v>
      </c>
      <c r="V157" s="149">
        <v>0</v>
      </c>
      <c r="W157" s="149">
        <v>0</v>
      </c>
      <c r="X157" s="149">
        <v>0</v>
      </c>
      <c r="Y157" s="149">
        <v>0</v>
      </c>
      <c r="Z157" s="154">
        <v>4.1688999999999998</v>
      </c>
      <c r="AA157" s="154">
        <v>3.0554000000000001</v>
      </c>
      <c r="AB157" s="144">
        <f t="shared" si="6"/>
        <v>7.8826247001624505</v>
      </c>
      <c r="AF157" s="144">
        <f t="shared" si="5"/>
        <v>2.748659227530343</v>
      </c>
    </row>
    <row r="158" spans="1:34" ht="14.4">
      <c r="A158" s="145">
        <v>39904</v>
      </c>
      <c r="B158" s="148">
        <v>25705036</v>
      </c>
      <c r="C158" s="148">
        <v>1127421</v>
      </c>
      <c r="D158" s="149">
        <v>0</v>
      </c>
      <c r="E158" s="149">
        <v>0</v>
      </c>
      <c r="F158" s="151">
        <v>10.33</v>
      </c>
      <c r="G158" s="151">
        <v>9.3000000000000007</v>
      </c>
      <c r="H158" s="149">
        <v>0</v>
      </c>
      <c r="I158" s="149">
        <v>0</v>
      </c>
      <c r="J158" s="148">
        <v>36114711</v>
      </c>
      <c r="K158" s="149">
        <v>0</v>
      </c>
      <c r="L158" s="149">
        <v>0</v>
      </c>
      <c r="M158" s="149">
        <v>0</v>
      </c>
      <c r="N158" s="151">
        <v>8.31</v>
      </c>
      <c r="O158" s="151">
        <v>7.9</v>
      </c>
      <c r="P158" s="151">
        <v>10.47</v>
      </c>
      <c r="Q158" s="151">
        <v>10.77</v>
      </c>
      <c r="R158" s="149">
        <v>0</v>
      </c>
      <c r="S158" s="149">
        <v>0</v>
      </c>
      <c r="T158" s="149">
        <v>0</v>
      </c>
      <c r="U158" s="149">
        <v>0</v>
      </c>
      <c r="V158" s="149">
        <v>0</v>
      </c>
      <c r="W158" s="149">
        <v>0</v>
      </c>
      <c r="X158" s="149">
        <v>0</v>
      </c>
      <c r="Y158" s="149">
        <v>0</v>
      </c>
      <c r="Z158" s="154">
        <v>4.1954000000000002</v>
      </c>
      <c r="AA158" s="154">
        <v>3.1777000000000002</v>
      </c>
      <c r="AB158" s="144">
        <f t="shared" si="6"/>
        <v>8.607397700853511</v>
      </c>
      <c r="AF158" s="144">
        <f t="shared" si="5"/>
        <v>3.4734322282214034</v>
      </c>
    </row>
    <row r="159" spans="1:34" ht="14.4">
      <c r="A159" s="145">
        <v>39873</v>
      </c>
      <c r="B159" s="148">
        <v>17006939</v>
      </c>
      <c r="C159" s="148">
        <v>488094</v>
      </c>
      <c r="D159" s="149">
        <v>0</v>
      </c>
      <c r="E159" s="149">
        <v>0</v>
      </c>
      <c r="F159" s="151">
        <v>9.26</v>
      </c>
      <c r="G159" s="151">
        <v>9.93</v>
      </c>
      <c r="H159" s="151">
        <v>6.17</v>
      </c>
      <c r="I159" s="149">
        <v>0</v>
      </c>
      <c r="J159" s="148">
        <v>27907484</v>
      </c>
      <c r="K159" s="149">
        <v>0</v>
      </c>
      <c r="L159" s="149">
        <v>0</v>
      </c>
      <c r="M159" s="148">
        <v>2602245</v>
      </c>
      <c r="N159" s="151">
        <v>7.77</v>
      </c>
      <c r="O159" s="151">
        <v>9.15</v>
      </c>
      <c r="P159" s="151">
        <v>10.08</v>
      </c>
      <c r="Q159" s="151">
        <v>10.69</v>
      </c>
      <c r="R159" s="149">
        <v>0</v>
      </c>
      <c r="S159" s="149">
        <v>0</v>
      </c>
      <c r="T159" s="149">
        <v>0</v>
      </c>
      <c r="U159" s="149">
        <v>0</v>
      </c>
      <c r="V159" s="149">
        <v>0</v>
      </c>
      <c r="W159" s="149">
        <v>0</v>
      </c>
      <c r="X159" s="149">
        <v>0</v>
      </c>
      <c r="Y159" s="149">
        <v>0</v>
      </c>
      <c r="Z159" s="154">
        <v>4.2820999999999998</v>
      </c>
      <c r="AA159" s="154">
        <v>3.2850999999999999</v>
      </c>
      <c r="AB159" s="144">
        <f t="shared" si="6"/>
        <v>8.167813557673222</v>
      </c>
      <c r="AC159" s="144">
        <f>AVERAGE(AB159:AB161)</f>
        <v>7.7563104019633897</v>
      </c>
      <c r="AD159" s="144" t="s">
        <v>582</v>
      </c>
      <c r="AF159" s="144">
        <f t="shared" si="5"/>
        <v>3.0338480850411145</v>
      </c>
      <c r="AG159" s="144">
        <f>AVERAGE(AF159:AF161)</f>
        <v>2.6223449293312817</v>
      </c>
      <c r="AH159" s="144" t="s">
        <v>582</v>
      </c>
    </row>
    <row r="160" spans="1:34" ht="14.4">
      <c r="A160" s="145">
        <v>39845</v>
      </c>
      <c r="B160" s="148">
        <v>12920651</v>
      </c>
      <c r="C160" s="148">
        <v>949933</v>
      </c>
      <c r="D160" s="149">
        <v>0</v>
      </c>
      <c r="E160" s="149">
        <v>0</v>
      </c>
      <c r="F160" s="151">
        <v>9.67</v>
      </c>
      <c r="G160" s="151">
        <v>8.24</v>
      </c>
      <c r="H160" s="149">
        <v>0</v>
      </c>
      <c r="I160" s="149">
        <v>0</v>
      </c>
      <c r="J160" s="148">
        <v>25362393</v>
      </c>
      <c r="K160" s="149">
        <v>0</v>
      </c>
      <c r="L160" s="149">
        <v>0</v>
      </c>
      <c r="M160" s="149">
        <v>0</v>
      </c>
      <c r="N160" s="151">
        <v>7.48</v>
      </c>
      <c r="O160" s="151">
        <v>7.98</v>
      </c>
      <c r="P160" s="151">
        <v>10.18</v>
      </c>
      <c r="Q160" s="151">
        <v>11.12</v>
      </c>
      <c r="R160" s="149">
        <v>0</v>
      </c>
      <c r="S160" s="149">
        <v>0</v>
      </c>
      <c r="T160" s="149">
        <v>0</v>
      </c>
      <c r="U160" s="149">
        <v>0</v>
      </c>
      <c r="V160" s="149">
        <v>0</v>
      </c>
      <c r="W160" s="149">
        <v>0</v>
      </c>
      <c r="X160" s="149">
        <v>0</v>
      </c>
      <c r="Y160" s="149">
        <v>0</v>
      </c>
      <c r="Z160" s="154">
        <v>4.2839</v>
      </c>
      <c r="AA160" s="154">
        <v>3.3479999999999999</v>
      </c>
      <c r="AB160" s="144">
        <f t="shared" si="6"/>
        <v>7.7168433482138745</v>
      </c>
      <c r="AF160" s="144">
        <f t="shared" si="5"/>
        <v>2.582877875581767</v>
      </c>
    </row>
    <row r="161" spans="1:34" ht="14.4">
      <c r="A161" s="145">
        <v>39814</v>
      </c>
      <c r="B161" s="148">
        <v>12938834</v>
      </c>
      <c r="C161" s="148">
        <v>531619</v>
      </c>
      <c r="D161" s="149">
        <v>0</v>
      </c>
      <c r="E161" s="149">
        <v>0</v>
      </c>
      <c r="F161" s="151">
        <v>10.53</v>
      </c>
      <c r="G161" s="151">
        <v>12.66</v>
      </c>
      <c r="H161" s="149">
        <v>0</v>
      </c>
      <c r="I161" s="149">
        <v>0</v>
      </c>
      <c r="J161" s="148">
        <v>21387950</v>
      </c>
      <c r="K161" s="148">
        <v>1089951</v>
      </c>
      <c r="L161" s="149">
        <v>0</v>
      </c>
      <c r="M161" s="149">
        <v>0</v>
      </c>
      <c r="N161" s="151">
        <v>7.28</v>
      </c>
      <c r="O161" s="151">
        <v>7.66</v>
      </c>
      <c r="P161" s="151">
        <v>11.51</v>
      </c>
      <c r="Q161" s="149">
        <v>0</v>
      </c>
      <c r="R161" s="149">
        <v>0</v>
      </c>
      <c r="S161" s="149">
        <v>0</v>
      </c>
      <c r="T161" s="149">
        <v>0</v>
      </c>
      <c r="U161" s="149">
        <v>0</v>
      </c>
      <c r="V161" s="149">
        <v>0</v>
      </c>
      <c r="W161" s="149">
        <v>0</v>
      </c>
      <c r="X161" s="149">
        <v>0</v>
      </c>
      <c r="Y161" s="149">
        <v>0</v>
      </c>
      <c r="Z161" s="154">
        <v>4.2327000000000004</v>
      </c>
      <c r="AA161" s="154">
        <v>3.1999</v>
      </c>
      <c r="AB161" s="144">
        <f t="shared" si="6"/>
        <v>7.3842743000030708</v>
      </c>
      <c r="AF161" s="144">
        <f t="shared" si="5"/>
        <v>2.2503088273709633</v>
      </c>
    </row>
    <row r="162" spans="1:34" ht="14.4">
      <c r="A162" s="145">
        <v>39783</v>
      </c>
      <c r="B162" s="148">
        <v>24566627</v>
      </c>
      <c r="C162" s="148">
        <v>2558838</v>
      </c>
      <c r="D162" s="149">
        <v>0</v>
      </c>
      <c r="E162" s="149">
        <v>0</v>
      </c>
      <c r="F162" s="151">
        <v>8.94</v>
      </c>
      <c r="G162" s="151">
        <v>8.99</v>
      </c>
      <c r="H162" s="151">
        <v>7.09</v>
      </c>
      <c r="I162" s="149">
        <v>0</v>
      </c>
      <c r="J162" s="148">
        <v>52856980</v>
      </c>
      <c r="K162" s="149">
        <v>0</v>
      </c>
      <c r="L162" s="149">
        <v>0</v>
      </c>
      <c r="M162" s="149">
        <v>0</v>
      </c>
      <c r="N162" s="151">
        <v>7.01</v>
      </c>
      <c r="O162" s="151">
        <v>7.39</v>
      </c>
      <c r="P162" s="149">
        <v>0</v>
      </c>
      <c r="Q162" s="149">
        <v>0</v>
      </c>
      <c r="R162" s="149">
        <v>0</v>
      </c>
      <c r="S162" s="149">
        <v>0</v>
      </c>
      <c r="T162" s="149">
        <v>0</v>
      </c>
      <c r="U162" s="149">
        <v>0</v>
      </c>
      <c r="V162" s="149">
        <v>0</v>
      </c>
      <c r="W162" s="149">
        <v>0</v>
      </c>
      <c r="X162" s="149">
        <v>0</v>
      </c>
      <c r="Y162" s="149">
        <v>0</v>
      </c>
      <c r="Z162" s="154">
        <v>3.9152999999999998</v>
      </c>
      <c r="AA162" s="154">
        <v>2.9026000000000001</v>
      </c>
      <c r="AB162" s="144">
        <f t="shared" si="6"/>
        <v>7.2342006867005217</v>
      </c>
      <c r="AC162" s="144">
        <f>AVERAGE(AB162:AB164)</f>
        <v>6.8690761972445387</v>
      </c>
      <c r="AD162" s="144" t="s">
        <v>581</v>
      </c>
      <c r="AF162" s="144">
        <f t="shared" si="5"/>
        <v>2.1002352140684142</v>
      </c>
      <c r="AG162" s="144">
        <f>AVERAGE(AF162:AF164)</f>
        <v>1.7351107246124313</v>
      </c>
      <c r="AH162" s="144" t="s">
        <v>581</v>
      </c>
    </row>
    <row r="163" spans="1:34" ht="14.4">
      <c r="A163" s="145">
        <v>39753</v>
      </c>
      <c r="B163" s="148">
        <v>26310220</v>
      </c>
      <c r="C163" s="148">
        <v>1486277</v>
      </c>
      <c r="D163" s="148">
        <v>294162</v>
      </c>
      <c r="E163" s="149">
        <v>0</v>
      </c>
      <c r="F163" s="151">
        <v>8.82</v>
      </c>
      <c r="G163" s="151">
        <v>11.92</v>
      </c>
      <c r="H163" s="151">
        <v>8.9499999999999993</v>
      </c>
      <c r="I163" s="149">
        <v>0</v>
      </c>
      <c r="J163" s="148">
        <v>77781618</v>
      </c>
      <c r="K163" s="149">
        <v>0</v>
      </c>
      <c r="L163" s="149">
        <v>0</v>
      </c>
      <c r="M163" s="149">
        <v>0</v>
      </c>
      <c r="N163" s="151">
        <v>6.56</v>
      </c>
      <c r="O163" s="149">
        <v>0</v>
      </c>
      <c r="P163" s="149">
        <v>0</v>
      </c>
      <c r="Q163" s="149">
        <v>0</v>
      </c>
      <c r="R163" s="149">
        <v>0</v>
      </c>
      <c r="S163" s="149">
        <v>0</v>
      </c>
      <c r="T163" s="149">
        <v>0</v>
      </c>
      <c r="U163" s="149">
        <v>0</v>
      </c>
      <c r="V163" s="149">
        <v>0</v>
      </c>
      <c r="W163" s="149">
        <v>0</v>
      </c>
      <c r="X163" s="149">
        <v>0</v>
      </c>
      <c r="Y163" s="149">
        <v>0</v>
      </c>
      <c r="Z163" s="154">
        <v>3.7753000000000001</v>
      </c>
      <c r="AA163" s="154">
        <v>2.9634</v>
      </c>
      <c r="AB163" s="144">
        <f t="shared" si="6"/>
        <v>6.7717569263965141</v>
      </c>
      <c r="AF163" s="144">
        <f t="shared" si="5"/>
        <v>1.6377914537644065</v>
      </c>
    </row>
    <row r="164" spans="1:34" ht="14.4">
      <c r="A164" s="145">
        <v>39722</v>
      </c>
      <c r="B164" s="148">
        <v>50569882</v>
      </c>
      <c r="C164" s="148">
        <v>4271678</v>
      </c>
      <c r="D164" s="148">
        <v>816342</v>
      </c>
      <c r="E164" s="149">
        <v>0</v>
      </c>
      <c r="F164" s="151">
        <v>8.94</v>
      </c>
      <c r="G164" s="151">
        <v>11.15</v>
      </c>
      <c r="H164" s="151">
        <v>11.85</v>
      </c>
      <c r="I164" s="149">
        <v>0</v>
      </c>
      <c r="J164" s="148">
        <v>180553978</v>
      </c>
      <c r="K164" s="149">
        <v>0</v>
      </c>
      <c r="L164" s="149">
        <v>0</v>
      </c>
      <c r="M164" s="149">
        <v>0</v>
      </c>
      <c r="N164" s="151">
        <v>6.37</v>
      </c>
      <c r="O164" s="151">
        <v>7.37</v>
      </c>
      <c r="P164" s="149">
        <v>0</v>
      </c>
      <c r="Q164" s="149">
        <v>0</v>
      </c>
      <c r="R164" s="151">
        <v>5.73</v>
      </c>
      <c r="S164" s="149">
        <v>0</v>
      </c>
      <c r="T164" s="149">
        <v>0</v>
      </c>
      <c r="U164" s="149">
        <v>0</v>
      </c>
      <c r="V164" s="148">
        <v>894076</v>
      </c>
      <c r="W164" s="149">
        <v>0</v>
      </c>
      <c r="X164" s="149">
        <v>0</v>
      </c>
      <c r="Y164" s="149">
        <v>0</v>
      </c>
      <c r="Z164" s="154">
        <v>3.7454000000000001</v>
      </c>
      <c r="AA164" s="154">
        <v>2.8130999999999999</v>
      </c>
      <c r="AB164" s="144">
        <f t="shared" si="6"/>
        <v>6.6012709786365811</v>
      </c>
      <c r="AF164" s="144">
        <f t="shared" si="5"/>
        <v>1.4673055060044735</v>
      </c>
    </row>
    <row r="165" spans="1:34" ht="14.4">
      <c r="A165" s="145">
        <v>39692</v>
      </c>
      <c r="B165" s="148">
        <v>39910281</v>
      </c>
      <c r="C165" s="148">
        <v>6177627</v>
      </c>
      <c r="D165" s="149">
        <v>0</v>
      </c>
      <c r="E165" s="149">
        <v>0</v>
      </c>
      <c r="F165" s="151">
        <v>8.75</v>
      </c>
      <c r="G165" s="151">
        <v>11.23</v>
      </c>
      <c r="H165" s="151">
        <v>17.8</v>
      </c>
      <c r="I165" s="149">
        <v>0</v>
      </c>
      <c r="J165" s="148">
        <v>185365288</v>
      </c>
      <c r="K165" s="149">
        <v>0</v>
      </c>
      <c r="L165" s="149">
        <v>0</v>
      </c>
      <c r="M165" s="149">
        <v>0</v>
      </c>
      <c r="N165" s="151">
        <v>6.02</v>
      </c>
      <c r="O165" s="149">
        <v>0</v>
      </c>
      <c r="P165" s="149">
        <v>0</v>
      </c>
      <c r="Q165" s="149">
        <v>0</v>
      </c>
      <c r="R165" s="151">
        <v>6.05</v>
      </c>
      <c r="S165" s="149">
        <v>0</v>
      </c>
      <c r="T165" s="149">
        <v>0</v>
      </c>
      <c r="U165" s="149">
        <v>0</v>
      </c>
      <c r="V165" s="148">
        <v>1928022</v>
      </c>
      <c r="W165" s="149">
        <v>0</v>
      </c>
      <c r="X165" s="149">
        <v>0</v>
      </c>
      <c r="Y165" s="149">
        <v>0</v>
      </c>
      <c r="Z165" s="154">
        <v>3.6254</v>
      </c>
      <c r="AA165" s="154">
        <v>2.5236999999999998</v>
      </c>
      <c r="AB165" s="144">
        <f t="shared" si="6"/>
        <v>6.257537285243929</v>
      </c>
      <c r="AC165" s="144">
        <f>AVERAGE(AB165:AB167)</f>
        <v>6.2643473394687321</v>
      </c>
      <c r="AD165" s="144" t="s">
        <v>580</v>
      </c>
      <c r="AF165" s="144">
        <f t="shared" si="5"/>
        <v>1.1235718126118215</v>
      </c>
      <c r="AG165" s="144">
        <f>AVERAGE(AF165:AF167)</f>
        <v>1.1303818668366248</v>
      </c>
      <c r="AH165" s="144" t="s">
        <v>580</v>
      </c>
    </row>
    <row r="166" spans="1:34" ht="14.4">
      <c r="A166" s="145">
        <v>39661</v>
      </c>
      <c r="B166" s="148">
        <v>38993906</v>
      </c>
      <c r="C166" s="148">
        <v>3924860</v>
      </c>
      <c r="D166" s="149">
        <v>0</v>
      </c>
      <c r="E166" s="149">
        <v>0</v>
      </c>
      <c r="F166" s="151">
        <v>8.4700000000000006</v>
      </c>
      <c r="G166" s="151">
        <v>12.25</v>
      </c>
      <c r="H166" s="151">
        <v>12.27</v>
      </c>
      <c r="I166" s="149">
        <v>0</v>
      </c>
      <c r="J166" s="148">
        <v>179897805</v>
      </c>
      <c r="K166" s="149">
        <v>0</v>
      </c>
      <c r="L166" s="149">
        <v>0</v>
      </c>
      <c r="M166" s="149">
        <v>0</v>
      </c>
      <c r="N166" s="151">
        <v>6.06</v>
      </c>
      <c r="O166" s="149">
        <v>0</v>
      </c>
      <c r="P166" s="149">
        <v>0</v>
      </c>
      <c r="Q166" s="151">
        <v>5.9</v>
      </c>
      <c r="R166" s="151">
        <v>5.63</v>
      </c>
      <c r="S166" s="149">
        <v>0</v>
      </c>
      <c r="T166" s="149">
        <v>0</v>
      </c>
      <c r="U166" s="149">
        <v>0</v>
      </c>
      <c r="V166" s="148">
        <v>3912285</v>
      </c>
      <c r="W166" s="149">
        <v>0</v>
      </c>
      <c r="X166" s="149">
        <v>0</v>
      </c>
      <c r="Y166" s="149">
        <v>0</v>
      </c>
      <c r="Z166" s="154">
        <v>3.5268000000000002</v>
      </c>
      <c r="AA166" s="154">
        <v>2.3571</v>
      </c>
      <c r="AB166" s="144">
        <f t="shared" si="6"/>
        <v>6.3112436099135749</v>
      </c>
      <c r="AF166" s="144">
        <f t="shared" si="5"/>
        <v>1.1772781372814674</v>
      </c>
    </row>
    <row r="167" spans="1:34" ht="14.4">
      <c r="A167" s="145">
        <v>39630</v>
      </c>
      <c r="B167" s="148">
        <v>38184667</v>
      </c>
      <c r="C167" s="148">
        <v>5801676</v>
      </c>
      <c r="D167" s="149">
        <v>0</v>
      </c>
      <c r="E167" s="149">
        <v>0</v>
      </c>
      <c r="F167" s="151">
        <v>8.33</v>
      </c>
      <c r="G167" s="151">
        <v>9.75</v>
      </c>
      <c r="H167" s="151">
        <v>9.52</v>
      </c>
      <c r="I167" s="149">
        <v>0</v>
      </c>
      <c r="J167" s="148">
        <v>187178894</v>
      </c>
      <c r="K167" s="149">
        <v>0</v>
      </c>
      <c r="L167" s="149">
        <v>0</v>
      </c>
      <c r="M167" s="149">
        <v>0</v>
      </c>
      <c r="N167" s="151">
        <v>6.04</v>
      </c>
      <c r="O167" s="149">
        <v>0</v>
      </c>
      <c r="P167" s="149">
        <v>0</v>
      </c>
      <c r="Q167" s="149">
        <v>0</v>
      </c>
      <c r="R167" s="151">
        <v>6.2</v>
      </c>
      <c r="S167" s="149">
        <v>0</v>
      </c>
      <c r="T167" s="149">
        <v>0</v>
      </c>
      <c r="U167" s="149">
        <v>0</v>
      </c>
      <c r="V167" s="148">
        <v>1605568</v>
      </c>
      <c r="W167" s="149">
        <v>0</v>
      </c>
      <c r="X167" s="149">
        <v>0</v>
      </c>
      <c r="Y167" s="149">
        <v>0</v>
      </c>
      <c r="Z167" s="154">
        <v>3.5792000000000002</v>
      </c>
      <c r="AA167" s="154">
        <v>2.2686999999999999</v>
      </c>
      <c r="AB167" s="144">
        <f t="shared" si="6"/>
        <v>6.2242611232486933</v>
      </c>
      <c r="AF167" s="144">
        <f t="shared" si="5"/>
        <v>1.0902956506165857</v>
      </c>
    </row>
    <row r="168" spans="1:34" ht="14.4">
      <c r="A168" s="145">
        <v>39600</v>
      </c>
      <c r="B168" s="148">
        <v>37386440</v>
      </c>
      <c r="C168" s="148">
        <v>7252742</v>
      </c>
      <c r="D168" s="148">
        <v>711926</v>
      </c>
      <c r="E168" s="149">
        <v>0</v>
      </c>
      <c r="F168" s="151">
        <v>8.27</v>
      </c>
      <c r="G168" s="151">
        <v>9.2899999999999991</v>
      </c>
      <c r="H168" s="151">
        <v>10.220000000000001</v>
      </c>
      <c r="I168" s="149">
        <v>0</v>
      </c>
      <c r="J168" s="148">
        <v>195963863</v>
      </c>
      <c r="K168" s="149">
        <v>0</v>
      </c>
      <c r="L168" s="149">
        <v>0</v>
      </c>
      <c r="M168" s="149">
        <v>0</v>
      </c>
      <c r="N168" s="151">
        <v>6.02</v>
      </c>
      <c r="O168" s="151">
        <v>7.15</v>
      </c>
      <c r="P168" s="149">
        <v>0</v>
      </c>
      <c r="Q168" s="149">
        <v>0</v>
      </c>
      <c r="R168" s="151">
        <v>5.44</v>
      </c>
      <c r="S168" s="149">
        <v>0</v>
      </c>
      <c r="T168" s="149">
        <v>0</v>
      </c>
      <c r="U168" s="149">
        <v>0</v>
      </c>
      <c r="V168" s="148">
        <v>509574</v>
      </c>
      <c r="W168" s="149">
        <v>0</v>
      </c>
      <c r="X168" s="149">
        <v>0</v>
      </c>
      <c r="Y168" s="149">
        <v>0</v>
      </c>
      <c r="Z168" s="154">
        <v>3.6556999999999999</v>
      </c>
      <c r="AA168" s="154">
        <v>2.3506</v>
      </c>
      <c r="AB168" s="144">
        <f t="shared" si="6"/>
        <v>6.1740454865517167</v>
      </c>
      <c r="AC168" s="144">
        <f>AVERAGE(AB168:AB170)</f>
        <v>6.5569326888290016</v>
      </c>
      <c r="AD168" s="144" t="s">
        <v>579</v>
      </c>
      <c r="AF168" s="144">
        <f t="shared" si="5"/>
        <v>1.0400800139196091</v>
      </c>
      <c r="AG168" s="144">
        <f>AVERAGE(AF168:AF170)</f>
        <v>1.4229672161968943</v>
      </c>
      <c r="AH168" s="144" t="s">
        <v>579</v>
      </c>
    </row>
    <row r="169" spans="1:34" ht="14.4">
      <c r="A169" s="145">
        <v>39569</v>
      </c>
      <c r="B169" s="148">
        <v>38457566</v>
      </c>
      <c r="C169" s="148">
        <v>7979989</v>
      </c>
      <c r="D169" s="148">
        <v>453922</v>
      </c>
      <c r="E169" s="149">
        <v>0</v>
      </c>
      <c r="F169" s="151">
        <v>8.43</v>
      </c>
      <c r="G169" s="151">
        <v>10.58</v>
      </c>
      <c r="H169" s="151">
        <v>10.87</v>
      </c>
      <c r="I169" s="149">
        <v>0</v>
      </c>
      <c r="J169" s="148">
        <v>137583588</v>
      </c>
      <c r="K169" s="149">
        <v>0</v>
      </c>
      <c r="L169" s="149">
        <v>0</v>
      </c>
      <c r="M169" s="149">
        <v>0</v>
      </c>
      <c r="N169" s="151">
        <v>6.33</v>
      </c>
      <c r="O169" s="151">
        <v>7.25</v>
      </c>
      <c r="P169" s="149">
        <v>0</v>
      </c>
      <c r="Q169" s="149">
        <v>0</v>
      </c>
      <c r="R169" s="151">
        <v>8.01</v>
      </c>
      <c r="S169" s="149">
        <v>0</v>
      </c>
      <c r="T169" s="149">
        <v>0</v>
      </c>
      <c r="U169" s="149">
        <v>0</v>
      </c>
      <c r="V169" s="148">
        <v>1515414</v>
      </c>
      <c r="W169" s="149">
        <v>0</v>
      </c>
      <c r="X169" s="149">
        <v>0</v>
      </c>
      <c r="Y169" s="149">
        <v>0</v>
      </c>
      <c r="Z169" s="154">
        <v>3.6594000000000002</v>
      </c>
      <c r="AA169" s="154">
        <v>2.3517000000000001</v>
      </c>
      <c r="AB169" s="144">
        <f t="shared" si="6"/>
        <v>6.593974983110571</v>
      </c>
      <c r="AF169" s="144">
        <f t="shared" si="5"/>
        <v>1.4600095104784634</v>
      </c>
    </row>
    <row r="170" spans="1:34" ht="14.4">
      <c r="A170" s="145">
        <v>39539</v>
      </c>
      <c r="B170" s="148">
        <v>34289270</v>
      </c>
      <c r="C170" s="148">
        <v>12618428</v>
      </c>
      <c r="D170" s="148">
        <v>1199504</v>
      </c>
      <c r="E170" s="149">
        <v>0</v>
      </c>
      <c r="F170" s="151">
        <v>8.82</v>
      </c>
      <c r="G170" s="151">
        <v>10.44</v>
      </c>
      <c r="H170" s="151">
        <v>16.57</v>
      </c>
      <c r="I170" s="149">
        <v>0</v>
      </c>
      <c r="J170" s="148">
        <v>110590690</v>
      </c>
      <c r="K170" s="149">
        <v>0</v>
      </c>
      <c r="L170" s="149">
        <v>0</v>
      </c>
      <c r="M170" s="149">
        <v>0</v>
      </c>
      <c r="N170" s="151">
        <v>6.6</v>
      </c>
      <c r="O170" s="151">
        <v>6.32</v>
      </c>
      <c r="P170" s="149">
        <v>0</v>
      </c>
      <c r="Q170" s="149">
        <v>0</v>
      </c>
      <c r="R170" s="149">
        <v>0</v>
      </c>
      <c r="S170" s="149">
        <v>0</v>
      </c>
      <c r="T170" s="149">
        <v>0</v>
      </c>
      <c r="U170" s="149">
        <v>0</v>
      </c>
      <c r="V170" s="149">
        <v>0</v>
      </c>
      <c r="W170" s="149">
        <v>0</v>
      </c>
      <c r="X170" s="149">
        <v>0</v>
      </c>
      <c r="Y170" s="149">
        <v>0</v>
      </c>
      <c r="Z170" s="154">
        <v>3.6425999999999998</v>
      </c>
      <c r="AA170" s="154">
        <v>2.3102</v>
      </c>
      <c r="AB170" s="144">
        <f t="shared" si="6"/>
        <v>6.902777596824718</v>
      </c>
      <c r="AF170" s="144">
        <f t="shared" si="5"/>
        <v>1.7688121241926105</v>
      </c>
    </row>
    <row r="171" spans="1:34" ht="14.4">
      <c r="A171" s="145">
        <v>39508</v>
      </c>
      <c r="B171" s="148">
        <v>42679813</v>
      </c>
      <c r="C171" s="148">
        <v>12800970</v>
      </c>
      <c r="D171" s="149">
        <v>0</v>
      </c>
      <c r="E171" s="149">
        <v>0</v>
      </c>
      <c r="F171" s="151">
        <v>9.58</v>
      </c>
      <c r="G171" s="151">
        <v>10.91</v>
      </c>
      <c r="H171" s="151">
        <v>17.440000000000001</v>
      </c>
      <c r="I171" s="149">
        <v>0</v>
      </c>
      <c r="J171" s="148">
        <v>111979322</v>
      </c>
      <c r="K171" s="149">
        <v>0</v>
      </c>
      <c r="L171" s="149">
        <v>0</v>
      </c>
      <c r="M171" s="149">
        <v>0</v>
      </c>
      <c r="N171" s="151">
        <v>6.74</v>
      </c>
      <c r="O171" s="151">
        <v>6.33</v>
      </c>
      <c r="P171" s="149">
        <v>0</v>
      </c>
      <c r="Q171" s="149">
        <v>0</v>
      </c>
      <c r="R171" s="151">
        <v>6.21</v>
      </c>
      <c r="S171" s="149">
        <v>0</v>
      </c>
      <c r="T171" s="149">
        <v>0</v>
      </c>
      <c r="U171" s="149">
        <v>0</v>
      </c>
      <c r="V171" s="148">
        <v>448176</v>
      </c>
      <c r="W171" s="149">
        <v>0</v>
      </c>
      <c r="X171" s="149">
        <v>0</v>
      </c>
      <c r="Y171" s="149">
        <v>0</v>
      </c>
      <c r="Z171" s="154">
        <v>3.7218</v>
      </c>
      <c r="AA171" s="154">
        <v>2.3969</v>
      </c>
      <c r="AB171" s="144">
        <f t="shared" si="6"/>
        <v>7.1238292251984268</v>
      </c>
      <c r="AC171" s="144">
        <f>AVERAGE(AB171:AB173)</f>
        <v>7.029275575754899</v>
      </c>
      <c r="AD171" s="144" t="s">
        <v>578</v>
      </c>
      <c r="AF171" s="144">
        <f t="shared" si="5"/>
        <v>1.9898637525663192</v>
      </c>
      <c r="AG171" s="144">
        <f>AVERAGE(AF171:AF173)</f>
        <v>1.8953101031227917</v>
      </c>
      <c r="AH171" s="144" t="s">
        <v>578</v>
      </c>
    </row>
    <row r="172" spans="1:34" ht="14.4">
      <c r="A172" s="145">
        <v>39479</v>
      </c>
      <c r="B172" s="148">
        <v>32141564</v>
      </c>
      <c r="C172" s="148">
        <v>13134882</v>
      </c>
      <c r="D172" s="148">
        <v>1741709</v>
      </c>
      <c r="E172" s="149">
        <v>0</v>
      </c>
      <c r="F172" s="151">
        <v>9.24</v>
      </c>
      <c r="G172" s="151">
        <v>9.89</v>
      </c>
      <c r="H172" s="151">
        <v>17.010000000000002</v>
      </c>
      <c r="I172" s="149">
        <v>0</v>
      </c>
      <c r="J172" s="148">
        <v>94321212</v>
      </c>
      <c r="K172" s="149">
        <v>0</v>
      </c>
      <c r="L172" s="149">
        <v>0</v>
      </c>
      <c r="M172" s="149">
        <v>0</v>
      </c>
      <c r="N172" s="151">
        <v>6.8</v>
      </c>
      <c r="O172" s="151">
        <v>6.24</v>
      </c>
      <c r="P172" s="149">
        <v>0</v>
      </c>
      <c r="Q172" s="151">
        <v>7.76</v>
      </c>
      <c r="R172" s="149">
        <v>0</v>
      </c>
      <c r="S172" s="149">
        <v>0</v>
      </c>
      <c r="T172" s="149">
        <v>0</v>
      </c>
      <c r="U172" s="149">
        <v>0</v>
      </c>
      <c r="V172" s="149">
        <v>0</v>
      </c>
      <c r="W172" s="149">
        <v>0</v>
      </c>
      <c r="X172" s="149">
        <v>0</v>
      </c>
      <c r="Y172" s="149">
        <v>0</v>
      </c>
      <c r="Z172" s="154">
        <v>3.6528</v>
      </c>
      <c r="AA172" s="154">
        <v>2.4767000000000001</v>
      </c>
      <c r="AB172" s="144">
        <f t="shared" si="6"/>
        <v>7.1493638514577107</v>
      </c>
      <c r="AF172" s="144">
        <f t="shared" si="5"/>
        <v>2.0153983788256031</v>
      </c>
    </row>
    <row r="173" spans="1:34" ht="14.4">
      <c r="A173" s="145">
        <v>39448</v>
      </c>
      <c r="B173" s="148">
        <v>20076360</v>
      </c>
      <c r="C173" s="148">
        <v>10277183</v>
      </c>
      <c r="D173" s="148">
        <v>935296</v>
      </c>
      <c r="E173" s="149">
        <v>0</v>
      </c>
      <c r="F173" s="151">
        <v>9</v>
      </c>
      <c r="G173" s="151">
        <v>9.57</v>
      </c>
      <c r="H173" s="151">
        <v>16.88</v>
      </c>
      <c r="I173" s="151">
        <v>9.39</v>
      </c>
      <c r="J173" s="148">
        <v>70232161</v>
      </c>
      <c r="K173" s="149">
        <v>0</v>
      </c>
      <c r="L173" s="149">
        <v>0</v>
      </c>
      <c r="M173" s="149">
        <v>0</v>
      </c>
      <c r="N173" s="151">
        <v>6.5</v>
      </c>
      <c r="O173" s="151">
        <v>6.22</v>
      </c>
      <c r="P173" s="149">
        <v>0</v>
      </c>
      <c r="Q173" s="149">
        <v>0</v>
      </c>
      <c r="R173" s="149">
        <v>0</v>
      </c>
      <c r="S173" s="149">
        <v>0</v>
      </c>
      <c r="T173" s="149">
        <v>0</v>
      </c>
      <c r="U173" s="149">
        <v>0</v>
      </c>
      <c r="V173" s="149">
        <v>0</v>
      </c>
      <c r="W173" s="149">
        <v>0</v>
      </c>
      <c r="X173" s="149">
        <v>0</v>
      </c>
      <c r="Y173" s="149">
        <v>0</v>
      </c>
      <c r="Z173" s="154">
        <v>3.6930000000000001</v>
      </c>
      <c r="AA173" s="154">
        <v>2.5116000000000001</v>
      </c>
      <c r="AB173" s="144">
        <f t="shared" si="6"/>
        <v>6.8146336506085605</v>
      </c>
      <c r="AF173" s="144">
        <f t="shared" si="5"/>
        <v>1.680668177976453</v>
      </c>
    </row>
    <row r="174" spans="1:34" ht="14.4">
      <c r="A174" s="145">
        <v>39417</v>
      </c>
      <c r="B174" s="148">
        <v>46614928</v>
      </c>
      <c r="C174" s="148">
        <v>22862440</v>
      </c>
      <c r="D174" s="149">
        <v>0</v>
      </c>
      <c r="E174" s="149">
        <v>0</v>
      </c>
      <c r="F174" s="151">
        <v>9.02</v>
      </c>
      <c r="G174" s="151">
        <v>9.25</v>
      </c>
      <c r="H174" s="151">
        <v>15.68</v>
      </c>
      <c r="I174" s="149">
        <v>0</v>
      </c>
      <c r="J174" s="148">
        <v>127689063</v>
      </c>
      <c r="K174" s="149">
        <v>0</v>
      </c>
      <c r="L174" s="149">
        <v>0</v>
      </c>
      <c r="M174" s="149">
        <v>0</v>
      </c>
      <c r="N174" s="151">
        <v>6.55</v>
      </c>
      <c r="O174" s="151">
        <v>6.11</v>
      </c>
      <c r="P174" s="149">
        <v>0</v>
      </c>
      <c r="Q174" s="151">
        <v>4.33</v>
      </c>
      <c r="R174" s="151">
        <v>9.18</v>
      </c>
      <c r="S174" s="149">
        <v>0</v>
      </c>
      <c r="T174" s="149">
        <v>0</v>
      </c>
      <c r="U174" s="149">
        <v>0</v>
      </c>
      <c r="V174" s="148">
        <v>149291</v>
      </c>
      <c r="W174" s="149">
        <v>0</v>
      </c>
      <c r="X174" s="149">
        <v>0</v>
      </c>
      <c r="Y174" s="149">
        <v>0</v>
      </c>
      <c r="Z174" s="154">
        <v>3.5289000000000001</v>
      </c>
      <c r="AA174" s="154">
        <v>2.4247000000000001</v>
      </c>
      <c r="AB174" s="144">
        <f t="shared" si="6"/>
        <v>6.8964670412063791</v>
      </c>
      <c r="AC174" s="144">
        <f>AVERAGE(AB174:AB176)</f>
        <v>6.7676275552760492</v>
      </c>
      <c r="AD174" s="144" t="s">
        <v>577</v>
      </c>
      <c r="AF174" s="144">
        <f t="shared" si="5"/>
        <v>1.7625015685742715</v>
      </c>
      <c r="AG174" s="144">
        <f>AVERAGE(AF174:AF176)</f>
        <v>1.6336620826439407</v>
      </c>
      <c r="AH174" s="144" t="s">
        <v>577</v>
      </c>
    </row>
    <row r="175" spans="1:34" ht="14.4">
      <c r="A175" s="145">
        <v>39387</v>
      </c>
      <c r="B175" s="148">
        <v>47752135</v>
      </c>
      <c r="C175" s="148">
        <v>26054394</v>
      </c>
      <c r="D175" s="149">
        <v>0</v>
      </c>
      <c r="E175" s="148">
        <v>351682</v>
      </c>
      <c r="F175" s="151">
        <v>8.1199999999999992</v>
      </c>
      <c r="G175" s="151">
        <v>8.89</v>
      </c>
      <c r="H175" s="151">
        <v>18.100000000000001</v>
      </c>
      <c r="I175" s="151">
        <v>9.3800000000000008</v>
      </c>
      <c r="J175" s="148">
        <v>126769432</v>
      </c>
      <c r="K175" s="149">
        <v>0</v>
      </c>
      <c r="L175" s="149">
        <v>0</v>
      </c>
      <c r="M175" s="149">
        <v>0</v>
      </c>
      <c r="N175" s="151">
        <v>6.32</v>
      </c>
      <c r="O175" s="151">
        <v>6.15</v>
      </c>
      <c r="P175" s="149">
        <v>0</v>
      </c>
      <c r="Q175" s="151">
        <v>5.09</v>
      </c>
      <c r="R175" s="151">
        <v>8.26</v>
      </c>
      <c r="S175" s="149">
        <v>0</v>
      </c>
      <c r="T175" s="149">
        <v>0</v>
      </c>
      <c r="U175" s="149">
        <v>0</v>
      </c>
      <c r="V175" s="148">
        <v>406669</v>
      </c>
      <c r="W175" s="149">
        <v>0</v>
      </c>
      <c r="X175" s="149">
        <v>0</v>
      </c>
      <c r="Y175" s="149">
        <v>0</v>
      </c>
      <c r="Z175" s="154">
        <v>3.4706999999999999</v>
      </c>
      <c r="AA175" s="154">
        <v>2.3652000000000002</v>
      </c>
      <c r="AB175" s="144">
        <f t="shared" si="6"/>
        <v>6.6349639126618687</v>
      </c>
      <c r="AF175" s="144">
        <f t="shared" si="5"/>
        <v>1.5009984400297611</v>
      </c>
    </row>
    <row r="176" spans="1:34" ht="14.4">
      <c r="A176" s="145">
        <v>39356</v>
      </c>
      <c r="B176" s="148">
        <v>41521300</v>
      </c>
      <c r="C176" s="148">
        <v>37899702</v>
      </c>
      <c r="D176" s="148">
        <v>1657992</v>
      </c>
      <c r="E176" s="149">
        <v>0</v>
      </c>
      <c r="F176" s="151">
        <v>8.6300000000000008</v>
      </c>
      <c r="G176" s="151">
        <v>8.68</v>
      </c>
      <c r="H176" s="151">
        <v>16.16</v>
      </c>
      <c r="I176" s="151">
        <v>10.46</v>
      </c>
      <c r="J176" s="148">
        <v>137982604</v>
      </c>
      <c r="K176" s="149">
        <v>0</v>
      </c>
      <c r="L176" s="149">
        <v>0</v>
      </c>
      <c r="M176" s="149">
        <v>0</v>
      </c>
      <c r="N176" s="151">
        <v>6.4</v>
      </c>
      <c r="O176" s="151">
        <v>6.18</v>
      </c>
      <c r="P176" s="149">
        <v>0</v>
      </c>
      <c r="Q176" s="149">
        <v>0</v>
      </c>
      <c r="R176" s="151">
        <v>8.4600000000000009</v>
      </c>
      <c r="S176" s="149">
        <v>0</v>
      </c>
      <c r="T176" s="149">
        <v>0</v>
      </c>
      <c r="U176" s="149">
        <v>0</v>
      </c>
      <c r="V176" s="148">
        <v>339035</v>
      </c>
      <c r="W176" s="149">
        <v>0</v>
      </c>
      <c r="X176" s="149">
        <v>0</v>
      </c>
      <c r="Y176" s="149">
        <v>0</v>
      </c>
      <c r="Z176" s="154">
        <v>3.3525</v>
      </c>
      <c r="AA176" s="154">
        <v>2.3567999999999998</v>
      </c>
      <c r="AB176" s="144">
        <f t="shared" si="6"/>
        <v>6.7714517119598971</v>
      </c>
      <c r="AF176" s="144">
        <f t="shared" si="5"/>
        <v>1.6374862393277896</v>
      </c>
    </row>
    <row r="177" spans="1:34" ht="14.4">
      <c r="A177" s="145">
        <v>39326</v>
      </c>
      <c r="B177" s="148">
        <v>33857740</v>
      </c>
      <c r="C177" s="148">
        <v>44208826</v>
      </c>
      <c r="D177" s="149">
        <v>0</v>
      </c>
      <c r="E177" s="149">
        <v>0</v>
      </c>
      <c r="F177" s="151">
        <v>8.3699999999999992</v>
      </c>
      <c r="G177" s="151">
        <v>7.81</v>
      </c>
      <c r="H177" s="151">
        <v>17.84</v>
      </c>
      <c r="I177" s="149">
        <v>0</v>
      </c>
      <c r="J177" s="148">
        <v>135372747</v>
      </c>
      <c r="K177" s="149">
        <v>0</v>
      </c>
      <c r="L177" s="149">
        <v>0</v>
      </c>
      <c r="M177" s="149">
        <v>0</v>
      </c>
      <c r="N177" s="151">
        <v>6.31</v>
      </c>
      <c r="O177" s="151">
        <v>6.2</v>
      </c>
      <c r="P177" s="149">
        <v>0</v>
      </c>
      <c r="Q177" s="151">
        <v>6.92</v>
      </c>
      <c r="R177" s="151">
        <v>8.48</v>
      </c>
      <c r="S177" s="149">
        <v>0</v>
      </c>
      <c r="T177" s="149">
        <v>0</v>
      </c>
      <c r="U177" s="149">
        <v>0</v>
      </c>
      <c r="V177" s="148">
        <v>147497</v>
      </c>
      <c r="W177" s="149">
        <v>0</v>
      </c>
      <c r="X177" s="149">
        <v>0</v>
      </c>
      <c r="Y177" s="149">
        <v>0</v>
      </c>
      <c r="Z177" s="154">
        <v>3.3466</v>
      </c>
      <c r="AA177" s="154">
        <v>2.4091</v>
      </c>
      <c r="AB177" s="144">
        <f t="shared" si="6"/>
        <v>6.5718564875951513</v>
      </c>
      <c r="AC177" s="144">
        <f>AVERAGE(AB177:AB179)</f>
        <v>6.5268640242488489</v>
      </c>
      <c r="AD177" s="144" t="s">
        <v>576</v>
      </c>
      <c r="AF177" s="144">
        <f t="shared" si="5"/>
        <v>1.4378910149630437</v>
      </c>
      <c r="AG177" s="144">
        <f>AVERAGE(AF177:AF179)</f>
        <v>1.392898551616742</v>
      </c>
      <c r="AH177" s="144" t="s">
        <v>576</v>
      </c>
    </row>
    <row r="178" spans="1:34" ht="14.4">
      <c r="A178" s="145">
        <v>39295</v>
      </c>
      <c r="B178" s="148">
        <v>29392385</v>
      </c>
      <c r="C178" s="148">
        <v>25276236</v>
      </c>
      <c r="D178" s="148">
        <v>1077179</v>
      </c>
      <c r="E178" s="148">
        <v>642437</v>
      </c>
      <c r="F178" s="151">
        <v>8.23</v>
      </c>
      <c r="G178" s="151">
        <v>8.0399999999999991</v>
      </c>
      <c r="H178" s="151">
        <v>18.53</v>
      </c>
      <c r="I178" s="151">
        <v>8.0299999999999994</v>
      </c>
      <c r="J178" s="148">
        <v>162098968</v>
      </c>
      <c r="K178" s="149">
        <v>0</v>
      </c>
      <c r="L178" s="149">
        <v>0</v>
      </c>
      <c r="M178" s="149">
        <v>0</v>
      </c>
      <c r="N178" s="151">
        <v>6.31</v>
      </c>
      <c r="O178" s="149">
        <v>0</v>
      </c>
      <c r="P178" s="149">
        <v>0</v>
      </c>
      <c r="Q178" s="151">
        <v>6.2</v>
      </c>
      <c r="R178" s="151">
        <v>11.16</v>
      </c>
      <c r="S178" s="149">
        <v>0</v>
      </c>
      <c r="T178" s="149">
        <v>0</v>
      </c>
      <c r="U178" s="149">
        <v>0</v>
      </c>
      <c r="V178" s="148">
        <v>443193</v>
      </c>
      <c r="W178" s="149">
        <v>0</v>
      </c>
      <c r="X178" s="149">
        <v>0</v>
      </c>
      <c r="Y178" s="149">
        <v>0</v>
      </c>
      <c r="Z178" s="154">
        <v>3.2237</v>
      </c>
      <c r="AA178" s="154">
        <v>2.3671000000000002</v>
      </c>
      <c r="AB178" s="144">
        <f t="shared" si="6"/>
        <v>6.5278732086705133</v>
      </c>
      <c r="AF178" s="144">
        <f t="shared" si="5"/>
        <v>1.3939077360384058</v>
      </c>
    </row>
    <row r="179" spans="1:34" ht="14.4">
      <c r="A179" s="145">
        <v>39264</v>
      </c>
      <c r="B179" s="148">
        <v>24751136</v>
      </c>
      <c r="C179" s="148">
        <v>21287207</v>
      </c>
      <c r="D179" s="149">
        <v>0</v>
      </c>
      <c r="E179" s="149">
        <v>0</v>
      </c>
      <c r="F179" s="151">
        <v>8.57</v>
      </c>
      <c r="G179" s="151">
        <v>8.06</v>
      </c>
      <c r="H179" s="151">
        <v>17.809999999999999</v>
      </c>
      <c r="I179" s="151">
        <v>7.66</v>
      </c>
      <c r="J179" s="148">
        <v>137999485</v>
      </c>
      <c r="K179" s="149">
        <v>0</v>
      </c>
      <c r="L179" s="149">
        <v>0</v>
      </c>
      <c r="M179" s="149">
        <v>0</v>
      </c>
      <c r="N179" s="151">
        <v>6.27</v>
      </c>
      <c r="O179" s="151">
        <v>6.31</v>
      </c>
      <c r="P179" s="151">
        <v>5.96</v>
      </c>
      <c r="Q179" s="151">
        <v>6.21</v>
      </c>
      <c r="R179" s="151">
        <v>9.5</v>
      </c>
      <c r="S179" s="149">
        <v>0</v>
      </c>
      <c r="T179" s="149">
        <v>0</v>
      </c>
      <c r="U179" s="149">
        <v>0</v>
      </c>
      <c r="V179" s="148">
        <v>270145</v>
      </c>
      <c r="W179" s="149">
        <v>0</v>
      </c>
      <c r="X179" s="149">
        <v>0</v>
      </c>
      <c r="Y179" s="149">
        <v>0</v>
      </c>
      <c r="Z179" s="154">
        <v>3.1337000000000002</v>
      </c>
      <c r="AA179" s="154">
        <v>2.2847</v>
      </c>
      <c r="AB179" s="144">
        <f t="shared" si="6"/>
        <v>6.4808623764808839</v>
      </c>
      <c r="AF179" s="144">
        <f t="shared" si="5"/>
        <v>1.3468969038487764</v>
      </c>
    </row>
    <row r="180" spans="1:34" ht="14.4">
      <c r="A180" s="145">
        <v>39234</v>
      </c>
      <c r="B180" s="148">
        <v>22504432</v>
      </c>
      <c r="C180" s="148">
        <v>20302857</v>
      </c>
      <c r="D180" s="149">
        <v>0</v>
      </c>
      <c r="E180" s="148">
        <v>200960</v>
      </c>
      <c r="F180" s="151">
        <v>8.4</v>
      </c>
      <c r="G180" s="151">
        <v>7.91</v>
      </c>
      <c r="H180" s="151">
        <v>17.13</v>
      </c>
      <c r="I180" s="151">
        <v>7.75</v>
      </c>
      <c r="J180" s="148">
        <v>141255017</v>
      </c>
      <c r="K180" s="149">
        <v>0</v>
      </c>
      <c r="L180" s="149">
        <v>0</v>
      </c>
      <c r="M180" s="149">
        <v>0</v>
      </c>
      <c r="N180" s="151">
        <v>6.22</v>
      </c>
      <c r="O180" s="151">
        <v>5.86</v>
      </c>
      <c r="P180" s="149">
        <v>0</v>
      </c>
      <c r="Q180" s="151">
        <v>5.54</v>
      </c>
      <c r="R180" s="151">
        <v>8.35</v>
      </c>
      <c r="S180" s="149">
        <v>0</v>
      </c>
      <c r="T180" s="149">
        <v>0</v>
      </c>
      <c r="U180" s="149">
        <v>0</v>
      </c>
      <c r="V180" s="148">
        <v>192763</v>
      </c>
      <c r="W180" s="149">
        <v>0</v>
      </c>
      <c r="X180" s="149">
        <v>0</v>
      </c>
      <c r="Y180" s="149">
        <v>0</v>
      </c>
      <c r="Z180" s="154">
        <v>3.2263999999999999</v>
      </c>
      <c r="AA180" s="154">
        <v>2.4051999999999998</v>
      </c>
      <c r="AB180" s="144">
        <f t="shared" si="6"/>
        <v>6.3955379801768952</v>
      </c>
      <c r="AC180" s="144">
        <f>AVERAGE(AB180:AB182)</f>
        <v>6.5616500337628034</v>
      </c>
      <c r="AD180" s="144" t="s">
        <v>575</v>
      </c>
      <c r="AF180" s="144">
        <f t="shared" si="5"/>
        <v>1.2615725075447877</v>
      </c>
      <c r="AG180" s="144">
        <f>AVERAGE(AF180:AF182)</f>
        <v>1.4276845611306961</v>
      </c>
      <c r="AH180" s="144" t="s">
        <v>575</v>
      </c>
    </row>
    <row r="181" spans="1:34" ht="14.4">
      <c r="A181" s="145">
        <v>39203</v>
      </c>
      <c r="B181" s="148">
        <v>18696798</v>
      </c>
      <c r="C181" s="148">
        <v>20982539</v>
      </c>
      <c r="D181" s="148">
        <v>2343938</v>
      </c>
      <c r="E181" s="149">
        <v>0</v>
      </c>
      <c r="F181" s="151">
        <v>8.51</v>
      </c>
      <c r="G181" s="151">
        <v>7.83</v>
      </c>
      <c r="H181" s="151">
        <v>15.32</v>
      </c>
      <c r="I181" s="151">
        <v>8.68</v>
      </c>
      <c r="J181" s="148">
        <v>122471184</v>
      </c>
      <c r="K181" s="149">
        <v>0</v>
      </c>
      <c r="L181" s="149">
        <v>0</v>
      </c>
      <c r="M181" s="149">
        <v>0</v>
      </c>
      <c r="N181" s="151">
        <v>6.39</v>
      </c>
      <c r="O181" s="149">
        <v>0</v>
      </c>
      <c r="P181" s="149">
        <v>0</v>
      </c>
      <c r="Q181" s="151">
        <v>7.45</v>
      </c>
      <c r="R181" s="149">
        <v>0</v>
      </c>
      <c r="S181" s="149">
        <v>0</v>
      </c>
      <c r="T181" s="149">
        <v>0</v>
      </c>
      <c r="U181" s="149">
        <v>0</v>
      </c>
      <c r="V181" s="149">
        <v>0</v>
      </c>
      <c r="W181" s="149">
        <v>0</v>
      </c>
      <c r="X181" s="149">
        <v>0</v>
      </c>
      <c r="Y181" s="149">
        <v>0</v>
      </c>
      <c r="Z181" s="154">
        <v>3.2850000000000001</v>
      </c>
      <c r="AA181" s="154">
        <v>2.4314</v>
      </c>
      <c r="AB181" s="144">
        <f t="shared" si="6"/>
        <v>6.5943102276826533</v>
      </c>
      <c r="AF181" s="144">
        <f t="shared" si="5"/>
        <v>1.4603447550505457</v>
      </c>
    </row>
    <row r="182" spans="1:34" ht="14.4">
      <c r="A182" s="145">
        <v>39173</v>
      </c>
      <c r="B182" s="148">
        <v>18629312</v>
      </c>
      <c r="C182" s="148">
        <v>34442979</v>
      </c>
      <c r="D182" s="149">
        <v>0</v>
      </c>
      <c r="E182" s="149">
        <v>0</v>
      </c>
      <c r="F182" s="151">
        <v>8.9499999999999993</v>
      </c>
      <c r="G182" s="151">
        <v>7.17</v>
      </c>
      <c r="H182" s="151">
        <v>17.93</v>
      </c>
      <c r="I182" s="151">
        <v>7.87</v>
      </c>
      <c r="J182" s="148">
        <v>97321991</v>
      </c>
      <c r="K182" s="149">
        <v>0</v>
      </c>
      <c r="L182" s="149">
        <v>0</v>
      </c>
      <c r="M182" s="149">
        <v>0</v>
      </c>
      <c r="N182" s="151">
        <v>6.48</v>
      </c>
      <c r="O182" s="151">
        <v>6.33</v>
      </c>
      <c r="P182" s="149">
        <v>0</v>
      </c>
      <c r="Q182" s="149">
        <v>0</v>
      </c>
      <c r="R182" s="151">
        <v>11.18</v>
      </c>
      <c r="S182" s="149">
        <v>0</v>
      </c>
      <c r="T182" s="149">
        <v>0</v>
      </c>
      <c r="U182" s="149">
        <v>0</v>
      </c>
      <c r="V182" s="148">
        <v>414814</v>
      </c>
      <c r="W182" s="149">
        <v>0</v>
      </c>
      <c r="X182" s="149">
        <v>0</v>
      </c>
      <c r="Y182" s="149">
        <v>0</v>
      </c>
      <c r="Z182" s="154">
        <v>3.3349000000000002</v>
      </c>
      <c r="AA182" s="154">
        <v>2.4687999999999999</v>
      </c>
      <c r="AB182" s="144">
        <f t="shared" si="6"/>
        <v>6.6951018934288626</v>
      </c>
      <c r="AF182" s="144">
        <f t="shared" si="5"/>
        <v>1.5611364207967551</v>
      </c>
    </row>
    <row r="183" spans="1:34" ht="14.4">
      <c r="A183" s="145">
        <v>39142</v>
      </c>
      <c r="B183" s="148">
        <v>15295635</v>
      </c>
      <c r="C183" s="148">
        <v>15474278</v>
      </c>
      <c r="D183" s="149">
        <v>0</v>
      </c>
      <c r="E183" s="148">
        <v>518251</v>
      </c>
      <c r="F183" s="151">
        <v>8.7100000000000009</v>
      </c>
      <c r="G183" s="151">
        <v>7.88</v>
      </c>
      <c r="H183" s="151">
        <v>18.809999999999999</v>
      </c>
      <c r="I183" s="151">
        <v>8.69</v>
      </c>
      <c r="J183" s="148">
        <v>105276580</v>
      </c>
      <c r="K183" s="149">
        <v>0</v>
      </c>
      <c r="L183" s="149">
        <v>0</v>
      </c>
      <c r="M183" s="149">
        <v>0</v>
      </c>
      <c r="N183" s="151">
        <v>6.5</v>
      </c>
      <c r="O183" s="151">
        <v>6.01</v>
      </c>
      <c r="P183" s="149">
        <v>0</v>
      </c>
      <c r="Q183" s="149">
        <v>0</v>
      </c>
      <c r="R183" s="151">
        <v>10.210000000000001</v>
      </c>
      <c r="S183" s="149">
        <v>0</v>
      </c>
      <c r="T183" s="149">
        <v>0</v>
      </c>
      <c r="U183" s="149">
        <v>0</v>
      </c>
      <c r="V183" s="148">
        <v>477442</v>
      </c>
      <c r="W183" s="149">
        <v>0</v>
      </c>
      <c r="X183" s="149">
        <v>0</v>
      </c>
      <c r="Y183" s="149">
        <v>0</v>
      </c>
      <c r="Z183" s="154">
        <v>3.3694000000000002</v>
      </c>
      <c r="AA183" s="154">
        <v>2.5447000000000002</v>
      </c>
      <c r="AB183" s="144">
        <f t="shared" si="6"/>
        <v>6.6779689114947702</v>
      </c>
      <c r="AC183" s="144">
        <f>AVERAGE(AB183:AB185)</f>
        <v>6.8805050287568106</v>
      </c>
      <c r="AD183" s="144" t="s">
        <v>574</v>
      </c>
      <c r="AF183" s="144">
        <f t="shared" si="5"/>
        <v>1.5440034388626627</v>
      </c>
      <c r="AG183" s="144">
        <f>AVERAGE(AF183:AF185)</f>
        <v>1.7465395561247021</v>
      </c>
      <c r="AH183" s="144" t="s">
        <v>574</v>
      </c>
    </row>
    <row r="184" spans="1:34" ht="14.4">
      <c r="A184" s="145">
        <v>39114</v>
      </c>
      <c r="B184" s="148">
        <v>17250577</v>
      </c>
      <c r="C184" s="148">
        <v>4721493</v>
      </c>
      <c r="D184" s="149">
        <v>0</v>
      </c>
      <c r="E184" s="148">
        <v>1069819</v>
      </c>
      <c r="F184" s="151">
        <v>8.9600000000000009</v>
      </c>
      <c r="G184" s="151">
        <v>9.3800000000000008</v>
      </c>
      <c r="H184" s="151">
        <v>19.440000000000001</v>
      </c>
      <c r="I184" s="151">
        <v>9.65</v>
      </c>
      <c r="J184" s="148">
        <v>72139389</v>
      </c>
      <c r="K184" s="149">
        <v>0</v>
      </c>
      <c r="L184" s="149">
        <v>0</v>
      </c>
      <c r="M184" s="149">
        <v>0</v>
      </c>
      <c r="N184" s="151">
        <v>6.58</v>
      </c>
      <c r="O184" s="149">
        <v>0</v>
      </c>
      <c r="P184" s="149">
        <v>0</v>
      </c>
      <c r="Q184" s="149">
        <v>0</v>
      </c>
      <c r="R184" s="151">
        <v>10</v>
      </c>
      <c r="S184" s="149">
        <v>0</v>
      </c>
      <c r="T184" s="149">
        <v>0</v>
      </c>
      <c r="U184" s="149">
        <v>0</v>
      </c>
      <c r="V184" s="148">
        <v>323656</v>
      </c>
      <c r="W184" s="149">
        <v>0</v>
      </c>
      <c r="X184" s="149">
        <v>0</v>
      </c>
      <c r="Y184" s="149">
        <v>0</v>
      </c>
      <c r="Z184" s="154">
        <v>3.3824000000000001</v>
      </c>
      <c r="AA184" s="154">
        <v>2.5880999999999998</v>
      </c>
      <c r="AB184" s="144">
        <f t="shared" si="6"/>
        <v>6.826913352527419</v>
      </c>
      <c r="AF184" s="144">
        <f t="shared" si="5"/>
        <v>1.6929478798953115</v>
      </c>
    </row>
    <row r="185" spans="1:34" ht="14.4">
      <c r="A185" s="145">
        <v>39083</v>
      </c>
      <c r="B185" s="148">
        <v>11021525</v>
      </c>
      <c r="C185" s="148">
        <v>2203427</v>
      </c>
      <c r="D185" s="149">
        <v>0</v>
      </c>
      <c r="E185" s="148">
        <v>732590</v>
      </c>
      <c r="F185" s="151">
        <v>9.7899999999999991</v>
      </c>
      <c r="G185" s="151">
        <v>12.11</v>
      </c>
      <c r="H185" s="151">
        <v>18.64</v>
      </c>
      <c r="I185" s="151">
        <v>10.3</v>
      </c>
      <c r="J185" s="148">
        <v>54233789</v>
      </c>
      <c r="K185" s="149">
        <v>0</v>
      </c>
      <c r="L185" s="149">
        <v>0</v>
      </c>
      <c r="M185" s="149">
        <v>0</v>
      </c>
      <c r="N185" s="151">
        <v>6.89</v>
      </c>
      <c r="O185" s="149">
        <v>0</v>
      </c>
      <c r="P185" s="149">
        <v>0</v>
      </c>
      <c r="Q185" s="149">
        <v>0</v>
      </c>
      <c r="R185" s="151">
        <v>10.78</v>
      </c>
      <c r="S185" s="149">
        <v>0</v>
      </c>
      <c r="T185" s="149">
        <v>0</v>
      </c>
      <c r="U185" s="149">
        <v>0</v>
      </c>
      <c r="V185" s="148">
        <v>102012</v>
      </c>
      <c r="W185" s="149">
        <v>0</v>
      </c>
      <c r="X185" s="149">
        <v>0</v>
      </c>
      <c r="Y185" s="149">
        <v>0</v>
      </c>
      <c r="Z185" s="154">
        <v>3.3936999999999999</v>
      </c>
      <c r="AA185" s="154">
        <v>2.6132</v>
      </c>
      <c r="AB185" s="144">
        <f>(B185*F185+C185*G185+D185*H185+E185*I185+J185*N185*Z185+K185*O185*+L185*P185*Z185+M185*Q185*Z185+R185*V185*AA185+S185*W185*AA185+T185*X185*AA185+U185*Y185*AA185)/(SUM(B185:E185)+SUM(J185:M185)*Z185+SUM(R185:U185)*AA185)</f>
        <v>7.1366328222482398</v>
      </c>
      <c r="AF185" s="144">
        <f t="shared" si="5"/>
        <v>2.0026673496161322</v>
      </c>
    </row>
  </sheetData>
  <mergeCells count="3">
    <mergeCell ref="B1:I1"/>
    <mergeCell ref="J1:Q1"/>
    <mergeCell ref="R1:Y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5"/>
  <sheetViews>
    <sheetView topLeftCell="G43" workbookViewId="0">
      <selection activeCell="S3" sqref="S3:S62"/>
    </sheetView>
  </sheetViews>
  <sheetFormatPr defaultRowHeight="14.4"/>
  <cols>
    <col min="1" max="1" width="9.5546875" bestFit="1" customWidth="1"/>
    <col min="2" max="2" width="12.6640625" bestFit="1" customWidth="1"/>
    <col min="4" max="4" width="11.109375" bestFit="1" customWidth="1"/>
    <col min="6" max="6" width="11.109375" bestFit="1" customWidth="1"/>
  </cols>
  <sheetData>
    <row r="2" spans="1:20" ht="79.2">
      <c r="B2" s="139" t="s">
        <v>568</v>
      </c>
      <c r="C2" s="139" t="s">
        <v>568</v>
      </c>
      <c r="D2" s="139" t="s">
        <v>569</v>
      </c>
      <c r="E2" s="139" t="s">
        <v>569</v>
      </c>
      <c r="F2" s="139" t="s">
        <v>570</v>
      </c>
      <c r="G2" s="139" t="s">
        <v>570</v>
      </c>
      <c r="H2" s="150" t="s">
        <v>571</v>
      </c>
      <c r="I2" s="150" t="s">
        <v>572</v>
      </c>
      <c r="J2" s="139" t="s">
        <v>557</v>
      </c>
      <c r="M2" s="139" t="s">
        <v>573</v>
      </c>
    </row>
    <row r="3" spans="1:20">
      <c r="A3" s="145">
        <v>44621</v>
      </c>
      <c r="B3" s="148">
        <v>5161894636</v>
      </c>
      <c r="C3" s="151">
        <v>6</v>
      </c>
      <c r="D3" s="148">
        <v>533581624</v>
      </c>
      <c r="E3" s="151">
        <v>2.4700000000000002</v>
      </c>
      <c r="F3" s="148">
        <v>92721299</v>
      </c>
      <c r="G3" s="151">
        <v>2.9</v>
      </c>
      <c r="H3" s="154">
        <v>4.9481000000000002</v>
      </c>
      <c r="I3" s="154">
        <v>4.4908999999999999</v>
      </c>
      <c r="J3">
        <f>(B3*C3+D3*E3*H3+F3*G3*I3)/(B3+D3*H3+F3*I3)</f>
        <v>4.7089139383172745</v>
      </c>
      <c r="K3">
        <f>AVERAGE(J3:J5)</f>
        <v>4.484886647254462</v>
      </c>
      <c r="L3" s="144" t="s">
        <v>634</v>
      </c>
      <c r="M3">
        <f>J3-AVERAGE($J$3:$J$185)</f>
        <v>-1.8268452470379337</v>
      </c>
      <c r="N3">
        <f>AVERAGE(M3:M5)</f>
        <v>-2.0508725381007462</v>
      </c>
      <c r="O3" s="144" t="s">
        <v>634</v>
      </c>
      <c r="P3" s="152"/>
      <c r="Q3" s="11" t="s">
        <v>135</v>
      </c>
      <c r="R3">
        <v>2.8130225694294246</v>
      </c>
      <c r="S3">
        <v>9.3487817547846319</v>
      </c>
      <c r="T3">
        <f>S3/100</f>
        <v>9.3487817547846325E-2</v>
      </c>
    </row>
    <row r="4" spans="1:20">
      <c r="A4" s="145">
        <v>44593</v>
      </c>
      <c r="B4" s="148">
        <v>2365970181</v>
      </c>
      <c r="C4" s="151">
        <v>5.47</v>
      </c>
      <c r="D4" s="148">
        <v>264128165</v>
      </c>
      <c r="E4" s="151">
        <v>2.5099999999999998</v>
      </c>
      <c r="F4" s="148">
        <v>41508589</v>
      </c>
      <c r="G4" s="151">
        <v>2.88</v>
      </c>
      <c r="H4" s="154">
        <v>4.9455999999999998</v>
      </c>
      <c r="I4" s="154">
        <v>4.3609999999999998</v>
      </c>
      <c r="J4">
        <f t="shared" ref="J4:J67" si="0">(B4*C4+D4*E4*H4+F4*G4*I4)/(B4+D4*H4+F4*I4)</f>
        <v>4.3448738985707722</v>
      </c>
      <c r="L4" s="144"/>
      <c r="M4">
        <f t="shared" ref="M4:M67" si="1">J4-AVERAGE($J$3:$J$185)</f>
        <v>-2.1908852867844359</v>
      </c>
      <c r="O4" s="144"/>
      <c r="Q4" s="11" t="s">
        <v>136</v>
      </c>
      <c r="R4">
        <v>3.1217650285782454</v>
      </c>
      <c r="S4">
        <v>9.6575242139334545</v>
      </c>
      <c r="T4">
        <f t="shared" ref="T4:T63" si="2">S4/100</f>
        <v>9.6575242139334549E-2</v>
      </c>
    </row>
    <row r="5" spans="1:20">
      <c r="A5" s="145">
        <v>44562</v>
      </c>
      <c r="B5" s="148">
        <v>2804249303</v>
      </c>
      <c r="C5" s="151">
        <v>5.31</v>
      </c>
      <c r="D5" s="148">
        <v>223959961</v>
      </c>
      <c r="E5" s="151">
        <v>2.57</v>
      </c>
      <c r="F5" s="148">
        <v>70238883</v>
      </c>
      <c r="G5" s="151">
        <v>2.7</v>
      </c>
      <c r="H5" s="154">
        <v>4.9447999999999999</v>
      </c>
      <c r="I5" s="154">
        <v>4.3681000000000001</v>
      </c>
      <c r="J5">
        <f t="shared" si="0"/>
        <v>4.4008721048753392</v>
      </c>
      <c r="L5" s="144"/>
      <c r="M5">
        <f t="shared" si="1"/>
        <v>-2.134887080479869</v>
      </c>
      <c r="O5" s="144"/>
      <c r="Q5" s="11" t="s">
        <v>137</v>
      </c>
      <c r="R5">
        <v>2.5009002991550404</v>
      </c>
      <c r="S5">
        <v>9.0366594845102473</v>
      </c>
      <c r="T5">
        <f t="shared" si="2"/>
        <v>9.0366594845102469E-2</v>
      </c>
    </row>
    <row r="6" spans="1:20">
      <c r="A6" s="145">
        <v>44531</v>
      </c>
      <c r="B6" s="148">
        <v>4164726365</v>
      </c>
      <c r="C6" s="151">
        <v>4.58</v>
      </c>
      <c r="D6" s="148">
        <v>441019177</v>
      </c>
      <c r="E6" s="151">
        <v>2.69</v>
      </c>
      <c r="F6" s="148">
        <v>68143967</v>
      </c>
      <c r="G6" s="151">
        <v>3.01</v>
      </c>
      <c r="H6" s="154">
        <v>4.9489000000000001</v>
      </c>
      <c r="I6" s="154">
        <v>4.3788999999999998</v>
      </c>
      <c r="J6">
        <f t="shared" si="0"/>
        <v>3.8887964038126883</v>
      </c>
      <c r="K6">
        <f>AVERAGE(J6:J8)</f>
        <v>3.8216828427057501</v>
      </c>
      <c r="L6" s="144" t="s">
        <v>633</v>
      </c>
      <c r="M6">
        <f t="shared" si="1"/>
        <v>-2.6469627815425198</v>
      </c>
      <c r="N6">
        <f>AVERAGE(M6:M8)</f>
        <v>-2.7140763426494576</v>
      </c>
      <c r="O6" s="144" t="s">
        <v>633</v>
      </c>
      <c r="Q6" s="11" t="s">
        <v>138</v>
      </c>
      <c r="R6">
        <v>2.9049956987719745</v>
      </c>
      <c r="S6">
        <v>9.4407548841271822</v>
      </c>
      <c r="T6">
        <f t="shared" si="2"/>
        <v>9.4407548841271824E-2</v>
      </c>
    </row>
    <row r="7" spans="1:20">
      <c r="A7" s="145">
        <v>44501</v>
      </c>
      <c r="B7" s="148">
        <v>3620687285</v>
      </c>
      <c r="C7" s="151">
        <v>4.67</v>
      </c>
      <c r="D7" s="148">
        <v>313005737</v>
      </c>
      <c r="E7" s="151">
        <v>2.72</v>
      </c>
      <c r="F7" s="148">
        <v>46519480</v>
      </c>
      <c r="G7" s="151">
        <v>2.63</v>
      </c>
      <c r="H7" s="154">
        <v>4.9488000000000003</v>
      </c>
      <c r="I7" s="154">
        <v>4.3345000000000002</v>
      </c>
      <c r="J7">
        <f t="shared" si="0"/>
        <v>4.0310708794066761</v>
      </c>
      <c r="L7" s="144"/>
      <c r="M7">
        <f t="shared" si="1"/>
        <v>-2.5046883059485321</v>
      </c>
      <c r="O7" s="144"/>
      <c r="Q7" s="11" t="s">
        <v>139</v>
      </c>
      <c r="R7">
        <v>3.5722151383792977</v>
      </c>
      <c r="S7">
        <v>10.107974323734505</v>
      </c>
      <c r="T7">
        <f t="shared" si="2"/>
        <v>0.10107974323734505</v>
      </c>
    </row>
    <row r="8" spans="1:20">
      <c r="A8" s="145">
        <v>44470</v>
      </c>
      <c r="B8" s="148">
        <v>3732873800</v>
      </c>
      <c r="C8" s="151">
        <v>4.1500000000000004</v>
      </c>
      <c r="D8" s="148">
        <v>323664959</v>
      </c>
      <c r="E8" s="151">
        <v>2.3199999999999998</v>
      </c>
      <c r="F8" s="148">
        <v>75698141</v>
      </c>
      <c r="G8" s="151">
        <v>2.63</v>
      </c>
      <c r="H8" s="154">
        <v>4.9481000000000002</v>
      </c>
      <c r="I8" s="154">
        <v>4.2662000000000004</v>
      </c>
      <c r="J8">
        <f t="shared" si="0"/>
        <v>3.5451812448978872</v>
      </c>
      <c r="L8" s="144"/>
      <c r="M8">
        <f t="shared" si="1"/>
        <v>-2.9905779404573209</v>
      </c>
      <c r="O8" s="144"/>
      <c r="Q8" s="11" t="s">
        <v>140</v>
      </c>
      <c r="R8">
        <v>4.5512492111089591</v>
      </c>
      <c r="S8">
        <v>11.087008396464165</v>
      </c>
      <c r="T8">
        <f t="shared" si="2"/>
        <v>0.11087008396464165</v>
      </c>
    </row>
    <row r="9" spans="1:20">
      <c r="A9" s="145">
        <v>44440</v>
      </c>
      <c r="B9" s="148">
        <v>3773573059</v>
      </c>
      <c r="C9" s="151">
        <v>3.95</v>
      </c>
      <c r="D9" s="148">
        <v>293834392</v>
      </c>
      <c r="E9" s="151">
        <v>2.4</v>
      </c>
      <c r="F9" s="148">
        <v>63675586</v>
      </c>
      <c r="G9" s="151">
        <v>2.54</v>
      </c>
      <c r="H9" s="154">
        <v>4.9465000000000003</v>
      </c>
      <c r="I9" s="154">
        <v>4.2019000000000002</v>
      </c>
      <c r="J9">
        <f t="shared" si="0"/>
        <v>3.4713271738335347</v>
      </c>
      <c r="K9">
        <f>AVERAGE(J9:J11)</f>
        <v>3.4638150349127339</v>
      </c>
      <c r="L9" s="144" t="s">
        <v>632</v>
      </c>
      <c r="M9">
        <f t="shared" si="1"/>
        <v>-3.0644320115216734</v>
      </c>
      <c r="N9">
        <f>AVERAGE(M9:M11)</f>
        <v>-3.0719441504424747</v>
      </c>
      <c r="O9" s="144" t="s">
        <v>632</v>
      </c>
      <c r="Q9" s="11" t="s">
        <v>141</v>
      </c>
      <c r="R9">
        <v>5.0269380291794121</v>
      </c>
      <c r="S9">
        <v>11.562697214534621</v>
      </c>
      <c r="T9">
        <f t="shared" si="2"/>
        <v>0.11562697214534622</v>
      </c>
    </row>
    <row r="10" spans="1:20">
      <c r="A10" s="145">
        <v>44409</v>
      </c>
      <c r="B10" s="148">
        <v>2867475748</v>
      </c>
      <c r="C10" s="151">
        <v>3.92</v>
      </c>
      <c r="D10" s="148">
        <v>238673032</v>
      </c>
      <c r="E10" s="151">
        <v>2.4900000000000002</v>
      </c>
      <c r="F10" s="148">
        <v>46684197</v>
      </c>
      <c r="G10" s="151">
        <v>2.65</v>
      </c>
      <c r="H10" s="154">
        <v>4.9229000000000003</v>
      </c>
      <c r="I10" s="154">
        <v>4.1822999999999997</v>
      </c>
      <c r="J10">
        <f t="shared" si="0"/>
        <v>3.464996582897522</v>
      </c>
      <c r="L10" s="144"/>
      <c r="M10">
        <f t="shared" si="1"/>
        <v>-3.0707626024576862</v>
      </c>
      <c r="O10" s="144"/>
      <c r="Q10" s="11" t="s">
        <v>142</v>
      </c>
      <c r="R10">
        <v>7.5668435277574444</v>
      </c>
      <c r="S10">
        <v>14.102602713112651</v>
      </c>
      <c r="T10">
        <f t="shared" si="2"/>
        <v>0.1410260271311265</v>
      </c>
    </row>
    <row r="11" spans="1:20">
      <c r="A11" s="145">
        <v>44378</v>
      </c>
      <c r="B11" s="148">
        <v>4003292034</v>
      </c>
      <c r="C11" s="151">
        <v>4.01</v>
      </c>
      <c r="D11" s="148">
        <v>426331406</v>
      </c>
      <c r="E11" s="151">
        <v>2.46</v>
      </c>
      <c r="F11" s="148">
        <v>43672418</v>
      </c>
      <c r="G11" s="151">
        <v>2.73</v>
      </c>
      <c r="H11" s="154">
        <v>4.9249999999999998</v>
      </c>
      <c r="I11" s="154">
        <v>4.1651999999999996</v>
      </c>
      <c r="J11">
        <f t="shared" si="0"/>
        <v>3.4551213480071445</v>
      </c>
      <c r="L11" s="144"/>
      <c r="M11">
        <f t="shared" si="1"/>
        <v>-3.0806378373480636</v>
      </c>
      <c r="O11" s="144"/>
      <c r="Q11" s="11" t="s">
        <v>143</v>
      </c>
      <c r="R11">
        <v>7.5896608855641423</v>
      </c>
      <c r="S11">
        <v>14.125420070919352</v>
      </c>
      <c r="T11">
        <f t="shared" si="2"/>
        <v>0.14125420070919353</v>
      </c>
    </row>
    <row r="12" spans="1:20">
      <c r="A12" s="145">
        <v>44348</v>
      </c>
      <c r="B12" s="148">
        <v>3475296306</v>
      </c>
      <c r="C12" s="151">
        <v>4.18</v>
      </c>
      <c r="D12" s="148">
        <v>252152514</v>
      </c>
      <c r="E12" s="151">
        <v>2.14</v>
      </c>
      <c r="F12" s="148">
        <v>49507296</v>
      </c>
      <c r="G12" s="151">
        <v>2.67</v>
      </c>
      <c r="H12" s="154">
        <v>4.9236000000000004</v>
      </c>
      <c r="I12" s="154">
        <v>4.0864000000000003</v>
      </c>
      <c r="J12">
        <f t="shared" si="0"/>
        <v>3.6030370292899234</v>
      </c>
      <c r="K12">
        <f>AVERAGE(J12:J14)</f>
        <v>3.6631400740504763</v>
      </c>
      <c r="L12" s="144" t="s">
        <v>631</v>
      </c>
      <c r="M12">
        <f t="shared" si="1"/>
        <v>-2.9327221560652847</v>
      </c>
      <c r="N12">
        <f>AVERAGE(M12:M14)</f>
        <v>-2.8726191113047315</v>
      </c>
      <c r="O12" s="144" t="s">
        <v>631</v>
      </c>
      <c r="Q12" s="11" t="s">
        <v>144</v>
      </c>
      <c r="R12">
        <v>5.5153905575176276</v>
      </c>
      <c r="S12">
        <v>12.051149742872838</v>
      </c>
      <c r="T12">
        <f t="shared" si="2"/>
        <v>0.12051149742872838</v>
      </c>
    </row>
    <row r="13" spans="1:20">
      <c r="A13" s="145">
        <v>44317</v>
      </c>
      <c r="B13" s="148">
        <v>2631725481</v>
      </c>
      <c r="C13" s="151">
        <v>4.09</v>
      </c>
      <c r="D13" s="148">
        <v>224265245</v>
      </c>
      <c r="E13" s="151">
        <v>2.6</v>
      </c>
      <c r="F13" s="148">
        <v>86195846</v>
      </c>
      <c r="G13" s="151">
        <v>2.67</v>
      </c>
      <c r="H13" s="154">
        <v>4.9246999999999996</v>
      </c>
      <c r="I13" s="154">
        <v>4.0526</v>
      </c>
      <c r="J13">
        <f t="shared" si="0"/>
        <v>3.5657913930147673</v>
      </c>
      <c r="L13" s="144"/>
      <c r="M13">
        <f t="shared" si="1"/>
        <v>-2.9699677923404408</v>
      </c>
      <c r="O13" s="144"/>
      <c r="Q13" s="11" t="s">
        <v>145</v>
      </c>
      <c r="R13">
        <v>3.7455127324429505</v>
      </c>
      <c r="S13">
        <v>10.281271917798158</v>
      </c>
      <c r="T13">
        <f t="shared" si="2"/>
        <v>0.10281271917798157</v>
      </c>
    </row>
    <row r="14" spans="1:20">
      <c r="A14" s="145">
        <v>44287</v>
      </c>
      <c r="B14" s="148">
        <v>3498991224</v>
      </c>
      <c r="C14" s="151">
        <v>4.22</v>
      </c>
      <c r="D14" s="148">
        <v>198203367</v>
      </c>
      <c r="E14" s="151">
        <v>2.5499999999999998</v>
      </c>
      <c r="F14" s="148">
        <v>41212927</v>
      </c>
      <c r="G14" s="151">
        <v>2.89</v>
      </c>
      <c r="H14" s="154">
        <v>4.9221000000000004</v>
      </c>
      <c r="I14" s="154">
        <v>4.1188000000000002</v>
      </c>
      <c r="J14">
        <f t="shared" si="0"/>
        <v>3.8205917998467385</v>
      </c>
      <c r="L14" s="144"/>
      <c r="M14">
        <f t="shared" si="1"/>
        <v>-2.7151673855084697</v>
      </c>
      <c r="O14" s="144"/>
      <c r="Q14" s="11" t="s">
        <v>146</v>
      </c>
      <c r="R14">
        <v>4.1340392093649863</v>
      </c>
      <c r="S14">
        <v>10.669798394720194</v>
      </c>
      <c r="T14">
        <f t="shared" si="2"/>
        <v>0.10669798394720194</v>
      </c>
    </row>
    <row r="15" spans="1:20">
      <c r="A15" s="145">
        <v>44256</v>
      </c>
      <c r="B15" s="148">
        <v>4612874276</v>
      </c>
      <c r="C15" s="151">
        <v>4.46</v>
      </c>
      <c r="D15" s="148">
        <v>437964379</v>
      </c>
      <c r="E15" s="151">
        <v>1.87</v>
      </c>
      <c r="F15" s="148">
        <v>54458655</v>
      </c>
      <c r="G15" s="151">
        <v>2.88</v>
      </c>
      <c r="H15" s="154">
        <v>4.8878000000000004</v>
      </c>
      <c r="I15" s="154">
        <v>4.1063999999999998</v>
      </c>
      <c r="J15">
        <f t="shared" si="0"/>
        <v>3.6147163374708233</v>
      </c>
      <c r="K15">
        <f>AVERAGE(J15:J17)</f>
        <v>3.6786075508910883</v>
      </c>
      <c r="L15" s="144" t="s">
        <v>630</v>
      </c>
      <c r="M15">
        <f t="shared" si="1"/>
        <v>-2.9210428478843848</v>
      </c>
      <c r="N15">
        <f>AVERAGE(M15:M17)</f>
        <v>-2.8571516344641199</v>
      </c>
      <c r="O15" s="144" t="s">
        <v>630</v>
      </c>
      <c r="Q15" s="11" t="s">
        <v>147</v>
      </c>
      <c r="R15">
        <v>2.7425921511652001</v>
      </c>
      <c r="S15">
        <v>9.2783513365204087</v>
      </c>
      <c r="T15">
        <f t="shared" si="2"/>
        <v>9.2783513365204087E-2</v>
      </c>
    </row>
    <row r="16" spans="1:20">
      <c r="A16" s="145">
        <v>44228</v>
      </c>
      <c r="B16" s="148">
        <v>1847045335</v>
      </c>
      <c r="C16" s="151">
        <v>4.3600000000000003</v>
      </c>
      <c r="D16" s="148">
        <v>232443814</v>
      </c>
      <c r="E16" s="151">
        <v>2.37</v>
      </c>
      <c r="F16" s="148">
        <v>31054877</v>
      </c>
      <c r="G16" s="151">
        <v>2.74</v>
      </c>
      <c r="H16" s="154">
        <v>4.8741000000000003</v>
      </c>
      <c r="I16" s="154">
        <v>4.0289000000000001</v>
      </c>
      <c r="J16">
        <f t="shared" si="0"/>
        <v>3.568638839282757</v>
      </c>
      <c r="L16" s="144"/>
      <c r="M16">
        <f t="shared" si="1"/>
        <v>-2.9671203460724511</v>
      </c>
      <c r="O16" s="144"/>
      <c r="Q16" s="11" t="s">
        <v>148</v>
      </c>
      <c r="R16">
        <v>1.5824959370528766</v>
      </c>
      <c r="S16">
        <v>8.118255122408085</v>
      </c>
      <c r="T16">
        <f t="shared" si="2"/>
        <v>8.1182551224080857E-2</v>
      </c>
    </row>
    <row r="17" spans="1:20">
      <c r="A17" s="145">
        <v>44197</v>
      </c>
      <c r="B17" s="148">
        <v>2123621178</v>
      </c>
      <c r="C17" s="151">
        <v>4.59</v>
      </c>
      <c r="D17" s="148">
        <v>245374591</v>
      </c>
      <c r="E17" s="151">
        <v>2.58</v>
      </c>
      <c r="F17" s="148">
        <v>8095508</v>
      </c>
      <c r="G17" s="151">
        <v>2.4700000000000002</v>
      </c>
      <c r="H17" s="154">
        <v>4.8727999999999998</v>
      </c>
      <c r="I17" s="154">
        <v>4.0029000000000003</v>
      </c>
      <c r="J17">
        <f t="shared" si="0"/>
        <v>3.8524674759196849</v>
      </c>
      <c r="L17" s="144"/>
      <c r="M17">
        <f t="shared" si="1"/>
        <v>-2.6832917094355233</v>
      </c>
      <c r="O17" s="144"/>
      <c r="Q17" s="11" t="s">
        <v>149</v>
      </c>
      <c r="R17">
        <v>1.7526878444747531</v>
      </c>
      <c r="S17">
        <v>8.2884470298299604</v>
      </c>
      <c r="T17">
        <f t="shared" si="2"/>
        <v>8.2884470298299609E-2</v>
      </c>
    </row>
    <row r="18" spans="1:20">
      <c r="A18" s="145">
        <v>44166</v>
      </c>
      <c r="B18" s="148">
        <v>4713460306</v>
      </c>
      <c r="C18" s="151">
        <v>4.6399999999999997</v>
      </c>
      <c r="D18" s="148">
        <v>360369221</v>
      </c>
      <c r="E18" s="151">
        <v>3.01</v>
      </c>
      <c r="F18" s="148">
        <v>71075941</v>
      </c>
      <c r="G18" s="151">
        <v>2.95</v>
      </c>
      <c r="H18" s="154">
        <v>4.8707000000000003</v>
      </c>
      <c r="I18" s="154">
        <v>4.0004999999999997</v>
      </c>
      <c r="J18">
        <f t="shared" si="0"/>
        <v>4.1451729917085531</v>
      </c>
      <c r="K18">
        <f>AVERAGE(J18:J20)</f>
        <v>4.0756547539217101</v>
      </c>
      <c r="L18" s="144" t="s">
        <v>629</v>
      </c>
      <c r="M18">
        <f t="shared" si="1"/>
        <v>-2.390586193646655</v>
      </c>
      <c r="N18">
        <f>AVERAGE(M18:M20)</f>
        <v>-2.4601044314334981</v>
      </c>
      <c r="O18" s="144" t="s">
        <v>629</v>
      </c>
      <c r="Q18" s="11" t="s">
        <v>150</v>
      </c>
      <c r="R18">
        <v>1.0483509116856762</v>
      </c>
      <c r="S18">
        <v>7.5841100970408846</v>
      </c>
      <c r="T18">
        <f t="shared" si="2"/>
        <v>7.5841100970408845E-2</v>
      </c>
    </row>
    <row r="19" spans="1:20">
      <c r="A19" s="145">
        <v>44136</v>
      </c>
      <c r="B19" s="148">
        <v>2442902899</v>
      </c>
      <c r="C19" s="151">
        <v>4.67</v>
      </c>
      <c r="D19" s="148">
        <v>191229230</v>
      </c>
      <c r="E19" s="151">
        <v>2.79</v>
      </c>
      <c r="F19" s="148">
        <v>79961611</v>
      </c>
      <c r="G19" s="151">
        <v>3.06</v>
      </c>
      <c r="H19" s="154">
        <v>4.8699000000000003</v>
      </c>
      <c r="I19" s="154">
        <v>4.1176000000000004</v>
      </c>
      <c r="J19">
        <f t="shared" si="0"/>
        <v>4.0541166437371139</v>
      </c>
      <c r="L19" s="144"/>
      <c r="M19">
        <f t="shared" si="1"/>
        <v>-2.4816425416180943</v>
      </c>
      <c r="O19" s="144"/>
      <c r="Q19" s="11" t="s">
        <v>151</v>
      </c>
      <c r="R19">
        <v>0.80279076242689429</v>
      </c>
      <c r="S19">
        <v>7.3385499477821021</v>
      </c>
      <c r="T19">
        <f t="shared" si="2"/>
        <v>7.3385499477821026E-2</v>
      </c>
    </row>
    <row r="20" spans="1:20">
      <c r="A20" s="145">
        <v>44105</v>
      </c>
      <c r="B20" s="148">
        <v>3909023796</v>
      </c>
      <c r="C20" s="151">
        <v>4.47</v>
      </c>
      <c r="D20" s="148">
        <v>160457346</v>
      </c>
      <c r="E20" s="151">
        <v>2.0299999999999998</v>
      </c>
      <c r="F20" s="148">
        <v>38854249</v>
      </c>
      <c r="G20" s="151">
        <v>2.99</v>
      </c>
      <c r="H20" s="154">
        <v>4.8733000000000004</v>
      </c>
      <c r="I20" s="154">
        <v>4.1412000000000004</v>
      </c>
      <c r="J20">
        <f t="shared" si="0"/>
        <v>4.0276746263194632</v>
      </c>
      <c r="L20" s="144"/>
      <c r="M20">
        <f t="shared" si="1"/>
        <v>-2.508084559035745</v>
      </c>
      <c r="O20" s="144"/>
      <c r="Q20" s="11" t="s">
        <v>152</v>
      </c>
      <c r="R20">
        <v>0.96057341654254813</v>
      </c>
      <c r="S20">
        <v>7.4963326018977563</v>
      </c>
      <c r="T20">
        <f t="shared" si="2"/>
        <v>7.4963326018977566E-2</v>
      </c>
    </row>
    <row r="21" spans="1:20">
      <c r="A21" s="145">
        <v>44075</v>
      </c>
      <c r="B21" s="148">
        <v>3474265748</v>
      </c>
      <c r="C21" s="151">
        <v>4.43</v>
      </c>
      <c r="D21" s="148">
        <v>138003270</v>
      </c>
      <c r="E21" s="151">
        <v>3.04</v>
      </c>
      <c r="F21" s="148">
        <v>55865745</v>
      </c>
      <c r="G21" s="151">
        <v>2.91</v>
      </c>
      <c r="H21" s="154">
        <v>4.8586</v>
      </c>
      <c r="I21" s="154">
        <v>4.1199000000000003</v>
      </c>
      <c r="J21">
        <f t="shared" si="0"/>
        <v>4.1370024050250986</v>
      </c>
      <c r="K21">
        <f>AVERAGE(J21:J23)</f>
        <v>4.070324395022368</v>
      </c>
      <c r="L21" s="144" t="s">
        <v>628</v>
      </c>
      <c r="M21">
        <f t="shared" si="1"/>
        <v>-2.3987567803301095</v>
      </c>
      <c r="N21">
        <f>AVERAGE(M21:M23)</f>
        <v>-2.4654347903328402</v>
      </c>
      <c r="O21" s="144" t="s">
        <v>628</v>
      </c>
      <c r="Q21" s="11" t="s">
        <v>153</v>
      </c>
      <c r="R21">
        <v>0.98459784897078251</v>
      </c>
      <c r="S21">
        <v>7.5203570343259907</v>
      </c>
      <c r="T21">
        <f t="shared" si="2"/>
        <v>7.5203570343259904E-2</v>
      </c>
    </row>
    <row r="22" spans="1:20">
      <c r="A22" s="145">
        <v>44044</v>
      </c>
      <c r="B22" s="148">
        <v>2921002282</v>
      </c>
      <c r="C22" s="151">
        <v>4.82</v>
      </c>
      <c r="D22" s="148">
        <v>248412474</v>
      </c>
      <c r="E22" s="151">
        <v>2.19</v>
      </c>
      <c r="F22" s="148">
        <v>56929496</v>
      </c>
      <c r="G22" s="151">
        <v>2.87</v>
      </c>
      <c r="H22" s="154">
        <v>4.8372000000000002</v>
      </c>
      <c r="I22" s="154">
        <v>4.0880999999999998</v>
      </c>
      <c r="J22">
        <f t="shared" si="0"/>
        <v>3.9901958347421584</v>
      </c>
      <c r="L22" s="144"/>
      <c r="M22">
        <f t="shared" si="1"/>
        <v>-2.5455633506130497</v>
      </c>
      <c r="O22" s="144"/>
      <c r="Q22" s="11" t="s">
        <v>154</v>
      </c>
      <c r="R22">
        <v>1.3285328836119794</v>
      </c>
      <c r="S22">
        <v>7.8642920689671882</v>
      </c>
      <c r="T22">
        <f t="shared" si="2"/>
        <v>7.864292068967188E-2</v>
      </c>
    </row>
    <row r="23" spans="1:20">
      <c r="A23" s="145">
        <v>44013</v>
      </c>
      <c r="B23" s="148">
        <v>3117105351</v>
      </c>
      <c r="C23" s="151">
        <v>4.4800000000000004</v>
      </c>
      <c r="D23" s="148">
        <v>172614404</v>
      </c>
      <c r="E23" s="151">
        <v>2.93</v>
      </c>
      <c r="F23" s="148">
        <v>62795492</v>
      </c>
      <c r="G23" s="151">
        <v>3.06</v>
      </c>
      <c r="H23" s="154">
        <v>4.8380000000000001</v>
      </c>
      <c r="I23" s="154">
        <v>4.2239000000000004</v>
      </c>
      <c r="J23">
        <f t="shared" si="0"/>
        <v>4.0837749452998473</v>
      </c>
      <c r="L23" s="144"/>
      <c r="M23">
        <f t="shared" si="1"/>
        <v>-2.4519842400553609</v>
      </c>
      <c r="O23" s="144"/>
      <c r="Q23" s="11" t="s">
        <v>155</v>
      </c>
      <c r="R23">
        <v>1.2169470148520105</v>
      </c>
      <c r="S23">
        <v>7.7527062002072187</v>
      </c>
      <c r="T23">
        <f t="shared" si="2"/>
        <v>7.7527062002072183E-2</v>
      </c>
    </row>
    <row r="24" spans="1:20">
      <c r="A24" s="145">
        <v>43983</v>
      </c>
      <c r="B24" s="148">
        <v>2300978889</v>
      </c>
      <c r="C24" s="151">
        <v>4.8899999999999997</v>
      </c>
      <c r="D24" s="148">
        <v>133309282</v>
      </c>
      <c r="E24" s="151">
        <v>2.79</v>
      </c>
      <c r="F24" s="148">
        <v>47763952</v>
      </c>
      <c r="G24" s="151">
        <v>2.91</v>
      </c>
      <c r="H24" s="154">
        <v>4.8392999999999997</v>
      </c>
      <c r="I24" s="154">
        <v>4.2965</v>
      </c>
      <c r="J24">
        <f t="shared" si="0"/>
        <v>4.331157774041686</v>
      </c>
      <c r="K24">
        <f>AVERAGE(J24:J26)</f>
        <v>4.4265003119269739</v>
      </c>
      <c r="L24" s="144" t="s">
        <v>627</v>
      </c>
      <c r="M24">
        <f t="shared" si="1"/>
        <v>-2.2046014113135222</v>
      </c>
      <c r="N24">
        <f>AVERAGE(M24:M26)</f>
        <v>-2.1092588734282347</v>
      </c>
      <c r="O24" s="144" t="s">
        <v>627</v>
      </c>
      <c r="Q24" s="11" t="s">
        <v>156</v>
      </c>
      <c r="R24">
        <v>0.95025521709740968</v>
      </c>
      <c r="S24">
        <v>7.4860144024526178</v>
      </c>
      <c r="T24">
        <f t="shared" si="2"/>
        <v>7.4860144024526176E-2</v>
      </c>
    </row>
    <row r="25" spans="1:20">
      <c r="A25" s="145">
        <v>43952</v>
      </c>
      <c r="B25" s="148">
        <v>1650775614</v>
      </c>
      <c r="C25" s="151">
        <v>5.34</v>
      </c>
      <c r="D25" s="148">
        <v>136145166</v>
      </c>
      <c r="E25" s="151">
        <v>2.79</v>
      </c>
      <c r="F25" s="148">
        <v>38541502</v>
      </c>
      <c r="G25" s="151">
        <v>3.04</v>
      </c>
      <c r="H25" s="154">
        <v>4.8365</v>
      </c>
      <c r="I25" s="154">
        <v>4.4398</v>
      </c>
      <c r="J25">
        <f t="shared" si="0"/>
        <v>4.504372075752654</v>
      </c>
      <c r="L25" s="144"/>
      <c r="M25">
        <f t="shared" si="1"/>
        <v>-2.0313871096025542</v>
      </c>
      <c r="O25" s="144"/>
      <c r="Q25" s="11" t="s">
        <v>157</v>
      </c>
      <c r="R25">
        <v>1.1524326137792913</v>
      </c>
      <c r="S25">
        <v>7.6881917991344997</v>
      </c>
      <c r="T25">
        <f t="shared" si="2"/>
        <v>7.6881917991345E-2</v>
      </c>
    </row>
    <row r="26" spans="1:20">
      <c r="A26" s="145">
        <v>43922</v>
      </c>
      <c r="B26" s="148">
        <v>1962467734</v>
      </c>
      <c r="C26" s="151">
        <v>5.51</v>
      </c>
      <c r="D26" s="148">
        <v>262433613</v>
      </c>
      <c r="E26" s="151">
        <v>2.92</v>
      </c>
      <c r="F26" s="148">
        <v>41294040</v>
      </c>
      <c r="G26" s="151">
        <v>3.58</v>
      </c>
      <c r="H26" s="154">
        <v>4.8342000000000001</v>
      </c>
      <c r="I26" s="154">
        <v>4.4469000000000003</v>
      </c>
      <c r="J26">
        <f t="shared" si="0"/>
        <v>4.4439710859865809</v>
      </c>
      <c r="L26" s="144"/>
      <c r="M26">
        <f t="shared" si="1"/>
        <v>-2.0917880993686273</v>
      </c>
      <c r="O26" s="144"/>
      <c r="Q26" s="11" t="s">
        <v>158</v>
      </c>
      <c r="R26">
        <v>1.0092889484482859</v>
      </c>
      <c r="S26">
        <v>7.545048133803494</v>
      </c>
      <c r="T26">
        <f t="shared" si="2"/>
        <v>7.5450481338034947E-2</v>
      </c>
    </row>
    <row r="27" spans="1:20">
      <c r="A27" s="145">
        <v>43891</v>
      </c>
      <c r="B27" s="148">
        <v>2506852217</v>
      </c>
      <c r="C27" s="151">
        <v>5.53</v>
      </c>
      <c r="D27" s="148">
        <v>318950676</v>
      </c>
      <c r="E27" s="151">
        <v>2.77</v>
      </c>
      <c r="F27" s="148">
        <v>42475199</v>
      </c>
      <c r="G27" s="151">
        <v>3.72</v>
      </c>
      <c r="H27" s="154">
        <v>4.8262999999999998</v>
      </c>
      <c r="I27" s="154">
        <v>4.3632999999999997</v>
      </c>
      <c r="J27">
        <f t="shared" si="0"/>
        <v>4.4466908564564616</v>
      </c>
      <c r="K27">
        <f>AVERAGE(J27:J29)</f>
        <v>4.7969206380331615</v>
      </c>
      <c r="L27" s="144" t="s">
        <v>626</v>
      </c>
      <c r="M27">
        <f t="shared" si="1"/>
        <v>-2.0890683288987466</v>
      </c>
      <c r="N27">
        <f>AVERAGE(M27:M29)</f>
        <v>-1.7388385473220465</v>
      </c>
      <c r="O27" s="144" t="s">
        <v>626</v>
      </c>
      <c r="Q27" s="11" t="s">
        <v>159</v>
      </c>
      <c r="R27">
        <v>1.2868663095292243</v>
      </c>
      <c r="S27">
        <v>7.8226254948844316</v>
      </c>
      <c r="T27">
        <f t="shared" si="2"/>
        <v>7.8226254948844318E-2</v>
      </c>
    </row>
    <row r="28" spans="1:20">
      <c r="A28" s="145">
        <v>43862</v>
      </c>
      <c r="B28" s="148">
        <v>2251629934</v>
      </c>
      <c r="C28" s="151">
        <v>6.1</v>
      </c>
      <c r="D28" s="148">
        <v>168595737</v>
      </c>
      <c r="E28" s="151">
        <v>2.75</v>
      </c>
      <c r="F28" s="148">
        <v>78147026</v>
      </c>
      <c r="G28" s="151">
        <v>5.21</v>
      </c>
      <c r="H28" s="154">
        <v>4.7827999999999999</v>
      </c>
      <c r="I28" s="154">
        <v>4.3842999999999996</v>
      </c>
      <c r="J28">
        <f t="shared" si="0"/>
        <v>5.2159712239248934</v>
      </c>
      <c r="L28" s="144"/>
      <c r="M28">
        <f t="shared" si="1"/>
        <v>-1.3197879614303147</v>
      </c>
      <c r="O28" s="144"/>
      <c r="Q28" s="11" t="s">
        <v>160</v>
      </c>
      <c r="R28">
        <v>1.0678855936457616</v>
      </c>
      <c r="S28">
        <v>7.6036447790009696</v>
      </c>
      <c r="T28">
        <f t="shared" si="2"/>
        <v>7.603644779000969E-2</v>
      </c>
    </row>
    <row r="29" spans="1:20">
      <c r="A29" s="145">
        <v>43831</v>
      </c>
      <c r="B29" s="148">
        <v>2391941886</v>
      </c>
      <c r="C29" s="151">
        <v>5.6</v>
      </c>
      <c r="D29" s="148">
        <v>197441611</v>
      </c>
      <c r="E29" s="151">
        <v>2.56</v>
      </c>
      <c r="F29" s="148">
        <v>40712808</v>
      </c>
      <c r="G29" s="151">
        <v>4.5</v>
      </c>
      <c r="H29" s="154">
        <v>4.7785000000000002</v>
      </c>
      <c r="I29" s="154">
        <v>4.3059000000000003</v>
      </c>
      <c r="J29">
        <f t="shared" si="0"/>
        <v>4.7280998337181304</v>
      </c>
      <c r="L29" s="144"/>
      <c r="M29">
        <f t="shared" si="1"/>
        <v>-1.8076593516370778</v>
      </c>
      <c r="O29" s="144"/>
      <c r="Q29" s="11" t="s">
        <v>161</v>
      </c>
      <c r="R29">
        <v>0.74948932654299727</v>
      </c>
      <c r="S29">
        <v>7.2852485118982058</v>
      </c>
      <c r="T29">
        <f t="shared" si="2"/>
        <v>7.2852485118982055E-2</v>
      </c>
    </row>
    <row r="30" spans="1:20">
      <c r="A30" s="145">
        <v>43800</v>
      </c>
      <c r="B30" s="148">
        <v>2743245456</v>
      </c>
      <c r="C30" s="151">
        <v>5.79</v>
      </c>
      <c r="D30" s="148">
        <v>273202937</v>
      </c>
      <c r="E30" s="151">
        <v>2.74</v>
      </c>
      <c r="F30" s="148">
        <v>62950874</v>
      </c>
      <c r="G30" s="151">
        <v>5.5</v>
      </c>
      <c r="H30" s="154">
        <v>4.7773000000000003</v>
      </c>
      <c r="I30" s="154">
        <v>4.2987000000000002</v>
      </c>
      <c r="J30">
        <f t="shared" si="0"/>
        <v>4.8501462096544312</v>
      </c>
      <c r="K30">
        <f>AVERAGE(J30:J32)</f>
        <v>4.9348989925146709</v>
      </c>
      <c r="L30" s="144" t="s">
        <v>625</v>
      </c>
      <c r="M30">
        <f t="shared" si="1"/>
        <v>-1.6856129757007769</v>
      </c>
      <c r="N30">
        <f>AVERAGE(M30:M32)</f>
        <v>-1.600860192840537</v>
      </c>
      <c r="O30" s="144" t="s">
        <v>625</v>
      </c>
      <c r="Q30" s="11" t="s">
        <v>162</v>
      </c>
      <c r="R30">
        <v>-0.28374228042939098</v>
      </c>
      <c r="S30">
        <v>6.2520169049258172</v>
      </c>
      <c r="T30">
        <f t="shared" si="2"/>
        <v>6.2520169049258167E-2</v>
      </c>
    </row>
    <row r="31" spans="1:20">
      <c r="A31" s="145">
        <v>43770</v>
      </c>
      <c r="B31" s="148">
        <v>2338187561</v>
      </c>
      <c r="C31" s="151">
        <v>5.9</v>
      </c>
      <c r="D31" s="148">
        <v>163944650</v>
      </c>
      <c r="E31" s="151">
        <v>2.8</v>
      </c>
      <c r="F31" s="148">
        <v>14813732</v>
      </c>
      <c r="G31" s="151">
        <v>3.75</v>
      </c>
      <c r="H31" s="154">
        <v>4.7683</v>
      </c>
      <c r="I31" s="154">
        <v>4.3139000000000003</v>
      </c>
      <c r="J31">
        <f t="shared" si="0"/>
        <v>5.0956915483563137</v>
      </c>
      <c r="L31" s="144"/>
      <c r="M31">
        <f t="shared" si="1"/>
        <v>-1.4400676369988945</v>
      </c>
      <c r="O31" s="144"/>
      <c r="Q31" s="11" t="s">
        <v>163</v>
      </c>
      <c r="R31">
        <v>-0.37310973153511434</v>
      </c>
      <c r="S31">
        <v>6.1626494538200944</v>
      </c>
      <c r="T31">
        <f t="shared" si="2"/>
        <v>6.1626494538200946E-2</v>
      </c>
    </row>
    <row r="32" spans="1:20">
      <c r="A32" s="145">
        <v>43739</v>
      </c>
      <c r="B32" s="148">
        <v>2598085416</v>
      </c>
      <c r="C32" s="151">
        <v>5.87</v>
      </c>
      <c r="D32" s="148">
        <v>274583772</v>
      </c>
      <c r="E32" s="151">
        <v>2.86</v>
      </c>
      <c r="F32" s="148">
        <v>34985110</v>
      </c>
      <c r="G32" s="151">
        <v>4.74</v>
      </c>
      <c r="H32" s="154">
        <v>4.7538</v>
      </c>
      <c r="I32" s="154">
        <v>4.3014000000000001</v>
      </c>
      <c r="J32">
        <f t="shared" si="0"/>
        <v>4.8588592195332687</v>
      </c>
      <c r="L32" s="144"/>
      <c r="M32">
        <f t="shared" si="1"/>
        <v>-1.6768999658219395</v>
      </c>
      <c r="O32" s="144"/>
      <c r="Q32" s="11" t="s">
        <v>164</v>
      </c>
      <c r="R32">
        <v>-0.77607954870596851</v>
      </c>
      <c r="S32">
        <v>5.7596796366492393</v>
      </c>
      <c r="T32">
        <f t="shared" si="2"/>
        <v>5.7596796366492391E-2</v>
      </c>
    </row>
    <row r="33" spans="1:20">
      <c r="A33" s="145">
        <v>43709</v>
      </c>
      <c r="B33" s="148">
        <v>2342838012</v>
      </c>
      <c r="C33" s="151">
        <v>5.8</v>
      </c>
      <c r="D33" s="148">
        <v>274718635</v>
      </c>
      <c r="E33" s="151">
        <v>2.58</v>
      </c>
      <c r="F33" s="148">
        <v>44211579</v>
      </c>
      <c r="G33" s="151">
        <v>4.87</v>
      </c>
      <c r="H33" s="154">
        <v>4.7375999999999996</v>
      </c>
      <c r="I33" s="154">
        <v>4.3026</v>
      </c>
      <c r="J33">
        <f t="shared" si="0"/>
        <v>4.6609513344401714</v>
      </c>
      <c r="K33">
        <f>AVERAGE(J33:J35)</f>
        <v>4.6595400035165575</v>
      </c>
      <c r="L33" s="144" t="s">
        <v>624</v>
      </c>
      <c r="M33">
        <f t="shared" si="1"/>
        <v>-1.8748078509150368</v>
      </c>
      <c r="N33">
        <f>AVERAGE(M33:M35)</f>
        <v>-1.8762191818386513</v>
      </c>
      <c r="O33" s="144" t="s">
        <v>624</v>
      </c>
      <c r="Q33" s="11" t="s">
        <v>165</v>
      </c>
      <c r="R33">
        <v>-0.96135412701097922</v>
      </c>
      <c r="S33">
        <v>5.5744050583442286</v>
      </c>
      <c r="T33">
        <f t="shared" si="2"/>
        <v>5.5744050583442284E-2</v>
      </c>
    </row>
    <row r="34" spans="1:20">
      <c r="A34" s="145">
        <v>43678</v>
      </c>
      <c r="B34" s="148">
        <v>2586508092</v>
      </c>
      <c r="C34" s="151">
        <v>5.58</v>
      </c>
      <c r="D34" s="148">
        <v>322771323</v>
      </c>
      <c r="E34" s="151">
        <v>2.6</v>
      </c>
      <c r="F34" s="148">
        <v>45852364</v>
      </c>
      <c r="G34" s="151">
        <v>4.83</v>
      </c>
      <c r="H34" s="154">
        <v>4.7286000000000001</v>
      </c>
      <c r="I34" s="154">
        <v>4.2511000000000001</v>
      </c>
      <c r="J34">
        <f t="shared" si="0"/>
        <v>4.4902188858244134</v>
      </c>
      <c r="L34" s="144"/>
      <c r="M34">
        <f t="shared" si="1"/>
        <v>-2.0455402995307947</v>
      </c>
      <c r="O34" s="144"/>
      <c r="Q34" s="11" t="s">
        <v>166</v>
      </c>
      <c r="R34">
        <v>-1.361619794870208</v>
      </c>
      <c r="S34">
        <v>5.1741393904850002</v>
      </c>
      <c r="T34">
        <f t="shared" si="2"/>
        <v>5.1741393904850004E-2</v>
      </c>
    </row>
    <row r="35" spans="1:20">
      <c r="A35" s="145">
        <v>43647</v>
      </c>
      <c r="B35" s="148">
        <v>3590476141</v>
      </c>
      <c r="C35" s="151">
        <v>5.75</v>
      </c>
      <c r="D35" s="148">
        <v>329244760</v>
      </c>
      <c r="E35" s="151">
        <v>2.65</v>
      </c>
      <c r="F35" s="148">
        <v>39111657</v>
      </c>
      <c r="G35" s="151">
        <v>5.3</v>
      </c>
      <c r="H35" s="154">
        <v>4.7290000000000001</v>
      </c>
      <c r="I35" s="154">
        <v>4.2144000000000004</v>
      </c>
      <c r="J35">
        <f t="shared" si="0"/>
        <v>4.8274497902850859</v>
      </c>
      <c r="L35" s="144"/>
      <c r="M35">
        <f t="shared" si="1"/>
        <v>-1.7083093950701222</v>
      </c>
      <c r="O35" s="144"/>
      <c r="Q35" s="11" t="s">
        <v>167</v>
      </c>
      <c r="R35">
        <v>-1.7585062526795048</v>
      </c>
      <c r="S35">
        <v>4.7772529326757036</v>
      </c>
      <c r="T35">
        <f t="shared" si="2"/>
        <v>4.7772529326757039E-2</v>
      </c>
    </row>
    <row r="36" spans="1:20">
      <c r="A36" s="145">
        <v>43617</v>
      </c>
      <c r="B36" s="148">
        <v>2183100741</v>
      </c>
      <c r="C36" s="151">
        <v>6.1</v>
      </c>
      <c r="D36" s="148">
        <v>304974947</v>
      </c>
      <c r="E36" s="151">
        <v>2.12</v>
      </c>
      <c r="F36" s="148">
        <v>50127816</v>
      </c>
      <c r="G36" s="151">
        <v>5.0999999999999996</v>
      </c>
      <c r="H36" s="154">
        <v>4.7252000000000001</v>
      </c>
      <c r="I36" s="154">
        <v>4.1839000000000004</v>
      </c>
      <c r="J36">
        <f t="shared" si="0"/>
        <v>4.5493122420698695</v>
      </c>
      <c r="K36">
        <f>AVERAGE(J36:J38)</f>
        <v>4.869590224330576</v>
      </c>
      <c r="L36" s="144" t="s">
        <v>623</v>
      </c>
      <c r="M36">
        <f t="shared" si="1"/>
        <v>-1.9864469432853387</v>
      </c>
      <c r="N36">
        <f>AVERAGE(M36:M38)</f>
        <v>-1.666168961024632</v>
      </c>
      <c r="O36" s="144" t="s">
        <v>623</v>
      </c>
      <c r="Q36" s="11" t="s">
        <v>168</v>
      </c>
      <c r="R36">
        <v>-2.0983551597065841</v>
      </c>
      <c r="S36">
        <v>4.4374040256486245</v>
      </c>
      <c r="T36">
        <f t="shared" si="2"/>
        <v>4.4374040256486245E-2</v>
      </c>
    </row>
    <row r="37" spans="1:20">
      <c r="A37" s="145">
        <v>43586</v>
      </c>
      <c r="B37" s="148">
        <v>2046016157</v>
      </c>
      <c r="C37" s="151">
        <v>6.36</v>
      </c>
      <c r="D37" s="148">
        <v>322120711</v>
      </c>
      <c r="E37" s="151">
        <v>2.5099999999999998</v>
      </c>
      <c r="F37" s="148">
        <v>43000492</v>
      </c>
      <c r="G37" s="151">
        <v>5.1100000000000003</v>
      </c>
      <c r="H37" s="154">
        <v>4.7595000000000001</v>
      </c>
      <c r="I37" s="154">
        <v>4.2550999999999997</v>
      </c>
      <c r="J37">
        <f t="shared" si="0"/>
        <v>4.7302602367478643</v>
      </c>
      <c r="L37" s="144"/>
      <c r="M37">
        <f t="shared" si="1"/>
        <v>-1.8054989486073438</v>
      </c>
      <c r="O37" s="144"/>
      <c r="Q37" s="11" t="s">
        <v>169</v>
      </c>
      <c r="R37">
        <v>-2.2517558489481213</v>
      </c>
      <c r="S37">
        <v>4.2840033364070864</v>
      </c>
      <c r="T37">
        <f t="shared" si="2"/>
        <v>4.2840033364070863E-2</v>
      </c>
    </row>
    <row r="38" spans="1:20">
      <c r="A38" s="145">
        <v>43556</v>
      </c>
      <c r="B38" s="148">
        <v>2782111609</v>
      </c>
      <c r="C38" s="151">
        <v>6.19</v>
      </c>
      <c r="D38" s="148">
        <v>202870283</v>
      </c>
      <c r="E38" s="151">
        <v>2.85</v>
      </c>
      <c r="F38" s="148">
        <v>41971265</v>
      </c>
      <c r="G38" s="151">
        <v>5.32</v>
      </c>
      <c r="H38" s="154">
        <v>4.7583000000000002</v>
      </c>
      <c r="I38" s="154">
        <v>4.2295999999999996</v>
      </c>
      <c r="J38">
        <f t="shared" si="0"/>
        <v>5.329198194173995</v>
      </c>
      <c r="L38" s="144"/>
      <c r="M38">
        <f t="shared" si="1"/>
        <v>-1.2065609911812132</v>
      </c>
      <c r="O38" s="144"/>
      <c r="Q38" s="11" t="s">
        <v>170</v>
      </c>
      <c r="R38">
        <v>-2.4755994993320565</v>
      </c>
      <c r="S38">
        <v>4.0601596860231517</v>
      </c>
      <c r="T38">
        <f t="shared" si="2"/>
        <v>4.0601596860231515E-2</v>
      </c>
    </row>
    <row r="39" spans="1:20">
      <c r="A39" s="145">
        <v>43525</v>
      </c>
      <c r="B39" s="148">
        <v>2264536310</v>
      </c>
      <c r="C39" s="151">
        <v>6.27</v>
      </c>
      <c r="D39" s="148">
        <v>303057452</v>
      </c>
      <c r="E39" s="151">
        <v>2.96</v>
      </c>
      <c r="F39" s="148">
        <v>37352478</v>
      </c>
      <c r="G39" s="151">
        <v>5.52</v>
      </c>
      <c r="H39" s="154">
        <v>4.7538</v>
      </c>
      <c r="I39" s="154">
        <v>4.2042000000000002</v>
      </c>
      <c r="J39">
        <f t="shared" si="0"/>
        <v>5.0048273678098836</v>
      </c>
      <c r="K39">
        <f>AVERAGE(J39:J41)</f>
        <v>5.0817141140362629</v>
      </c>
      <c r="L39" s="144" t="s">
        <v>622</v>
      </c>
      <c r="M39">
        <f t="shared" si="1"/>
        <v>-1.5309318175453246</v>
      </c>
      <c r="N39">
        <f>AVERAGE(M39:M41)</f>
        <v>-1.454045071318945</v>
      </c>
      <c r="O39" s="144" t="s">
        <v>622</v>
      </c>
      <c r="Q39" s="11" t="s">
        <v>171</v>
      </c>
      <c r="R39">
        <v>-2.4965868852947519</v>
      </c>
      <c r="S39">
        <v>4.0391723000604562</v>
      </c>
      <c r="T39">
        <f t="shared" si="2"/>
        <v>4.0391723000604562E-2</v>
      </c>
    </row>
    <row r="40" spans="1:20">
      <c r="A40" s="145">
        <v>43497</v>
      </c>
      <c r="B40" s="148">
        <v>1607953265</v>
      </c>
      <c r="C40" s="151">
        <v>6.18</v>
      </c>
      <c r="D40" s="148">
        <v>143437368</v>
      </c>
      <c r="E40" s="151">
        <v>3.04</v>
      </c>
      <c r="F40" s="148">
        <v>9894832</v>
      </c>
      <c r="G40" s="151">
        <v>4.67</v>
      </c>
      <c r="H40" s="154">
        <v>4.7477999999999998</v>
      </c>
      <c r="I40" s="154">
        <v>4.1822999999999997</v>
      </c>
      <c r="J40">
        <f t="shared" si="0"/>
        <v>5.2355635008571708</v>
      </c>
      <c r="L40" s="144"/>
      <c r="M40">
        <f t="shared" si="1"/>
        <v>-1.3001956844980374</v>
      </c>
      <c r="O40" s="144"/>
      <c r="Q40" s="11" t="s">
        <v>172</v>
      </c>
      <c r="R40">
        <v>-2.7866034833611231</v>
      </c>
      <c r="S40">
        <v>3.7491557019940847</v>
      </c>
      <c r="T40">
        <f t="shared" si="2"/>
        <v>3.7491557019940849E-2</v>
      </c>
    </row>
    <row r="41" spans="1:20">
      <c r="A41" s="145">
        <v>43466</v>
      </c>
      <c r="B41" s="148">
        <v>1653378768</v>
      </c>
      <c r="C41" s="151">
        <v>5.78</v>
      </c>
      <c r="D41" s="148">
        <v>128122795</v>
      </c>
      <c r="E41" s="151">
        <v>2.57</v>
      </c>
      <c r="F41" s="148">
        <v>56653546</v>
      </c>
      <c r="G41" s="151">
        <v>5.8</v>
      </c>
      <c r="H41" s="154">
        <v>4.7037000000000004</v>
      </c>
      <c r="I41" s="154">
        <v>4.1178999999999997</v>
      </c>
      <c r="J41">
        <f t="shared" si="0"/>
        <v>5.0047514734417353</v>
      </c>
      <c r="L41" s="144"/>
      <c r="M41">
        <f t="shared" si="1"/>
        <v>-1.5310077119134728</v>
      </c>
      <c r="O41" s="144"/>
      <c r="Q41" s="11" t="s">
        <v>173</v>
      </c>
      <c r="R41">
        <v>-2.9998932774301217</v>
      </c>
      <c r="S41">
        <v>3.535865907925086</v>
      </c>
      <c r="T41">
        <f t="shared" si="2"/>
        <v>3.5358659079250863E-2</v>
      </c>
    </row>
    <row r="42" spans="1:20">
      <c r="A42" s="145">
        <v>43435</v>
      </c>
      <c r="B42" s="148">
        <v>2562330007</v>
      </c>
      <c r="C42" s="151">
        <v>5.84</v>
      </c>
      <c r="D42" s="148">
        <v>323014688</v>
      </c>
      <c r="E42" s="151">
        <v>2.54</v>
      </c>
      <c r="F42" s="148">
        <v>6620794</v>
      </c>
      <c r="G42" s="151">
        <v>4.95</v>
      </c>
      <c r="H42" s="154">
        <v>4.6529999999999996</v>
      </c>
      <c r="I42" s="154">
        <v>4.0868000000000002</v>
      </c>
      <c r="J42">
        <f t="shared" si="0"/>
        <v>4.6221400844747285</v>
      </c>
      <c r="K42">
        <f>AVERAGE(J42:J44)</f>
        <v>4.687568082295388</v>
      </c>
      <c r="L42" s="144" t="s">
        <v>621</v>
      </c>
      <c r="M42">
        <f t="shared" si="1"/>
        <v>-1.9136191008804797</v>
      </c>
      <c r="N42">
        <f>AVERAGE(M42:M44)</f>
        <v>-1.8481911030598202</v>
      </c>
      <c r="O42" s="144" t="s">
        <v>621</v>
      </c>
      <c r="Q42" s="11" t="s">
        <v>174</v>
      </c>
      <c r="R42">
        <v>-2.9498634663264607</v>
      </c>
      <c r="S42">
        <v>3.5858957190287479</v>
      </c>
      <c r="T42">
        <f t="shared" si="2"/>
        <v>3.5858957190287477E-2</v>
      </c>
    </row>
    <row r="43" spans="1:20">
      <c r="A43" s="145">
        <v>43405</v>
      </c>
      <c r="B43" s="148">
        <v>2140431780</v>
      </c>
      <c r="C43" s="151">
        <v>6.12</v>
      </c>
      <c r="D43" s="148">
        <v>301535669</v>
      </c>
      <c r="E43" s="151">
        <v>2.5099999999999998</v>
      </c>
      <c r="F43" s="148">
        <v>30858532</v>
      </c>
      <c r="G43" s="151">
        <v>5.28</v>
      </c>
      <c r="H43" s="154">
        <v>4.6609999999999996</v>
      </c>
      <c r="I43" s="154">
        <v>4.1028000000000002</v>
      </c>
      <c r="J43">
        <f t="shared" si="0"/>
        <v>4.7095009912061174</v>
      </c>
      <c r="L43" s="144"/>
      <c r="M43">
        <f t="shared" si="1"/>
        <v>-1.8262581941490907</v>
      </c>
      <c r="O43" s="144"/>
      <c r="Q43" s="11" t="s">
        <v>175</v>
      </c>
      <c r="R43" s="144">
        <v>-2.853437402636144</v>
      </c>
      <c r="S43">
        <v>3.6823217827190646</v>
      </c>
      <c r="T43">
        <f t="shared" si="2"/>
        <v>3.6823217827190648E-2</v>
      </c>
    </row>
    <row r="44" spans="1:20">
      <c r="A44" s="145">
        <v>43374</v>
      </c>
      <c r="B44" s="148">
        <v>2728779153</v>
      </c>
      <c r="C44" s="151">
        <v>6.06</v>
      </c>
      <c r="D44" s="148">
        <v>316190268</v>
      </c>
      <c r="E44" s="151">
        <v>2.2799999999999998</v>
      </c>
      <c r="F44" s="148">
        <v>9912953</v>
      </c>
      <c r="G44" s="151">
        <v>4.46</v>
      </c>
      <c r="H44" s="154">
        <v>4.6650999999999998</v>
      </c>
      <c r="I44" s="154">
        <v>4.0609000000000002</v>
      </c>
      <c r="J44">
        <f t="shared" si="0"/>
        <v>4.7310631712053182</v>
      </c>
      <c r="L44" s="144"/>
      <c r="M44">
        <f t="shared" si="1"/>
        <v>-1.80469601414989</v>
      </c>
      <c r="O44" s="144"/>
      <c r="Q44" s="11" t="s">
        <v>176</v>
      </c>
      <c r="R44" s="144">
        <v>-2.8629032374979544</v>
      </c>
      <c r="S44">
        <v>3.6728559478572538</v>
      </c>
      <c r="T44">
        <f t="shared" si="2"/>
        <v>3.6728559478572537E-2</v>
      </c>
    </row>
    <row r="45" spans="1:20">
      <c r="A45" s="145">
        <v>43344</v>
      </c>
      <c r="B45" s="148">
        <v>2285626701</v>
      </c>
      <c r="C45" s="151">
        <v>5.88</v>
      </c>
      <c r="D45" s="148">
        <v>272388921</v>
      </c>
      <c r="E45" s="151">
        <v>2.5499999999999998</v>
      </c>
      <c r="F45" s="148">
        <v>62114952</v>
      </c>
      <c r="G45" s="151">
        <v>5.12</v>
      </c>
      <c r="H45" s="154">
        <v>4.6466000000000003</v>
      </c>
      <c r="I45" s="154">
        <v>3.9847999999999999</v>
      </c>
      <c r="J45">
        <f t="shared" si="0"/>
        <v>4.721000971573762</v>
      </c>
      <c r="K45">
        <f>AVERAGE(J45:J47)</f>
        <v>4.6736887528780668</v>
      </c>
      <c r="L45" s="144" t="s">
        <v>620</v>
      </c>
      <c r="M45">
        <f t="shared" si="1"/>
        <v>-1.8147582137814462</v>
      </c>
      <c r="N45">
        <f>AVERAGE(M45:M47)</f>
        <v>-1.8620704324771415</v>
      </c>
      <c r="O45" s="144" t="s">
        <v>620</v>
      </c>
      <c r="Q45" s="11" t="s">
        <v>177</v>
      </c>
      <c r="R45" s="144">
        <v>-2.9122692885033601</v>
      </c>
      <c r="S45">
        <v>3.6234898968518485</v>
      </c>
      <c r="T45">
        <f t="shared" si="2"/>
        <v>3.6234898968518482E-2</v>
      </c>
    </row>
    <row r="46" spans="1:20">
      <c r="A46" s="145">
        <v>43313</v>
      </c>
      <c r="B46" s="148">
        <v>2359782708</v>
      </c>
      <c r="C46" s="151">
        <v>6.02</v>
      </c>
      <c r="D46" s="148">
        <v>349460776</v>
      </c>
      <c r="E46" s="151">
        <v>2.09</v>
      </c>
      <c r="F46" s="148">
        <v>41127877</v>
      </c>
      <c r="G46" s="151">
        <v>5.3</v>
      </c>
      <c r="H46" s="154">
        <v>4.6436999999999999</v>
      </c>
      <c r="I46" s="154">
        <v>4.0189000000000004</v>
      </c>
      <c r="J46">
        <f t="shared" si="0"/>
        <v>4.4537531570907909</v>
      </c>
      <c r="L46" s="144"/>
      <c r="M46">
        <f t="shared" si="1"/>
        <v>-2.0820060282644173</v>
      </c>
      <c r="O46" s="144"/>
      <c r="Q46" s="11" t="s">
        <v>178</v>
      </c>
      <c r="R46" s="144">
        <v>-2.5413974136347837</v>
      </c>
      <c r="S46">
        <v>3.9943617717204241</v>
      </c>
      <c r="T46">
        <f t="shared" si="2"/>
        <v>3.9943617717204241E-2</v>
      </c>
    </row>
    <row r="47" spans="1:20">
      <c r="A47" s="145">
        <v>43282</v>
      </c>
      <c r="B47" s="148">
        <v>2537280851</v>
      </c>
      <c r="C47" s="151">
        <v>5.9</v>
      </c>
      <c r="D47" s="148">
        <v>313290358</v>
      </c>
      <c r="E47" s="151">
        <v>2.99</v>
      </c>
      <c r="F47" s="148">
        <v>38094441</v>
      </c>
      <c r="G47" s="151">
        <v>5.05</v>
      </c>
      <c r="H47" s="154">
        <v>4.6501999999999999</v>
      </c>
      <c r="I47" s="154">
        <v>3.9809999999999999</v>
      </c>
      <c r="J47">
        <f t="shared" si="0"/>
        <v>4.8463121299696468</v>
      </c>
      <c r="L47" s="144"/>
      <c r="M47">
        <f t="shared" si="1"/>
        <v>-1.6894470553855614</v>
      </c>
      <c r="O47" s="144"/>
      <c r="Q47" s="11" t="s">
        <v>179</v>
      </c>
      <c r="R47" s="144">
        <v>-2.1916115546480097</v>
      </c>
      <c r="S47">
        <v>4.344147630707198</v>
      </c>
      <c r="T47">
        <f t="shared" si="2"/>
        <v>4.3441476307071979E-2</v>
      </c>
    </row>
    <row r="48" spans="1:20">
      <c r="A48" s="145">
        <v>43252</v>
      </c>
      <c r="B48" s="148">
        <v>2527804433</v>
      </c>
      <c r="C48" s="151">
        <v>5.57</v>
      </c>
      <c r="D48" s="148">
        <v>286892291</v>
      </c>
      <c r="E48" s="151">
        <v>2.5</v>
      </c>
      <c r="F48" s="148">
        <v>65541590</v>
      </c>
      <c r="G48" s="151">
        <v>5.93</v>
      </c>
      <c r="H48" s="154">
        <v>4.6611000000000002</v>
      </c>
      <c r="I48" s="154">
        <v>3.9910999999999999</v>
      </c>
      <c r="J48">
        <f t="shared" si="0"/>
        <v>4.5979850493548513</v>
      </c>
      <c r="K48">
        <f>AVERAGE(J48:J50)</f>
        <v>4.4399831328687034</v>
      </c>
      <c r="L48" s="144" t="s">
        <v>619</v>
      </c>
      <c r="M48">
        <f t="shared" si="1"/>
        <v>-1.9377741360003569</v>
      </c>
      <c r="N48">
        <f>AVERAGE(M48:M50)</f>
        <v>-2.0957760524865048</v>
      </c>
      <c r="O48" s="144" t="s">
        <v>619</v>
      </c>
      <c r="Q48" s="11" t="s">
        <v>180</v>
      </c>
      <c r="R48" s="144">
        <v>-2.0957760524865048</v>
      </c>
      <c r="S48">
        <v>4.4399831328687034</v>
      </c>
      <c r="T48">
        <f t="shared" si="2"/>
        <v>4.4399831328687037E-2</v>
      </c>
    </row>
    <row r="49" spans="1:20">
      <c r="A49" s="145">
        <v>43221</v>
      </c>
      <c r="B49" s="148">
        <v>2336459079</v>
      </c>
      <c r="C49" s="151">
        <v>5.39</v>
      </c>
      <c r="D49" s="148">
        <v>204959343</v>
      </c>
      <c r="E49" s="151">
        <v>2.41</v>
      </c>
      <c r="F49" s="148">
        <v>36189879</v>
      </c>
      <c r="G49" s="151">
        <v>5.08</v>
      </c>
      <c r="H49" s="154">
        <v>4.6387</v>
      </c>
      <c r="I49" s="154">
        <v>3.9239000000000002</v>
      </c>
      <c r="J49">
        <f t="shared" si="0"/>
        <v>4.5509606960840854</v>
      </c>
      <c r="L49" s="144"/>
      <c r="M49">
        <f t="shared" si="1"/>
        <v>-1.9847984892711228</v>
      </c>
      <c r="O49" s="144"/>
      <c r="Q49" s="11" t="s">
        <v>181</v>
      </c>
      <c r="R49" s="144">
        <v>-1.8620704324771415</v>
      </c>
      <c r="S49">
        <v>4.6736887528780668</v>
      </c>
      <c r="T49">
        <f t="shared" si="2"/>
        <v>4.673688752878067E-2</v>
      </c>
    </row>
    <row r="50" spans="1:20">
      <c r="A50" s="145">
        <v>43191</v>
      </c>
      <c r="B50" s="148">
        <v>1744648491</v>
      </c>
      <c r="C50" s="151">
        <v>5.1100000000000003</v>
      </c>
      <c r="D50" s="148">
        <v>273771793</v>
      </c>
      <c r="E50" s="151">
        <v>2.65</v>
      </c>
      <c r="F50" s="148">
        <v>126133686</v>
      </c>
      <c r="G50" s="151">
        <v>4.8</v>
      </c>
      <c r="H50" s="154">
        <v>4.6565000000000003</v>
      </c>
      <c r="I50" s="154">
        <v>3.7911999999999999</v>
      </c>
      <c r="J50">
        <f t="shared" si="0"/>
        <v>4.1710036531671735</v>
      </c>
      <c r="L50" s="144"/>
      <c r="M50">
        <f t="shared" si="1"/>
        <v>-2.3647555321880347</v>
      </c>
      <c r="O50" s="144"/>
      <c r="Q50" s="11" t="s">
        <v>182</v>
      </c>
      <c r="R50">
        <v>-1.8481911030598202</v>
      </c>
      <c r="S50">
        <v>4.687568082295388</v>
      </c>
      <c r="T50">
        <f t="shared" si="2"/>
        <v>4.6875680822953882E-2</v>
      </c>
    </row>
    <row r="51" spans="1:20">
      <c r="A51" s="145">
        <v>43160</v>
      </c>
      <c r="B51" s="148">
        <v>2373030657</v>
      </c>
      <c r="C51" s="151">
        <v>5.05</v>
      </c>
      <c r="D51" s="148">
        <v>185272507</v>
      </c>
      <c r="E51" s="151">
        <v>2.65</v>
      </c>
      <c r="F51" s="148">
        <v>34875168</v>
      </c>
      <c r="G51" s="151">
        <v>4.99</v>
      </c>
      <c r="H51" s="154">
        <v>4.6604999999999999</v>
      </c>
      <c r="I51" s="154">
        <v>3.7784</v>
      </c>
      <c r="J51">
        <f t="shared" si="0"/>
        <v>4.4324072423006493</v>
      </c>
      <c r="K51">
        <f>AVERAGE(J51:J53)</f>
        <v>4.344147630707198</v>
      </c>
      <c r="L51" s="144" t="s">
        <v>618</v>
      </c>
      <c r="M51">
        <f t="shared" si="1"/>
        <v>-2.1033519430545589</v>
      </c>
      <c r="N51">
        <f>AVERAGE(M51:M53)</f>
        <v>-2.1916115546480097</v>
      </c>
      <c r="O51" s="144" t="s">
        <v>618</v>
      </c>
      <c r="Q51" s="11" t="s">
        <v>183</v>
      </c>
      <c r="R51">
        <v>-1.454045071318945</v>
      </c>
      <c r="S51">
        <v>5.0817141140362629</v>
      </c>
      <c r="T51">
        <f t="shared" si="2"/>
        <v>5.0817141140362627E-2</v>
      </c>
    </row>
    <row r="52" spans="1:20">
      <c r="A52" s="145">
        <v>43132</v>
      </c>
      <c r="B52" s="148">
        <v>1841107938</v>
      </c>
      <c r="C52" s="151">
        <v>5.0199999999999996</v>
      </c>
      <c r="D52" s="148">
        <v>119778503</v>
      </c>
      <c r="E52" s="151">
        <v>2.66</v>
      </c>
      <c r="F52" s="148">
        <v>1263820</v>
      </c>
      <c r="G52" s="151">
        <v>6.16</v>
      </c>
      <c r="H52" s="154">
        <v>4.6555</v>
      </c>
      <c r="I52" s="154">
        <v>3.7675000000000001</v>
      </c>
      <c r="J52">
        <f t="shared" si="0"/>
        <v>4.4747214668714781</v>
      </c>
      <c r="L52" s="144"/>
      <c r="M52">
        <f t="shared" si="1"/>
        <v>-2.0610377184837301</v>
      </c>
      <c r="O52" s="144"/>
      <c r="Q52" s="11" t="s">
        <v>184</v>
      </c>
      <c r="R52">
        <v>-1.666168961024632</v>
      </c>
      <c r="S52">
        <v>4.869590224330576</v>
      </c>
      <c r="T52">
        <f t="shared" si="2"/>
        <v>4.8695902243305757E-2</v>
      </c>
    </row>
    <row r="53" spans="1:20">
      <c r="A53" s="145">
        <v>43101</v>
      </c>
      <c r="B53" s="148">
        <v>1581438386</v>
      </c>
      <c r="C53" s="151">
        <v>4.8600000000000003</v>
      </c>
      <c r="D53" s="148">
        <v>171680153</v>
      </c>
      <c r="E53" s="151">
        <v>2.65</v>
      </c>
      <c r="F53" s="148">
        <v>7387079</v>
      </c>
      <c r="G53" s="151">
        <v>4.6900000000000004</v>
      </c>
      <c r="H53" s="154">
        <v>4.6500000000000004</v>
      </c>
      <c r="I53" s="154">
        <v>3.8121</v>
      </c>
      <c r="J53">
        <f t="shared" si="0"/>
        <v>4.1253141829494675</v>
      </c>
      <c r="L53" s="144"/>
      <c r="M53">
        <f t="shared" si="1"/>
        <v>-2.4104450024057407</v>
      </c>
      <c r="O53" s="144"/>
      <c r="Q53" s="11" t="s">
        <v>185</v>
      </c>
      <c r="R53">
        <v>-1.8762191818386513</v>
      </c>
      <c r="S53">
        <v>4.6595400035165575</v>
      </c>
      <c r="T53">
        <f t="shared" si="2"/>
        <v>4.6595400035165574E-2</v>
      </c>
    </row>
    <row r="54" spans="1:20">
      <c r="A54" s="145">
        <v>43070</v>
      </c>
      <c r="B54" s="148">
        <v>2289591101</v>
      </c>
      <c r="C54" s="151">
        <v>4.9400000000000004</v>
      </c>
      <c r="D54" s="148">
        <v>377422813</v>
      </c>
      <c r="E54" s="151">
        <v>2.57</v>
      </c>
      <c r="F54" s="148">
        <v>39236601</v>
      </c>
      <c r="G54" s="151">
        <v>4.57</v>
      </c>
      <c r="H54" s="154">
        <v>4.6359000000000004</v>
      </c>
      <c r="I54" s="154">
        <v>3.9186000000000001</v>
      </c>
      <c r="J54">
        <f t="shared" si="0"/>
        <v>3.9374657636236807</v>
      </c>
      <c r="K54">
        <f>AVERAGE(J54:J56)</f>
        <v>3.9943617717204241</v>
      </c>
      <c r="L54" s="144" t="s">
        <v>617</v>
      </c>
      <c r="M54">
        <f t="shared" si="1"/>
        <v>-2.5982934217315274</v>
      </c>
      <c r="N54">
        <f>AVERAGE(M54:M56)</f>
        <v>-2.5413974136347837</v>
      </c>
      <c r="O54" s="144" t="s">
        <v>617</v>
      </c>
      <c r="Q54" s="11" t="s">
        <v>186</v>
      </c>
      <c r="R54">
        <v>-1.600860192840537</v>
      </c>
      <c r="S54">
        <v>4.9348989925146709</v>
      </c>
      <c r="T54">
        <f t="shared" si="2"/>
        <v>4.9348989925146712E-2</v>
      </c>
    </row>
    <row r="55" spans="1:20">
      <c r="A55" s="145">
        <v>43040</v>
      </c>
      <c r="B55" s="148">
        <v>2270933081</v>
      </c>
      <c r="C55" s="151">
        <v>4.6900000000000004</v>
      </c>
      <c r="D55" s="148">
        <v>185787299</v>
      </c>
      <c r="E55" s="151">
        <v>2.69</v>
      </c>
      <c r="F55" s="148">
        <v>46057124</v>
      </c>
      <c r="G55" s="151">
        <v>4.34</v>
      </c>
      <c r="H55" s="154">
        <v>4.6314000000000002</v>
      </c>
      <c r="I55" s="154">
        <v>3.9472999999999998</v>
      </c>
      <c r="J55">
        <f t="shared" si="0"/>
        <v>4.1513827687044254</v>
      </c>
      <c r="L55" s="144"/>
      <c r="M55">
        <f t="shared" si="1"/>
        <v>-2.3843764166507828</v>
      </c>
      <c r="O55" s="144"/>
      <c r="Q55" s="11" t="s">
        <v>187</v>
      </c>
      <c r="R55">
        <v>-1.7388385473220465</v>
      </c>
      <c r="S55">
        <v>4.7969206380331615</v>
      </c>
      <c r="T55">
        <f t="shared" si="2"/>
        <v>4.7969206380331614E-2</v>
      </c>
    </row>
    <row r="56" spans="1:20">
      <c r="A56" s="145">
        <v>43009</v>
      </c>
      <c r="B56" s="148">
        <v>2259068735</v>
      </c>
      <c r="C56" s="151">
        <v>4.57</v>
      </c>
      <c r="D56" s="148">
        <v>263029784</v>
      </c>
      <c r="E56" s="151">
        <v>2.61</v>
      </c>
      <c r="F56" s="148">
        <v>3157444</v>
      </c>
      <c r="G56" s="151">
        <v>5.79</v>
      </c>
      <c r="H56" s="154">
        <v>4.5884999999999998</v>
      </c>
      <c r="I56" s="154">
        <v>3.9035000000000002</v>
      </c>
      <c r="J56">
        <f t="shared" si="0"/>
        <v>3.894236782833167</v>
      </c>
      <c r="L56" s="144"/>
      <c r="M56">
        <f t="shared" si="1"/>
        <v>-2.6415224025220412</v>
      </c>
      <c r="O56" s="144"/>
      <c r="Q56" s="11" t="s">
        <v>188</v>
      </c>
      <c r="R56">
        <v>-2.1092588734282347</v>
      </c>
      <c r="S56">
        <v>4.4265003119269739</v>
      </c>
      <c r="T56">
        <f t="shared" si="2"/>
        <v>4.4265003119269737E-2</v>
      </c>
    </row>
    <row r="57" spans="1:20">
      <c r="A57" s="145">
        <v>42979</v>
      </c>
      <c r="B57" s="148">
        <v>2282400440</v>
      </c>
      <c r="C57" s="151">
        <v>3.92</v>
      </c>
      <c r="D57" s="148">
        <v>237051106</v>
      </c>
      <c r="E57" s="151">
        <v>2.4</v>
      </c>
      <c r="F57" s="148">
        <v>32828702</v>
      </c>
      <c r="G57" s="151">
        <v>4.22</v>
      </c>
      <c r="H57" s="154">
        <v>4.5978000000000003</v>
      </c>
      <c r="I57" s="154">
        <v>3.8576000000000001</v>
      </c>
      <c r="J57">
        <f t="shared" si="0"/>
        <v>3.4573827073462029</v>
      </c>
      <c r="K57">
        <f>AVERAGE(J57:J59)</f>
        <v>3.6234898968518485</v>
      </c>
      <c r="L57" s="144" t="s">
        <v>616</v>
      </c>
      <c r="M57">
        <f t="shared" si="1"/>
        <v>-3.0783764780090053</v>
      </c>
      <c r="N57">
        <f>AVERAGE(M57:M59)</f>
        <v>-2.9122692885033601</v>
      </c>
      <c r="O57" s="144" t="s">
        <v>616</v>
      </c>
      <c r="Q57" s="11" t="s">
        <v>189</v>
      </c>
      <c r="R57">
        <v>-2.4654347903328402</v>
      </c>
      <c r="S57">
        <v>4.070324395022368</v>
      </c>
      <c r="T57">
        <f t="shared" si="2"/>
        <v>4.0703243950223678E-2</v>
      </c>
    </row>
    <row r="58" spans="1:20">
      <c r="A58" s="145">
        <v>42948</v>
      </c>
      <c r="B58" s="148">
        <v>2623416675</v>
      </c>
      <c r="C58" s="151">
        <v>3.78</v>
      </c>
      <c r="D58" s="148">
        <v>219313458</v>
      </c>
      <c r="E58" s="151">
        <v>3.31</v>
      </c>
      <c r="F58" s="148">
        <v>46047309</v>
      </c>
      <c r="G58" s="151">
        <v>5.27</v>
      </c>
      <c r="H58" s="154">
        <v>4.5784000000000002</v>
      </c>
      <c r="I58" s="154">
        <v>3.8763999999999998</v>
      </c>
      <c r="J58">
        <f t="shared" si="0"/>
        <v>3.7258837409541981</v>
      </c>
      <c r="L58" s="144"/>
      <c r="M58">
        <f t="shared" si="1"/>
        <v>-2.8098754444010101</v>
      </c>
      <c r="O58" s="144"/>
      <c r="Q58" s="11" t="s">
        <v>190</v>
      </c>
      <c r="R58">
        <v>-2.4601044314334981</v>
      </c>
      <c r="S58">
        <v>4.0756547539217101</v>
      </c>
      <c r="T58">
        <f t="shared" si="2"/>
        <v>4.0756547539217099E-2</v>
      </c>
    </row>
    <row r="59" spans="1:20">
      <c r="A59" s="145">
        <v>42917</v>
      </c>
      <c r="B59" s="148">
        <v>2511524006</v>
      </c>
      <c r="C59" s="151">
        <v>3.82</v>
      </c>
      <c r="D59" s="148">
        <v>182882976</v>
      </c>
      <c r="E59" s="151">
        <v>2.98</v>
      </c>
      <c r="F59" s="148">
        <v>40431378</v>
      </c>
      <c r="G59" s="151">
        <v>5.29</v>
      </c>
      <c r="H59" s="154">
        <v>4.5681000000000003</v>
      </c>
      <c r="I59" s="154">
        <v>3.9704000000000002</v>
      </c>
      <c r="J59">
        <f t="shared" si="0"/>
        <v>3.6872032422551433</v>
      </c>
      <c r="L59" s="144"/>
      <c r="M59">
        <f t="shared" si="1"/>
        <v>-2.8485559431000649</v>
      </c>
      <c r="O59" s="144"/>
      <c r="Q59" s="11" t="s">
        <v>191</v>
      </c>
      <c r="R59">
        <v>-2.8571516344641199</v>
      </c>
      <c r="S59">
        <v>3.6786075508910883</v>
      </c>
      <c r="T59">
        <f t="shared" si="2"/>
        <v>3.678607550891088E-2</v>
      </c>
    </row>
    <row r="60" spans="1:20">
      <c r="A60" s="145">
        <v>42887</v>
      </c>
      <c r="B60" s="148">
        <v>2116678813</v>
      </c>
      <c r="C60" s="151">
        <v>4</v>
      </c>
      <c r="D60" s="148">
        <v>260530053</v>
      </c>
      <c r="E60" s="151">
        <v>2.81</v>
      </c>
      <c r="F60" s="148">
        <v>55440979</v>
      </c>
      <c r="G60" s="151">
        <v>5</v>
      </c>
      <c r="H60" s="154">
        <v>4.5713999999999997</v>
      </c>
      <c r="I60" s="154">
        <v>4.0713999999999997</v>
      </c>
      <c r="J60">
        <f t="shared" si="0"/>
        <v>3.6627734832674621</v>
      </c>
      <c r="K60">
        <f>AVERAGE(J60:J62)</f>
        <v>3.6728559478572538</v>
      </c>
      <c r="L60" s="144" t="s">
        <v>615</v>
      </c>
      <c r="M60">
        <f t="shared" si="1"/>
        <v>-2.8729857020877461</v>
      </c>
      <c r="N60">
        <f>AVERAGE(M60:M62)</f>
        <v>-2.8629032374979544</v>
      </c>
      <c r="O60" s="144" t="s">
        <v>615</v>
      </c>
      <c r="Q60" s="11" t="s">
        <v>192</v>
      </c>
      <c r="R60">
        <v>-2.8726191113047315</v>
      </c>
      <c r="S60">
        <v>3.6631400740504763</v>
      </c>
      <c r="T60">
        <f t="shared" si="2"/>
        <v>3.6631400740504763E-2</v>
      </c>
    </row>
    <row r="61" spans="1:20">
      <c r="A61" s="145">
        <v>42856</v>
      </c>
      <c r="B61" s="148">
        <v>1850551744</v>
      </c>
      <c r="C61" s="151">
        <v>4.0199999999999996</v>
      </c>
      <c r="D61" s="148">
        <v>158553684</v>
      </c>
      <c r="E61" s="151">
        <v>2.93</v>
      </c>
      <c r="F61" s="148">
        <v>11125053</v>
      </c>
      <c r="G61" s="151">
        <v>4.7</v>
      </c>
      <c r="H61" s="154">
        <v>4.5540000000000003</v>
      </c>
      <c r="I61" s="154">
        <v>4.1212999999999997</v>
      </c>
      <c r="J61">
        <f t="shared" si="0"/>
        <v>3.7313333873765577</v>
      </c>
      <c r="L61" s="144"/>
      <c r="M61">
        <f t="shared" si="1"/>
        <v>-2.8044257979786504</v>
      </c>
      <c r="O61" s="144"/>
      <c r="Q61" s="11" t="s">
        <v>193</v>
      </c>
      <c r="R61">
        <v>-3.0719441504424747</v>
      </c>
      <c r="S61">
        <v>3.4638150349127339</v>
      </c>
      <c r="T61">
        <f t="shared" si="2"/>
        <v>3.4638150349127338E-2</v>
      </c>
    </row>
    <row r="62" spans="1:20">
      <c r="A62" s="145">
        <v>42826</v>
      </c>
      <c r="B62" s="148">
        <v>1966074008</v>
      </c>
      <c r="C62" s="151">
        <v>3.92</v>
      </c>
      <c r="D62" s="148">
        <v>122919214</v>
      </c>
      <c r="E62" s="151">
        <v>2.5499999999999998</v>
      </c>
      <c r="F62" s="148">
        <v>6122981</v>
      </c>
      <c r="G62" s="151">
        <v>4.29</v>
      </c>
      <c r="H62" s="154">
        <v>4.5298999999999996</v>
      </c>
      <c r="I62" s="154">
        <v>4.2259000000000002</v>
      </c>
      <c r="J62">
        <f t="shared" si="0"/>
        <v>3.6244609729277415</v>
      </c>
      <c r="L62" s="144"/>
      <c r="M62">
        <f t="shared" si="1"/>
        <v>-2.9112982124274667</v>
      </c>
      <c r="O62" s="144"/>
      <c r="Q62" s="11" t="s">
        <v>194</v>
      </c>
      <c r="R62">
        <v>-2.7140763426494576</v>
      </c>
      <c r="S62">
        <v>3.8216828427057501</v>
      </c>
      <c r="T62">
        <f t="shared" si="2"/>
        <v>3.8216828427057502E-2</v>
      </c>
    </row>
    <row r="63" spans="1:20">
      <c r="A63" s="145">
        <v>42795</v>
      </c>
      <c r="B63" s="148">
        <v>2802223336</v>
      </c>
      <c r="C63" s="151">
        <v>4.03</v>
      </c>
      <c r="D63" s="148">
        <v>162851123</v>
      </c>
      <c r="E63" s="151">
        <v>3.09</v>
      </c>
      <c r="F63" s="148">
        <v>35905634</v>
      </c>
      <c r="G63" s="151">
        <v>5.24</v>
      </c>
      <c r="H63" s="154">
        <v>4.5481999999999996</v>
      </c>
      <c r="I63" s="154">
        <v>4.2563000000000004</v>
      </c>
      <c r="J63">
        <f t="shared" si="0"/>
        <v>3.8916455857923391</v>
      </c>
      <c r="K63">
        <f>AVERAGE(J63:J65)</f>
        <v>3.6823217827190646</v>
      </c>
      <c r="L63" s="144" t="s">
        <v>614</v>
      </c>
      <c r="M63">
        <f t="shared" si="1"/>
        <v>-2.6441135995628691</v>
      </c>
      <c r="N63">
        <f>AVERAGE(M63:M65)</f>
        <v>-2.853437402636144</v>
      </c>
      <c r="O63" s="144" t="s">
        <v>614</v>
      </c>
      <c r="R63">
        <v>-2.0508725381007462</v>
      </c>
      <c r="S63">
        <v>4.484886647254462</v>
      </c>
      <c r="T63">
        <f t="shared" si="2"/>
        <v>4.4848866472544623E-2</v>
      </c>
    </row>
    <row r="64" spans="1:20">
      <c r="A64" s="145">
        <v>42767</v>
      </c>
      <c r="B64" s="148">
        <v>1802287487</v>
      </c>
      <c r="C64" s="151">
        <v>3.91</v>
      </c>
      <c r="D64" s="148">
        <v>197058838</v>
      </c>
      <c r="E64" s="151">
        <v>3</v>
      </c>
      <c r="F64" s="148">
        <v>38064967</v>
      </c>
      <c r="G64" s="151">
        <v>4.7300000000000004</v>
      </c>
      <c r="H64" s="154">
        <v>4.5119999999999996</v>
      </c>
      <c r="I64" s="154">
        <v>4.2411000000000003</v>
      </c>
      <c r="J64">
        <f t="shared" si="0"/>
        <v>3.6727887224037596</v>
      </c>
      <c r="L64" s="144"/>
      <c r="M64">
        <f t="shared" si="1"/>
        <v>-2.8629704629514485</v>
      </c>
      <c r="O64" s="144"/>
    </row>
    <row r="65" spans="1:15">
      <c r="A65" s="145">
        <v>42736</v>
      </c>
      <c r="B65" s="148">
        <v>1970992342</v>
      </c>
      <c r="C65" s="151">
        <v>3.6</v>
      </c>
      <c r="D65" s="148">
        <v>168598686</v>
      </c>
      <c r="E65" s="151">
        <v>2.93</v>
      </c>
      <c r="F65" s="148">
        <v>36087496</v>
      </c>
      <c r="G65" s="151">
        <v>4.71</v>
      </c>
      <c r="H65" s="154">
        <v>4.5015999999999998</v>
      </c>
      <c r="I65" s="154">
        <v>4.2401</v>
      </c>
      <c r="J65">
        <f t="shared" si="0"/>
        <v>3.4825310399610951</v>
      </c>
      <c r="L65" s="144"/>
      <c r="M65">
        <f t="shared" si="1"/>
        <v>-3.053228145394113</v>
      </c>
      <c r="O65" s="144"/>
    </row>
    <row r="66" spans="1:15">
      <c r="A66" s="145">
        <v>42705</v>
      </c>
      <c r="B66" s="148">
        <v>2940966261</v>
      </c>
      <c r="C66" s="151">
        <v>3.72</v>
      </c>
      <c r="D66" s="148">
        <v>288447737</v>
      </c>
      <c r="E66" s="151">
        <v>3.05</v>
      </c>
      <c r="F66" s="148">
        <v>49188278</v>
      </c>
      <c r="G66" s="151">
        <v>4.42</v>
      </c>
      <c r="H66" s="154">
        <v>4.5172999999999996</v>
      </c>
      <c r="I66" s="154">
        <v>4.282</v>
      </c>
      <c r="J66">
        <f t="shared" si="0"/>
        <v>3.5571173338318802</v>
      </c>
      <c r="K66">
        <f>AVERAGE(J66:J68)</f>
        <v>3.5858957190287479</v>
      </c>
      <c r="L66" s="144" t="s">
        <v>613</v>
      </c>
      <c r="M66">
        <f t="shared" si="1"/>
        <v>-2.9786418515233279</v>
      </c>
      <c r="N66">
        <f>AVERAGE(M66:M68)</f>
        <v>-2.9498634663264607</v>
      </c>
      <c r="O66" s="144" t="s">
        <v>613</v>
      </c>
    </row>
    <row r="67" spans="1:15">
      <c r="A67" s="145">
        <v>42675</v>
      </c>
      <c r="B67" s="148">
        <v>2563489537</v>
      </c>
      <c r="C67" s="151">
        <v>3.66</v>
      </c>
      <c r="D67" s="148">
        <v>178579276</v>
      </c>
      <c r="E67" s="151">
        <v>3.22</v>
      </c>
      <c r="F67" s="148">
        <v>36729938</v>
      </c>
      <c r="G67" s="151">
        <v>4.57</v>
      </c>
      <c r="H67" s="154">
        <v>4.5102000000000002</v>
      </c>
      <c r="I67" s="154">
        <v>4.1710000000000003</v>
      </c>
      <c r="J67">
        <f t="shared" si="0"/>
        <v>3.5989640300564067</v>
      </c>
      <c r="L67" s="144"/>
      <c r="M67">
        <f t="shared" si="1"/>
        <v>-2.9367951552988014</v>
      </c>
      <c r="O67" s="144"/>
    </row>
    <row r="68" spans="1:15">
      <c r="A68" s="145">
        <v>42644</v>
      </c>
      <c r="B68" s="148">
        <v>3710670296</v>
      </c>
      <c r="C68" s="151">
        <v>3.71</v>
      </c>
      <c r="D68" s="148">
        <v>157854521</v>
      </c>
      <c r="E68" s="151">
        <v>2.85</v>
      </c>
      <c r="F68" s="148">
        <v>30084043</v>
      </c>
      <c r="G68" s="151">
        <v>4.67</v>
      </c>
      <c r="H68" s="154">
        <v>4.4942000000000002</v>
      </c>
      <c r="I68" s="154">
        <v>4.0755999999999997</v>
      </c>
      <c r="J68">
        <f t="shared" ref="J68:J131" si="3">(B68*C68+D68*E68*H68+F68*G68*I68)/(B68+D68*H68+F68*I68)</f>
        <v>3.6016057931979559</v>
      </c>
      <c r="L68" s="144"/>
      <c r="M68">
        <f t="shared" ref="M68:M131" si="4">J68-AVERAGE($J$3:$J$185)</f>
        <v>-2.9341533921572522</v>
      </c>
      <c r="O68" s="144"/>
    </row>
    <row r="69" spans="1:15">
      <c r="A69" s="145">
        <v>42614</v>
      </c>
      <c r="B69" s="148">
        <v>2836563609</v>
      </c>
      <c r="C69" s="151">
        <v>3.51</v>
      </c>
      <c r="D69" s="148">
        <v>281539527</v>
      </c>
      <c r="E69" s="151">
        <v>2.6</v>
      </c>
      <c r="F69" s="148">
        <v>32157053</v>
      </c>
      <c r="G69" s="151">
        <v>3.31</v>
      </c>
      <c r="H69" s="154">
        <v>4.4505999999999997</v>
      </c>
      <c r="I69" s="154">
        <v>3.97</v>
      </c>
      <c r="J69">
        <f t="shared" si="3"/>
        <v>3.2335683005816418</v>
      </c>
      <c r="K69">
        <f>AVERAGE(J69:J71)</f>
        <v>3.535865907925086</v>
      </c>
      <c r="L69" s="144" t="s">
        <v>612</v>
      </c>
      <c r="M69">
        <f t="shared" si="4"/>
        <v>-3.3021908847735664</v>
      </c>
      <c r="N69">
        <f>AVERAGE(M69:M71)</f>
        <v>-2.9998932774301217</v>
      </c>
      <c r="O69" s="144" t="s">
        <v>612</v>
      </c>
    </row>
    <row r="70" spans="1:15">
      <c r="A70" s="145">
        <v>42583</v>
      </c>
      <c r="B70" s="148">
        <v>2006816241</v>
      </c>
      <c r="C70" s="151">
        <v>3.73</v>
      </c>
      <c r="D70" s="148">
        <v>135697222</v>
      </c>
      <c r="E70" s="151">
        <v>3.06</v>
      </c>
      <c r="F70" s="148">
        <v>13780427</v>
      </c>
      <c r="G70" s="151">
        <v>6.26</v>
      </c>
      <c r="H70" s="154">
        <v>4.4593999999999996</v>
      </c>
      <c r="I70" s="154">
        <v>3.9775</v>
      </c>
      <c r="J70">
        <f t="shared" si="3"/>
        <v>3.629967447361679</v>
      </c>
      <c r="L70" s="144"/>
      <c r="M70">
        <f t="shared" si="4"/>
        <v>-2.9057917379935292</v>
      </c>
      <c r="O70" s="144"/>
    </row>
    <row r="71" spans="1:15">
      <c r="A71" s="145">
        <v>42552</v>
      </c>
      <c r="B71" s="148">
        <v>1969406843</v>
      </c>
      <c r="C71" s="151">
        <v>3.94</v>
      </c>
      <c r="D71" s="148">
        <v>204352537</v>
      </c>
      <c r="E71" s="151">
        <v>3.11</v>
      </c>
      <c r="F71" s="148">
        <v>46083836</v>
      </c>
      <c r="G71" s="151">
        <v>4.79</v>
      </c>
      <c r="H71" s="154">
        <v>4.4858000000000002</v>
      </c>
      <c r="I71" s="154">
        <v>4.0529000000000002</v>
      </c>
      <c r="J71">
        <f t="shared" si="3"/>
        <v>3.7440619758319387</v>
      </c>
      <c r="L71" s="144"/>
      <c r="M71">
        <f t="shared" si="4"/>
        <v>-2.7916972095232695</v>
      </c>
      <c r="O71" s="144"/>
    </row>
    <row r="72" spans="1:15">
      <c r="A72" s="145">
        <v>42522</v>
      </c>
      <c r="B72" s="148">
        <v>1950224592</v>
      </c>
      <c r="C72" s="151">
        <v>4.16</v>
      </c>
      <c r="D72" s="148">
        <v>299891472</v>
      </c>
      <c r="E72" s="151">
        <v>2.97</v>
      </c>
      <c r="F72" s="148">
        <v>16439574</v>
      </c>
      <c r="G72" s="151">
        <v>4.9400000000000004</v>
      </c>
      <c r="H72" s="154">
        <v>4.5217999999999998</v>
      </c>
      <c r="I72" s="154">
        <v>4.0256999999999996</v>
      </c>
      <c r="J72">
        <f t="shared" si="3"/>
        <v>3.6968128666391311</v>
      </c>
      <c r="K72">
        <f>AVERAGE(J72:J74)</f>
        <v>3.7491557019940847</v>
      </c>
      <c r="L72" s="144" t="s">
        <v>611</v>
      </c>
      <c r="M72">
        <f t="shared" si="4"/>
        <v>-2.8389463187160771</v>
      </c>
      <c r="N72">
        <f>AVERAGE(M72:M74)</f>
        <v>-2.7866034833611231</v>
      </c>
      <c r="O72" s="144" t="s">
        <v>611</v>
      </c>
    </row>
    <row r="73" spans="1:15">
      <c r="A73" s="145">
        <v>42491</v>
      </c>
      <c r="B73" s="148">
        <v>1665550716</v>
      </c>
      <c r="C73" s="151">
        <v>4.01</v>
      </c>
      <c r="D73" s="148">
        <v>167660720</v>
      </c>
      <c r="E73" s="151">
        <v>3.02</v>
      </c>
      <c r="F73" s="148">
        <v>7855396</v>
      </c>
      <c r="G73" s="151">
        <v>4.28</v>
      </c>
      <c r="H73" s="154">
        <v>4.4993999999999996</v>
      </c>
      <c r="I73" s="154">
        <v>3.9802</v>
      </c>
      <c r="J73">
        <f t="shared" si="3"/>
        <v>3.7087637583726245</v>
      </c>
      <c r="L73" s="144"/>
      <c r="M73">
        <f t="shared" si="4"/>
        <v>-2.8269954269825837</v>
      </c>
      <c r="O73" s="144"/>
    </row>
    <row r="74" spans="1:15">
      <c r="A74" s="145">
        <v>42461</v>
      </c>
      <c r="B74" s="148">
        <v>1783201624</v>
      </c>
      <c r="C74" s="151">
        <v>4.07</v>
      </c>
      <c r="D74" s="148">
        <v>157477684</v>
      </c>
      <c r="E74" s="151">
        <v>3.12</v>
      </c>
      <c r="F74" s="148">
        <v>41701103</v>
      </c>
      <c r="G74" s="151">
        <v>4.46</v>
      </c>
      <c r="H74" s="154">
        <v>4.4726999999999997</v>
      </c>
      <c r="I74" s="154">
        <v>3.9455</v>
      </c>
      <c r="J74">
        <f t="shared" si="3"/>
        <v>3.8418904809704988</v>
      </c>
      <c r="L74" s="144"/>
      <c r="M74">
        <f t="shared" si="4"/>
        <v>-2.6938687043847094</v>
      </c>
      <c r="O74" s="144"/>
    </row>
    <row r="75" spans="1:15">
      <c r="A75" s="145">
        <v>42430</v>
      </c>
      <c r="B75" s="148">
        <v>1891460195</v>
      </c>
      <c r="C75" s="151">
        <v>4.43</v>
      </c>
      <c r="D75" s="148">
        <v>299692996</v>
      </c>
      <c r="E75" s="151">
        <v>3.47</v>
      </c>
      <c r="F75" s="148">
        <v>9540188</v>
      </c>
      <c r="G75" s="151">
        <v>4.53</v>
      </c>
      <c r="H75" s="154">
        <v>4.4657</v>
      </c>
      <c r="I75" s="154">
        <v>4.0201000000000002</v>
      </c>
      <c r="J75">
        <f t="shared" si="3"/>
        <v>4.0380444509046765</v>
      </c>
      <c r="K75">
        <f>AVERAGE(J75:J77)</f>
        <v>4.0391723000604562</v>
      </c>
      <c r="L75" s="144" t="s">
        <v>610</v>
      </c>
      <c r="M75">
        <f t="shared" si="4"/>
        <v>-2.4977147344505317</v>
      </c>
      <c r="N75">
        <f>AVERAGE(M75:M77)</f>
        <v>-2.4965868852947519</v>
      </c>
      <c r="O75" s="144" t="s">
        <v>610</v>
      </c>
    </row>
    <row r="76" spans="1:15">
      <c r="A76" s="145">
        <v>42401</v>
      </c>
      <c r="B76" s="148">
        <v>1426322078</v>
      </c>
      <c r="C76" s="151">
        <v>4.3499999999999996</v>
      </c>
      <c r="D76" s="148">
        <v>122099434</v>
      </c>
      <c r="E76" s="151">
        <v>3.06</v>
      </c>
      <c r="F76" s="148">
        <v>3384209</v>
      </c>
      <c r="G76" s="151">
        <v>4.38</v>
      </c>
      <c r="H76" s="154">
        <v>4.4817999999999998</v>
      </c>
      <c r="I76" s="154">
        <v>4.0395000000000003</v>
      </c>
      <c r="J76">
        <f t="shared" si="3"/>
        <v>3.9949757864601234</v>
      </c>
      <c r="L76" s="144"/>
      <c r="M76">
        <f t="shared" si="4"/>
        <v>-2.5407833988950848</v>
      </c>
      <c r="O76" s="144"/>
    </row>
    <row r="77" spans="1:15">
      <c r="A77" s="145">
        <v>42370</v>
      </c>
      <c r="B77" s="148">
        <v>1538531131</v>
      </c>
      <c r="C77" s="151">
        <v>4.22</v>
      </c>
      <c r="D77" s="148">
        <v>127672138</v>
      </c>
      <c r="E77" s="151">
        <v>3.57</v>
      </c>
      <c r="F77" s="148">
        <v>49063071</v>
      </c>
      <c r="G77" s="151">
        <v>4.5199999999999996</v>
      </c>
      <c r="H77" s="154">
        <v>4.5303000000000004</v>
      </c>
      <c r="I77" s="154">
        <v>4.1702000000000004</v>
      </c>
      <c r="J77">
        <f t="shared" si="3"/>
        <v>4.0844966628165684</v>
      </c>
      <c r="L77" s="144"/>
      <c r="M77">
        <f t="shared" si="4"/>
        <v>-2.4512625225386397</v>
      </c>
      <c r="O77" s="144"/>
    </row>
    <row r="78" spans="1:15">
      <c r="A78" s="145">
        <v>42339</v>
      </c>
      <c r="B78" s="148">
        <v>2477795963</v>
      </c>
      <c r="C78" s="151">
        <v>4.3600000000000003</v>
      </c>
      <c r="D78" s="148">
        <v>359066774</v>
      </c>
      <c r="E78" s="151">
        <v>3.2</v>
      </c>
      <c r="F78" s="148">
        <v>71157908</v>
      </c>
      <c r="G78" s="151">
        <v>4.4000000000000004</v>
      </c>
      <c r="H78" s="154">
        <v>4.5039999999999996</v>
      </c>
      <c r="I78" s="154">
        <v>4.1390000000000002</v>
      </c>
      <c r="J78">
        <f t="shared" si="3"/>
        <v>3.935306927041053</v>
      </c>
      <c r="K78">
        <f>AVERAGE(J78:J80)</f>
        <v>4.0601596860231517</v>
      </c>
      <c r="L78" s="144" t="s">
        <v>609</v>
      </c>
      <c r="M78">
        <f t="shared" si="4"/>
        <v>-2.6004522583141552</v>
      </c>
      <c r="N78">
        <f>AVERAGE(M78:M80)</f>
        <v>-2.4755994993320565</v>
      </c>
      <c r="O78" s="144" t="s">
        <v>609</v>
      </c>
    </row>
    <row r="79" spans="1:15">
      <c r="A79" s="145">
        <v>42309</v>
      </c>
      <c r="B79" s="148">
        <v>2155746473</v>
      </c>
      <c r="C79" s="151">
        <v>4.37</v>
      </c>
      <c r="D79" s="148">
        <v>219137918</v>
      </c>
      <c r="E79" s="151">
        <v>3.32</v>
      </c>
      <c r="F79" s="148">
        <v>59607463</v>
      </c>
      <c r="G79" s="151">
        <v>3.59</v>
      </c>
      <c r="H79" s="154">
        <v>4.4444999999999997</v>
      </c>
      <c r="I79" s="154">
        <v>4.1356000000000002</v>
      </c>
      <c r="J79">
        <f t="shared" si="3"/>
        <v>4.010148710613608</v>
      </c>
      <c r="L79" s="144"/>
      <c r="M79">
        <f t="shared" si="4"/>
        <v>-2.5256104747416002</v>
      </c>
      <c r="O79" s="144"/>
    </row>
    <row r="80" spans="1:15">
      <c r="A80" s="145">
        <v>42278</v>
      </c>
      <c r="B80" s="148">
        <v>2218748226</v>
      </c>
      <c r="C80" s="151">
        <v>4.71</v>
      </c>
      <c r="D80" s="148">
        <v>264521375</v>
      </c>
      <c r="E80" s="151">
        <v>3.55</v>
      </c>
      <c r="F80" s="148">
        <v>54630929</v>
      </c>
      <c r="G80" s="151">
        <v>3.06</v>
      </c>
      <c r="H80" s="154">
        <v>4.4219999999999997</v>
      </c>
      <c r="I80" s="154">
        <v>3.9346000000000001</v>
      </c>
      <c r="J80">
        <f t="shared" si="3"/>
        <v>4.2350234204147945</v>
      </c>
      <c r="L80" s="144"/>
      <c r="M80">
        <f t="shared" si="4"/>
        <v>-2.3007357649404137</v>
      </c>
      <c r="O80" s="144"/>
    </row>
    <row r="81" spans="1:15">
      <c r="A81" s="145">
        <v>42248</v>
      </c>
      <c r="B81" s="148">
        <v>2246277426</v>
      </c>
      <c r="C81" s="151">
        <v>4.82</v>
      </c>
      <c r="D81" s="148">
        <v>190909170</v>
      </c>
      <c r="E81" s="151">
        <v>3.75</v>
      </c>
      <c r="F81" s="148">
        <v>54391810</v>
      </c>
      <c r="G81" s="151">
        <v>3.04</v>
      </c>
      <c r="H81" s="154">
        <v>4.4231999999999996</v>
      </c>
      <c r="I81" s="154">
        <v>3.9382000000000001</v>
      </c>
      <c r="J81">
        <f t="shared" si="3"/>
        <v>4.4312375752332285</v>
      </c>
      <c r="K81">
        <f>AVERAGE(J81:J83)</f>
        <v>4.2840033364070864</v>
      </c>
      <c r="L81" s="144" t="s">
        <v>608</v>
      </c>
      <c r="M81">
        <f t="shared" si="4"/>
        <v>-2.1045216101219797</v>
      </c>
      <c r="N81">
        <f>AVERAGE(M81:M83)</f>
        <v>-2.2517558489481213</v>
      </c>
      <c r="O81" s="144" t="s">
        <v>608</v>
      </c>
    </row>
    <row r="82" spans="1:15">
      <c r="A82" s="145">
        <v>42217</v>
      </c>
      <c r="B82" s="148">
        <v>2164748668</v>
      </c>
      <c r="C82" s="151">
        <v>4.46</v>
      </c>
      <c r="D82" s="148">
        <v>191133893</v>
      </c>
      <c r="E82" s="151">
        <v>3.78</v>
      </c>
      <c r="F82" s="148">
        <v>60568357</v>
      </c>
      <c r="G82" s="151">
        <v>3.16</v>
      </c>
      <c r="H82" s="154">
        <v>4.423</v>
      </c>
      <c r="I82" s="154">
        <v>3.9723999999999999</v>
      </c>
      <c r="J82">
        <f t="shared" si="3"/>
        <v>4.186940511324619</v>
      </c>
      <c r="L82" s="144"/>
      <c r="M82">
        <f t="shared" si="4"/>
        <v>-2.3488186740305892</v>
      </c>
      <c r="O82" s="144"/>
    </row>
    <row r="83" spans="1:15">
      <c r="A83" s="145">
        <v>42186</v>
      </c>
      <c r="B83" s="148">
        <v>1928796957</v>
      </c>
      <c r="C83" s="151">
        <v>4.6900000000000004</v>
      </c>
      <c r="D83" s="148">
        <v>217883020</v>
      </c>
      <c r="E83" s="151">
        <v>3.51</v>
      </c>
      <c r="F83" s="148">
        <v>49359680</v>
      </c>
      <c r="G83" s="151">
        <v>3.33</v>
      </c>
      <c r="H83" s="154">
        <v>4.4385000000000003</v>
      </c>
      <c r="I83" s="154">
        <v>4.0315000000000003</v>
      </c>
      <c r="J83">
        <f t="shared" si="3"/>
        <v>4.2338319226634136</v>
      </c>
      <c r="L83" s="144"/>
      <c r="M83">
        <f t="shared" si="4"/>
        <v>-2.3019272626917946</v>
      </c>
      <c r="O83" s="144"/>
    </row>
    <row r="84" spans="1:15">
      <c r="A84" s="145">
        <v>42156</v>
      </c>
      <c r="B84" s="148">
        <v>2191640493</v>
      </c>
      <c r="C84" s="151">
        <v>4.8600000000000003</v>
      </c>
      <c r="D84" s="148">
        <v>254269019</v>
      </c>
      <c r="E84" s="151">
        <v>3.76</v>
      </c>
      <c r="F84" s="148">
        <v>47587833</v>
      </c>
      <c r="G84" s="151">
        <v>3.16</v>
      </c>
      <c r="H84" s="154">
        <v>4.4682000000000004</v>
      </c>
      <c r="I84" s="154">
        <v>3.9803000000000002</v>
      </c>
      <c r="J84">
        <f t="shared" si="3"/>
        <v>4.4131245969390092</v>
      </c>
      <c r="K84">
        <f>AVERAGE(J84:J86)</f>
        <v>4.4374040256486245</v>
      </c>
      <c r="L84" s="144" t="s">
        <v>607</v>
      </c>
      <c r="M84">
        <f t="shared" si="4"/>
        <v>-2.122634588416199</v>
      </c>
      <c r="N84">
        <f>AVERAGE(M84:M86)</f>
        <v>-2.0983551597065841</v>
      </c>
      <c r="O84" s="144" t="s">
        <v>607</v>
      </c>
    </row>
    <row r="85" spans="1:15">
      <c r="A85" s="145">
        <v>42125</v>
      </c>
      <c r="B85" s="148">
        <v>2621710267</v>
      </c>
      <c r="C85" s="151">
        <v>4.6399999999999997</v>
      </c>
      <c r="D85" s="148">
        <v>237627297</v>
      </c>
      <c r="E85" s="151">
        <v>3.44</v>
      </c>
      <c r="F85" s="148">
        <v>100330376</v>
      </c>
      <c r="G85" s="151">
        <v>3.06</v>
      </c>
      <c r="H85" s="154">
        <v>4.4469000000000003</v>
      </c>
      <c r="I85" s="154">
        <v>3.9843000000000002</v>
      </c>
      <c r="J85">
        <f t="shared" si="3"/>
        <v>4.1741908321074623</v>
      </c>
      <c r="L85" s="144"/>
      <c r="M85">
        <f t="shared" si="4"/>
        <v>-2.3615683532477458</v>
      </c>
      <c r="O85" s="144"/>
    </row>
    <row r="86" spans="1:15">
      <c r="A86" s="145">
        <v>42095</v>
      </c>
      <c r="B86" s="148">
        <v>1582527417</v>
      </c>
      <c r="C86" s="151">
        <v>5.07</v>
      </c>
      <c r="D86" s="148">
        <v>157706678</v>
      </c>
      <c r="E86" s="151">
        <v>3.95</v>
      </c>
      <c r="F86" s="148">
        <v>9492216</v>
      </c>
      <c r="G86" s="151">
        <v>4.5599999999999996</v>
      </c>
      <c r="H86" s="154">
        <v>4.4165999999999999</v>
      </c>
      <c r="I86" s="154">
        <v>4.0880999999999998</v>
      </c>
      <c r="J86">
        <f t="shared" si="3"/>
        <v>4.7248966478994001</v>
      </c>
      <c r="L86" s="144"/>
      <c r="M86">
        <f t="shared" si="4"/>
        <v>-1.8108625374558081</v>
      </c>
      <c r="O86" s="144"/>
    </row>
    <row r="87" spans="1:15">
      <c r="A87" s="145">
        <v>42064</v>
      </c>
      <c r="B87" s="148">
        <v>1991750231</v>
      </c>
      <c r="C87" s="151">
        <v>5.18</v>
      </c>
      <c r="D87" s="148">
        <v>215412119</v>
      </c>
      <c r="E87" s="151">
        <v>4.05</v>
      </c>
      <c r="F87" s="148">
        <v>12547382</v>
      </c>
      <c r="G87" s="151">
        <v>5.08</v>
      </c>
      <c r="H87" s="154">
        <v>4.4329999999999998</v>
      </c>
      <c r="I87" s="154">
        <v>4.0933000000000002</v>
      </c>
      <c r="J87">
        <f t="shared" si="3"/>
        <v>4.8183635445835371</v>
      </c>
      <c r="K87">
        <f>AVERAGE(J87:J89)</f>
        <v>4.7772529326757036</v>
      </c>
      <c r="L87" s="144" t="s">
        <v>606</v>
      </c>
      <c r="M87">
        <f t="shared" si="4"/>
        <v>-1.7173956407716711</v>
      </c>
      <c r="N87">
        <f>AVERAGE(M87:M89)</f>
        <v>-1.7585062526795048</v>
      </c>
      <c r="O87" s="144" t="s">
        <v>606</v>
      </c>
    </row>
    <row r="88" spans="1:15">
      <c r="A88" s="145">
        <v>42036</v>
      </c>
      <c r="B88" s="148">
        <v>1314318524</v>
      </c>
      <c r="C88" s="151">
        <v>5.19</v>
      </c>
      <c r="D88" s="148">
        <v>185619456</v>
      </c>
      <c r="E88" s="151">
        <v>4.26</v>
      </c>
      <c r="F88" s="148">
        <v>7113581</v>
      </c>
      <c r="G88" s="151">
        <v>4.37</v>
      </c>
      <c r="H88" s="154">
        <v>4.4320000000000004</v>
      </c>
      <c r="I88" s="154">
        <v>3.9016999999999999</v>
      </c>
      <c r="J88">
        <f t="shared" si="3"/>
        <v>4.8260586689792317</v>
      </c>
      <c r="L88" s="144"/>
      <c r="M88">
        <f t="shared" si="4"/>
        <v>-1.7097005163759764</v>
      </c>
      <c r="O88" s="144"/>
    </row>
    <row r="89" spans="1:15">
      <c r="A89" s="145">
        <v>42005</v>
      </c>
      <c r="B89" s="148">
        <v>1079037496</v>
      </c>
      <c r="C89" s="151">
        <v>5.33</v>
      </c>
      <c r="D89" s="148">
        <v>156740002</v>
      </c>
      <c r="E89" s="151">
        <v>3.73</v>
      </c>
      <c r="F89" s="148">
        <v>8011575</v>
      </c>
      <c r="G89" s="151">
        <v>4.04</v>
      </c>
      <c r="H89" s="154">
        <v>4.4877000000000002</v>
      </c>
      <c r="I89" s="154">
        <v>3.8690000000000002</v>
      </c>
      <c r="J89">
        <f t="shared" si="3"/>
        <v>4.6873365844643411</v>
      </c>
      <c r="L89" s="144"/>
      <c r="M89">
        <f t="shared" si="4"/>
        <v>-1.8484226008908671</v>
      </c>
      <c r="O89" s="144"/>
    </row>
    <row r="90" spans="1:15">
      <c r="A90" s="145">
        <v>41974</v>
      </c>
      <c r="B90" s="148">
        <v>1967307715</v>
      </c>
      <c r="C90" s="151">
        <v>5.87</v>
      </c>
      <c r="D90" s="148">
        <v>247110595</v>
      </c>
      <c r="E90" s="151">
        <v>3.93</v>
      </c>
      <c r="F90" s="148">
        <v>17836259</v>
      </c>
      <c r="G90" s="151">
        <v>4.46</v>
      </c>
      <c r="H90" s="154">
        <v>4.4591000000000003</v>
      </c>
      <c r="I90" s="154">
        <v>3.6185</v>
      </c>
      <c r="J90">
        <f t="shared" si="3"/>
        <v>5.1588143157038306</v>
      </c>
      <c r="K90">
        <f>AVERAGE(J90:J92)</f>
        <v>5.1741393904850002</v>
      </c>
      <c r="L90" s="144" t="s">
        <v>605</v>
      </c>
      <c r="M90">
        <f t="shared" si="4"/>
        <v>-1.3769448696513775</v>
      </c>
      <c r="N90">
        <f>AVERAGE(M90:M92)</f>
        <v>-1.361619794870208</v>
      </c>
      <c r="O90" s="144" t="s">
        <v>605</v>
      </c>
    </row>
    <row r="91" spans="1:15">
      <c r="A91" s="145">
        <v>41944</v>
      </c>
      <c r="B91" s="148">
        <v>1826199574</v>
      </c>
      <c r="C91" s="151">
        <v>5.58</v>
      </c>
      <c r="D91" s="148">
        <v>182135809</v>
      </c>
      <c r="E91" s="151">
        <v>3.67</v>
      </c>
      <c r="F91" s="148">
        <v>12652167</v>
      </c>
      <c r="G91" s="151">
        <v>4.53</v>
      </c>
      <c r="H91" s="154">
        <v>4.4288999999999996</v>
      </c>
      <c r="I91" s="154">
        <v>3.5507</v>
      </c>
      <c r="J91">
        <f t="shared" si="3"/>
        <v>4.9870123778280098</v>
      </c>
      <c r="L91" s="144"/>
      <c r="M91">
        <f t="shared" si="4"/>
        <v>-1.5487468075271984</v>
      </c>
      <c r="O91" s="144"/>
    </row>
    <row r="92" spans="1:15">
      <c r="A92" s="145">
        <v>41913</v>
      </c>
      <c r="B92" s="148">
        <v>1842285330</v>
      </c>
      <c r="C92" s="151">
        <v>6.35</v>
      </c>
      <c r="D92" s="148">
        <v>219713646</v>
      </c>
      <c r="E92" s="151">
        <v>3.66</v>
      </c>
      <c r="F92" s="148">
        <v>22882928</v>
      </c>
      <c r="G92" s="151">
        <v>3.77</v>
      </c>
      <c r="H92" s="154">
        <v>4.4151999999999996</v>
      </c>
      <c r="I92" s="154">
        <v>3.4834999999999998</v>
      </c>
      <c r="J92">
        <f t="shared" si="3"/>
        <v>5.3765914779231601</v>
      </c>
      <c r="L92" s="144"/>
      <c r="M92">
        <f t="shared" si="4"/>
        <v>-1.1591677074320481</v>
      </c>
      <c r="O92" s="144"/>
    </row>
    <row r="93" spans="1:15">
      <c r="A93" s="145">
        <v>41883</v>
      </c>
      <c r="B93" s="148">
        <v>1877056789</v>
      </c>
      <c r="C93" s="151">
        <v>6.42</v>
      </c>
      <c r="D93" s="148">
        <v>148330406</v>
      </c>
      <c r="E93" s="151">
        <v>4.26</v>
      </c>
      <c r="F93" s="148">
        <v>63854444</v>
      </c>
      <c r="G93" s="151">
        <v>4.26</v>
      </c>
      <c r="H93" s="154">
        <v>4.41</v>
      </c>
      <c r="I93" s="154">
        <v>3.4159999999999999</v>
      </c>
      <c r="J93">
        <f t="shared" si="3"/>
        <v>5.7347070878222501</v>
      </c>
      <c r="K93">
        <f>AVERAGE(J93:J95)</f>
        <v>5.5744050583442286</v>
      </c>
      <c r="L93" s="144" t="s">
        <v>604</v>
      </c>
      <c r="M93">
        <f t="shared" si="4"/>
        <v>-0.80105209753295803</v>
      </c>
      <c r="N93">
        <f>AVERAGE(M93:M95)</f>
        <v>-0.96135412701097922</v>
      </c>
      <c r="O93" s="144" t="s">
        <v>604</v>
      </c>
    </row>
    <row r="94" spans="1:15">
      <c r="A94" s="145">
        <v>41852</v>
      </c>
      <c r="B94" s="148">
        <v>1791851002</v>
      </c>
      <c r="C94" s="151">
        <v>6</v>
      </c>
      <c r="D94" s="148">
        <v>167298319</v>
      </c>
      <c r="E94" s="151">
        <v>4.03</v>
      </c>
      <c r="F94" s="148">
        <v>60181867</v>
      </c>
      <c r="G94" s="151">
        <v>3.06</v>
      </c>
      <c r="H94" s="154">
        <v>4.4249000000000001</v>
      </c>
      <c r="I94" s="154">
        <v>3.3224999999999998</v>
      </c>
      <c r="J94">
        <f t="shared" si="3"/>
        <v>5.2510427471844947</v>
      </c>
      <c r="L94" s="144"/>
      <c r="M94">
        <f t="shared" si="4"/>
        <v>-1.2847164381707135</v>
      </c>
      <c r="O94" s="144"/>
    </row>
    <row r="95" spans="1:15">
      <c r="A95" s="145">
        <v>41821</v>
      </c>
      <c r="B95" s="148">
        <v>1774840612</v>
      </c>
      <c r="C95" s="151">
        <v>6.39</v>
      </c>
      <c r="D95" s="148">
        <v>175435455</v>
      </c>
      <c r="E95" s="151">
        <v>4.26</v>
      </c>
      <c r="F95" s="148">
        <v>7078301</v>
      </c>
      <c r="G95" s="151">
        <v>5.08</v>
      </c>
      <c r="H95" s="154">
        <v>4.4097</v>
      </c>
      <c r="I95" s="154">
        <v>3.2557999999999998</v>
      </c>
      <c r="J95">
        <f t="shared" si="3"/>
        <v>5.7374653400259419</v>
      </c>
      <c r="L95" s="144"/>
      <c r="M95">
        <f t="shared" si="4"/>
        <v>-0.79829384532926628</v>
      </c>
      <c r="O95" s="144"/>
    </row>
    <row r="96" spans="1:15">
      <c r="A96" s="145">
        <v>41791</v>
      </c>
      <c r="B96" s="148">
        <v>2033795888</v>
      </c>
      <c r="C96" s="151">
        <v>6.01</v>
      </c>
      <c r="D96" s="148">
        <v>349480824</v>
      </c>
      <c r="E96" s="151">
        <v>4.38</v>
      </c>
      <c r="F96" s="148">
        <v>26765905</v>
      </c>
      <c r="G96" s="151">
        <v>3.67</v>
      </c>
      <c r="H96" s="154">
        <v>4.3951000000000002</v>
      </c>
      <c r="I96" s="154">
        <v>3.2339000000000002</v>
      </c>
      <c r="J96">
        <f t="shared" si="3"/>
        <v>5.2698558455774602</v>
      </c>
      <c r="K96">
        <f>AVERAGE(J96:J98)</f>
        <v>5.7596796366492393</v>
      </c>
      <c r="L96" s="144" t="s">
        <v>603</v>
      </c>
      <c r="M96">
        <f t="shared" si="4"/>
        <v>-1.2659033397777479</v>
      </c>
      <c r="N96">
        <f>AVERAGE(M96:M98)</f>
        <v>-0.77607954870596851</v>
      </c>
      <c r="O96" s="144" t="s">
        <v>603</v>
      </c>
    </row>
    <row r="97" spans="1:15">
      <c r="A97" s="145">
        <v>41760</v>
      </c>
      <c r="B97" s="148">
        <v>1545057896</v>
      </c>
      <c r="C97" s="151">
        <v>7.18</v>
      </c>
      <c r="D97" s="148">
        <v>263742323</v>
      </c>
      <c r="E97" s="151">
        <v>4.3899999999999997</v>
      </c>
      <c r="F97" s="148">
        <v>17670845</v>
      </c>
      <c r="G97" s="151">
        <v>4.07</v>
      </c>
      <c r="H97" s="154">
        <v>4.4245000000000001</v>
      </c>
      <c r="I97" s="154">
        <v>3.2204999999999999</v>
      </c>
      <c r="J97">
        <f t="shared" si="3"/>
        <v>5.9402577870243372</v>
      </c>
      <c r="L97" s="144"/>
      <c r="M97">
        <f t="shared" si="4"/>
        <v>-0.59550139833087101</v>
      </c>
      <c r="O97" s="144"/>
    </row>
    <row r="98" spans="1:15">
      <c r="A98" s="145">
        <v>41730</v>
      </c>
      <c r="B98" s="148">
        <v>1663725170</v>
      </c>
      <c r="C98" s="151">
        <v>6.89</v>
      </c>
      <c r="D98" s="148">
        <v>182335659</v>
      </c>
      <c r="E98" s="151">
        <v>4.4800000000000004</v>
      </c>
      <c r="F98" s="148">
        <v>14377536</v>
      </c>
      <c r="G98" s="151">
        <v>4.49</v>
      </c>
      <c r="H98" s="154">
        <v>4.4619999999999997</v>
      </c>
      <c r="I98" s="154">
        <v>3.2299000000000002</v>
      </c>
      <c r="J98">
        <f t="shared" si="3"/>
        <v>6.0689252773459215</v>
      </c>
      <c r="L98" s="144"/>
      <c r="M98">
        <f t="shared" si="4"/>
        <v>-0.4668339080092867</v>
      </c>
      <c r="O98" s="144"/>
    </row>
    <row r="99" spans="1:15">
      <c r="A99" s="145">
        <v>41699</v>
      </c>
      <c r="B99" s="148">
        <v>1693079103</v>
      </c>
      <c r="C99" s="151">
        <v>7.23</v>
      </c>
      <c r="D99" s="148">
        <v>251636781</v>
      </c>
      <c r="E99" s="151">
        <v>4.84</v>
      </c>
      <c r="F99" s="148">
        <v>24841676</v>
      </c>
      <c r="G99" s="151">
        <v>3.82</v>
      </c>
      <c r="H99" s="154">
        <v>4.4931000000000001</v>
      </c>
      <c r="I99" s="154">
        <v>3.2507999999999999</v>
      </c>
      <c r="J99">
        <f t="shared" si="3"/>
        <v>6.2048263897330953</v>
      </c>
      <c r="K99">
        <f>AVERAGE(J99:J101)</f>
        <v>6.1626494538200944</v>
      </c>
      <c r="L99" s="144" t="s">
        <v>602</v>
      </c>
      <c r="M99">
        <f t="shared" si="4"/>
        <v>-0.33093279562211286</v>
      </c>
      <c r="N99">
        <f>AVERAGE(M99:M101)</f>
        <v>-0.37310973153511434</v>
      </c>
      <c r="O99" s="144" t="s">
        <v>602</v>
      </c>
    </row>
    <row r="100" spans="1:15">
      <c r="A100" s="145">
        <v>41671</v>
      </c>
      <c r="B100" s="148">
        <v>1255540699</v>
      </c>
      <c r="C100" s="151">
        <v>7.53</v>
      </c>
      <c r="D100" s="148">
        <v>186229999</v>
      </c>
      <c r="E100" s="151">
        <v>4.5199999999999996</v>
      </c>
      <c r="F100" s="148">
        <v>4071514</v>
      </c>
      <c r="G100" s="151">
        <v>4.5199999999999996</v>
      </c>
      <c r="H100" s="154">
        <v>4.4905999999999997</v>
      </c>
      <c r="I100" s="154">
        <v>3.2873999999999999</v>
      </c>
      <c r="J100">
        <f t="shared" si="3"/>
        <v>6.3151547890307596</v>
      </c>
      <c r="L100" s="144"/>
      <c r="M100">
        <f t="shared" si="4"/>
        <v>-0.22060439632444862</v>
      </c>
      <c r="O100" s="144"/>
    </row>
    <row r="101" spans="1:15">
      <c r="A101" s="145">
        <v>41640</v>
      </c>
      <c r="B101" s="148">
        <v>1078864594</v>
      </c>
      <c r="C101" s="151">
        <v>6.79</v>
      </c>
      <c r="D101" s="148">
        <v>178473523</v>
      </c>
      <c r="E101" s="151">
        <v>5.04</v>
      </c>
      <c r="F101" s="148">
        <v>26162697</v>
      </c>
      <c r="G101" s="151">
        <v>4.38</v>
      </c>
      <c r="H101" s="154">
        <v>4.5218999999999996</v>
      </c>
      <c r="I101" s="154">
        <v>3.3206000000000002</v>
      </c>
      <c r="J101">
        <f t="shared" si="3"/>
        <v>5.9679671826964267</v>
      </c>
      <c r="L101" s="144"/>
      <c r="M101">
        <f t="shared" si="4"/>
        <v>-0.56779200265878149</v>
      </c>
      <c r="O101" s="144"/>
    </row>
    <row r="102" spans="1:15">
      <c r="A102" s="145">
        <v>41609</v>
      </c>
      <c r="B102" s="148">
        <v>2366910873</v>
      </c>
      <c r="C102" s="151">
        <v>6.84</v>
      </c>
      <c r="D102" s="148">
        <v>325982152</v>
      </c>
      <c r="E102" s="151">
        <v>4.8899999999999997</v>
      </c>
      <c r="F102" s="148">
        <v>33663577</v>
      </c>
      <c r="G102" s="151">
        <v>4.57</v>
      </c>
      <c r="H102" s="154">
        <v>4.4633000000000003</v>
      </c>
      <c r="I102" s="154">
        <v>3.2581000000000002</v>
      </c>
      <c r="J102">
        <f t="shared" si="3"/>
        <v>6.0550323975612965</v>
      </c>
      <c r="K102">
        <f>AVERAGE(J102:J104)</f>
        <v>6.2520169049258172</v>
      </c>
      <c r="L102" s="144" t="s">
        <v>601</v>
      </c>
      <c r="M102">
        <f t="shared" si="4"/>
        <v>-0.48072678779391165</v>
      </c>
      <c r="N102">
        <f>AVERAGE(M102:M104)</f>
        <v>-0.28374228042939098</v>
      </c>
      <c r="O102" s="144" t="s">
        <v>601</v>
      </c>
    </row>
    <row r="103" spans="1:15">
      <c r="A103" s="145">
        <v>41579</v>
      </c>
      <c r="B103" s="148">
        <v>1462650056</v>
      </c>
      <c r="C103" s="151">
        <v>7.51</v>
      </c>
      <c r="D103" s="148">
        <v>414145139</v>
      </c>
      <c r="E103" s="151">
        <v>4.7</v>
      </c>
      <c r="F103" s="148">
        <v>13407690</v>
      </c>
      <c r="G103" s="151">
        <v>4.09</v>
      </c>
      <c r="H103" s="154">
        <v>4.4447999999999999</v>
      </c>
      <c r="I103" s="154">
        <v>3.2934999999999999</v>
      </c>
      <c r="J103">
        <f t="shared" si="3"/>
        <v>5.9197124539685104</v>
      </c>
      <c r="L103" s="144"/>
      <c r="M103">
        <f t="shared" si="4"/>
        <v>-0.61604673138669774</v>
      </c>
      <c r="O103" s="144"/>
    </row>
    <row r="104" spans="1:15">
      <c r="A104" s="145">
        <v>41548</v>
      </c>
      <c r="B104" s="148">
        <v>1702492049</v>
      </c>
      <c r="C104" s="151">
        <v>7.78</v>
      </c>
      <c r="D104" s="148">
        <v>174424496</v>
      </c>
      <c r="E104" s="151">
        <v>4.9400000000000004</v>
      </c>
      <c r="F104" s="148">
        <v>37101337</v>
      </c>
      <c r="G104" s="151">
        <v>4.53</v>
      </c>
      <c r="H104" s="154">
        <v>4.4462000000000002</v>
      </c>
      <c r="I104" s="154">
        <v>3.2599</v>
      </c>
      <c r="J104">
        <f t="shared" si="3"/>
        <v>6.7813058632476446</v>
      </c>
      <c r="L104" s="144"/>
      <c r="M104">
        <f t="shared" si="4"/>
        <v>0.24554667789243645</v>
      </c>
      <c r="O104" s="144"/>
    </row>
    <row r="105" spans="1:15">
      <c r="A105" s="145">
        <v>41518</v>
      </c>
      <c r="B105" s="148">
        <v>2187908987</v>
      </c>
      <c r="C105" s="151">
        <v>7.9</v>
      </c>
      <c r="D105" s="148">
        <v>205856629</v>
      </c>
      <c r="E105" s="151">
        <v>4.84</v>
      </c>
      <c r="F105" s="148">
        <v>59300116</v>
      </c>
      <c r="G105" s="151">
        <v>4.71</v>
      </c>
      <c r="H105" s="154">
        <v>4.4626999999999999</v>
      </c>
      <c r="I105" s="154">
        <v>3.3437000000000001</v>
      </c>
      <c r="J105">
        <f t="shared" si="3"/>
        <v>6.858000886978485</v>
      </c>
      <c r="K105">
        <f>AVERAGE(J105:J107)</f>
        <v>7.2852485118982058</v>
      </c>
      <c r="L105" s="144" t="s">
        <v>600</v>
      </c>
      <c r="M105">
        <f t="shared" si="4"/>
        <v>0.32224170162327681</v>
      </c>
      <c r="N105">
        <f>AVERAGE(M105:M107)</f>
        <v>0.74948932654299727</v>
      </c>
      <c r="O105" s="144" t="s">
        <v>600</v>
      </c>
    </row>
    <row r="106" spans="1:15">
      <c r="A106" s="145">
        <v>41487</v>
      </c>
      <c r="B106" s="148">
        <v>1546451257</v>
      </c>
      <c r="C106" s="151">
        <v>8.74</v>
      </c>
      <c r="D106" s="148">
        <v>164984389</v>
      </c>
      <c r="E106" s="151">
        <v>4.6399999999999997</v>
      </c>
      <c r="F106" s="148">
        <v>9694885</v>
      </c>
      <c r="G106" s="151">
        <v>5.05</v>
      </c>
      <c r="H106" s="154">
        <v>4.4352999999999998</v>
      </c>
      <c r="I106" s="154">
        <v>3.3306</v>
      </c>
      <c r="J106">
        <f t="shared" si="3"/>
        <v>7.3899238847395683</v>
      </c>
      <c r="L106" s="144"/>
      <c r="M106">
        <f t="shared" si="4"/>
        <v>0.85416469938436013</v>
      </c>
      <c r="O106" s="144"/>
    </row>
    <row r="107" spans="1:15">
      <c r="A107" s="145">
        <v>41456</v>
      </c>
      <c r="B107" s="148">
        <v>1646311063</v>
      </c>
      <c r="C107" s="151">
        <v>8.6300000000000008</v>
      </c>
      <c r="D107" s="148">
        <v>157218935</v>
      </c>
      <c r="E107" s="151">
        <v>5.27</v>
      </c>
      <c r="F107" s="148">
        <v>5809054</v>
      </c>
      <c r="G107" s="151">
        <v>4.75</v>
      </c>
      <c r="H107" s="154">
        <v>4.4257</v>
      </c>
      <c r="I107" s="154">
        <v>3.3828999999999998</v>
      </c>
      <c r="J107">
        <f t="shared" si="3"/>
        <v>7.6078207639765631</v>
      </c>
      <c r="L107" s="144"/>
      <c r="M107">
        <f t="shared" si="4"/>
        <v>1.072061578621355</v>
      </c>
      <c r="O107" s="144"/>
    </row>
    <row r="108" spans="1:15">
      <c r="A108" s="145">
        <v>41426</v>
      </c>
      <c r="B108" s="148">
        <v>1177771463</v>
      </c>
      <c r="C108" s="151">
        <v>9.2100000000000009</v>
      </c>
      <c r="D108" s="148">
        <v>145692729</v>
      </c>
      <c r="E108" s="151">
        <v>4.8600000000000003</v>
      </c>
      <c r="F108" s="148">
        <v>45494935</v>
      </c>
      <c r="G108" s="151">
        <v>4.32</v>
      </c>
      <c r="H108" s="154">
        <v>4.4764999999999997</v>
      </c>
      <c r="I108" s="154">
        <v>3.3923000000000001</v>
      </c>
      <c r="J108">
        <f t="shared" si="3"/>
        <v>7.3999248364256811</v>
      </c>
      <c r="K108">
        <f>AVERAGE(J108:J110)</f>
        <v>7.6036447790009696</v>
      </c>
      <c r="L108" s="144" t="s">
        <v>599</v>
      </c>
      <c r="M108">
        <f t="shared" si="4"/>
        <v>0.86416565107047294</v>
      </c>
      <c r="N108">
        <f>AVERAGE(M108:M110)</f>
        <v>1.0678855936457616</v>
      </c>
      <c r="O108" s="144" t="s">
        <v>599</v>
      </c>
    </row>
    <row r="109" spans="1:15">
      <c r="A109" s="145">
        <v>41395</v>
      </c>
      <c r="B109" s="148">
        <v>1137214050</v>
      </c>
      <c r="C109" s="151">
        <v>9.4600000000000009</v>
      </c>
      <c r="D109" s="148">
        <v>157557889</v>
      </c>
      <c r="E109" s="151">
        <v>4.8</v>
      </c>
      <c r="F109" s="148">
        <v>11183990</v>
      </c>
      <c r="G109" s="151">
        <v>5.49</v>
      </c>
      <c r="H109" s="154">
        <v>4.3375000000000004</v>
      </c>
      <c r="I109" s="154">
        <v>3.343</v>
      </c>
      <c r="J109">
        <f t="shared" si="3"/>
        <v>7.6660861675656724</v>
      </c>
      <c r="L109" s="144"/>
      <c r="M109">
        <f t="shared" si="4"/>
        <v>1.1303269822104642</v>
      </c>
      <c r="O109" s="144"/>
    </row>
    <row r="110" spans="1:15">
      <c r="A110" s="145">
        <v>41365</v>
      </c>
      <c r="B110" s="148">
        <v>1243762831</v>
      </c>
      <c r="C110" s="151">
        <v>9.57</v>
      </c>
      <c r="D110" s="148">
        <v>174427654</v>
      </c>
      <c r="E110" s="151">
        <v>5.07</v>
      </c>
      <c r="F110" s="148">
        <v>30478685</v>
      </c>
      <c r="G110" s="151">
        <v>5.54</v>
      </c>
      <c r="H110" s="154">
        <v>4.3802000000000003</v>
      </c>
      <c r="I110" s="154">
        <v>3.3666</v>
      </c>
      <c r="J110">
        <f t="shared" si="3"/>
        <v>7.7449233330115561</v>
      </c>
      <c r="L110" s="144"/>
      <c r="M110">
        <f t="shared" si="4"/>
        <v>1.2091641476563479</v>
      </c>
      <c r="O110" s="144"/>
    </row>
    <row r="111" spans="1:15">
      <c r="A111" s="145">
        <v>41334</v>
      </c>
      <c r="B111" s="148">
        <v>1456300332</v>
      </c>
      <c r="C111" s="151">
        <v>9.33</v>
      </c>
      <c r="D111" s="148">
        <v>212860809</v>
      </c>
      <c r="E111" s="151">
        <v>5.36</v>
      </c>
      <c r="F111" s="148">
        <v>4374474</v>
      </c>
      <c r="G111" s="151">
        <v>5.25</v>
      </c>
      <c r="H111" s="154">
        <v>4.3914999999999997</v>
      </c>
      <c r="I111" s="154">
        <v>3.3879000000000001</v>
      </c>
      <c r="J111">
        <f t="shared" si="3"/>
        <v>7.7623794993397635</v>
      </c>
      <c r="K111">
        <f>AVERAGE(J111:J113)</f>
        <v>7.8226254948844316</v>
      </c>
      <c r="L111" s="144" t="s">
        <v>598</v>
      </c>
      <c r="M111">
        <f t="shared" si="4"/>
        <v>1.2266203139845553</v>
      </c>
      <c r="N111">
        <f>AVERAGE(M111:M113)</f>
        <v>1.2868663095292243</v>
      </c>
      <c r="O111" s="144" t="s">
        <v>598</v>
      </c>
    </row>
    <row r="112" spans="1:15">
      <c r="A112" s="145">
        <v>41306</v>
      </c>
      <c r="B112" s="148">
        <v>1167843510</v>
      </c>
      <c r="C112" s="151">
        <v>9.58</v>
      </c>
      <c r="D112" s="148">
        <v>164352480</v>
      </c>
      <c r="E112" s="151">
        <v>5.0199999999999996</v>
      </c>
      <c r="F112" s="148">
        <v>3694495</v>
      </c>
      <c r="G112" s="151">
        <v>5.81</v>
      </c>
      <c r="H112" s="154">
        <v>4.3848000000000003</v>
      </c>
      <c r="I112" s="154">
        <v>3.2816000000000001</v>
      </c>
      <c r="J112">
        <f t="shared" si="3"/>
        <v>7.8269492673912984</v>
      </c>
      <c r="L112" s="144"/>
      <c r="M112">
        <f t="shared" si="4"/>
        <v>1.2911900820360902</v>
      </c>
      <c r="O112" s="144"/>
    </row>
    <row r="113" spans="1:15">
      <c r="A113" s="145">
        <v>41275</v>
      </c>
      <c r="B113" s="148">
        <v>1111093369</v>
      </c>
      <c r="C113" s="151">
        <v>9.99</v>
      </c>
      <c r="D113" s="148">
        <v>174058105</v>
      </c>
      <c r="E113" s="151">
        <v>4.9400000000000004</v>
      </c>
      <c r="F113" s="148">
        <v>13889187</v>
      </c>
      <c r="G113" s="151">
        <v>5.56</v>
      </c>
      <c r="H113" s="154">
        <v>4.3792999999999997</v>
      </c>
      <c r="I113" s="154">
        <v>3.2949000000000002</v>
      </c>
      <c r="J113">
        <f t="shared" si="3"/>
        <v>7.8785477179222356</v>
      </c>
      <c r="L113" s="144"/>
      <c r="M113">
        <f t="shared" si="4"/>
        <v>1.3427885325670275</v>
      </c>
      <c r="O113" s="144"/>
    </row>
    <row r="114" spans="1:15">
      <c r="A114" s="145">
        <v>41244</v>
      </c>
      <c r="B114" s="148">
        <v>1561669334</v>
      </c>
      <c r="C114" s="151">
        <v>9.76</v>
      </c>
      <c r="D114" s="148">
        <v>267560991</v>
      </c>
      <c r="E114" s="151">
        <v>4.62</v>
      </c>
      <c r="F114" s="148">
        <v>30468570</v>
      </c>
      <c r="G114" s="151">
        <v>5.42</v>
      </c>
      <c r="H114" s="154">
        <v>4.4894999999999996</v>
      </c>
      <c r="I114" s="154">
        <v>3.4239999999999999</v>
      </c>
      <c r="J114">
        <f t="shared" si="3"/>
        <v>7.4486882772942185</v>
      </c>
      <c r="K114">
        <f>AVERAGE(J114:J116)</f>
        <v>7.545048133803494</v>
      </c>
      <c r="L114" s="144" t="s">
        <v>597</v>
      </c>
      <c r="M114">
        <f t="shared" si="4"/>
        <v>0.91292909193901028</v>
      </c>
      <c r="N114">
        <f>AVERAGE(M114:M116)</f>
        <v>1.0092889484482859</v>
      </c>
      <c r="O114" s="144" t="s">
        <v>597</v>
      </c>
    </row>
    <row r="115" spans="1:15">
      <c r="A115" s="145">
        <v>41214</v>
      </c>
      <c r="B115" s="148">
        <v>1328803730</v>
      </c>
      <c r="C115" s="151">
        <v>10.029999999999999</v>
      </c>
      <c r="D115" s="148">
        <v>169678203</v>
      </c>
      <c r="E115" s="151">
        <v>4.63</v>
      </c>
      <c r="F115" s="148">
        <v>9336850</v>
      </c>
      <c r="G115" s="151">
        <v>4.37</v>
      </c>
      <c r="H115" s="154">
        <v>4.5255000000000001</v>
      </c>
      <c r="I115" s="154">
        <v>3.5289000000000001</v>
      </c>
      <c r="J115">
        <f t="shared" si="3"/>
        <v>7.9953588898764991</v>
      </c>
      <c r="L115" s="144"/>
      <c r="M115">
        <f t="shared" si="4"/>
        <v>1.459599704521291</v>
      </c>
      <c r="O115" s="144"/>
    </row>
    <row r="116" spans="1:15">
      <c r="A116" s="145">
        <v>41183</v>
      </c>
      <c r="B116" s="148">
        <v>1356465850</v>
      </c>
      <c r="C116" s="151">
        <v>9.58</v>
      </c>
      <c r="D116" s="148">
        <v>245644947</v>
      </c>
      <c r="E116" s="151">
        <v>4.37</v>
      </c>
      <c r="F116" s="148">
        <v>12617516</v>
      </c>
      <c r="G116" s="151">
        <v>5.35</v>
      </c>
      <c r="H116" s="154">
        <v>4.5583</v>
      </c>
      <c r="I116" s="154">
        <v>3.5133999999999999</v>
      </c>
      <c r="J116">
        <f t="shared" si="3"/>
        <v>7.1910972342397645</v>
      </c>
      <c r="L116" s="144"/>
      <c r="M116">
        <f t="shared" si="4"/>
        <v>0.65533804888455638</v>
      </c>
      <c r="O116" s="144"/>
    </row>
    <row r="117" spans="1:15">
      <c r="A117" s="145">
        <v>41153</v>
      </c>
      <c r="B117" s="148">
        <v>1230538083</v>
      </c>
      <c r="C117" s="151">
        <v>10.1</v>
      </c>
      <c r="D117" s="148">
        <v>218864633</v>
      </c>
      <c r="E117" s="151">
        <v>4.8499999999999996</v>
      </c>
      <c r="F117" s="148">
        <v>9541156</v>
      </c>
      <c r="G117" s="151">
        <v>5.12</v>
      </c>
      <c r="H117" s="154">
        <v>4.5007000000000001</v>
      </c>
      <c r="I117" s="154">
        <v>3.5015999999999998</v>
      </c>
      <c r="J117">
        <f t="shared" si="3"/>
        <v>7.7265540455912207</v>
      </c>
      <c r="K117">
        <f>AVERAGE(J117:J119)</f>
        <v>7.6881917991344997</v>
      </c>
      <c r="L117" s="144" t="s">
        <v>596</v>
      </c>
      <c r="M117">
        <f t="shared" si="4"/>
        <v>1.1907948602360126</v>
      </c>
      <c r="N117">
        <f>AVERAGE(M117:M119)</f>
        <v>1.1524326137792913</v>
      </c>
      <c r="O117" s="144" t="s">
        <v>596</v>
      </c>
    </row>
    <row r="118" spans="1:15">
      <c r="A118" s="145">
        <v>41122</v>
      </c>
      <c r="B118" s="148">
        <v>1518671786</v>
      </c>
      <c r="C118" s="151">
        <v>9.8800000000000008</v>
      </c>
      <c r="D118" s="148">
        <v>329885732</v>
      </c>
      <c r="E118" s="151">
        <v>4.8099999999999996</v>
      </c>
      <c r="F118" s="148">
        <v>9857472</v>
      </c>
      <c r="G118" s="151">
        <v>5.56</v>
      </c>
      <c r="H118" s="154">
        <v>4.5163000000000002</v>
      </c>
      <c r="I118" s="154">
        <v>3.6406999999999998</v>
      </c>
      <c r="J118">
        <f t="shared" si="3"/>
        <v>7.3479464339842835</v>
      </c>
      <c r="L118" s="144"/>
      <c r="M118">
        <f t="shared" si="4"/>
        <v>0.81218724862907532</v>
      </c>
      <c r="O118" s="144"/>
    </row>
    <row r="119" spans="1:15">
      <c r="A119" s="145">
        <v>41091</v>
      </c>
      <c r="B119" s="148">
        <v>1961048910</v>
      </c>
      <c r="C119" s="151">
        <v>9.44</v>
      </c>
      <c r="D119" s="148">
        <v>214046083</v>
      </c>
      <c r="E119" s="151">
        <v>5.17</v>
      </c>
      <c r="F119" s="148">
        <v>12244328</v>
      </c>
      <c r="G119" s="151">
        <v>5.83</v>
      </c>
      <c r="H119" s="154">
        <v>4.5484</v>
      </c>
      <c r="I119" s="154">
        <v>3.6993</v>
      </c>
      <c r="J119">
        <f t="shared" si="3"/>
        <v>7.9900749178279939</v>
      </c>
      <c r="L119" s="144"/>
      <c r="M119">
        <f t="shared" si="4"/>
        <v>1.4543157324727858</v>
      </c>
      <c r="O119" s="144"/>
    </row>
    <row r="120" spans="1:15">
      <c r="A120" s="145">
        <v>41061</v>
      </c>
      <c r="B120" s="148">
        <v>1598438224</v>
      </c>
      <c r="C120" s="151">
        <v>9.52</v>
      </c>
      <c r="D120" s="148">
        <v>251926197</v>
      </c>
      <c r="E120" s="151">
        <v>5.28</v>
      </c>
      <c r="F120" s="148">
        <v>12566683</v>
      </c>
      <c r="G120" s="151">
        <v>5.84</v>
      </c>
      <c r="H120" s="154">
        <v>4.4603000000000002</v>
      </c>
      <c r="I120" s="154">
        <v>3.5569999999999999</v>
      </c>
      <c r="J120">
        <f t="shared" si="3"/>
        <v>7.7385800370874875</v>
      </c>
      <c r="K120">
        <f>AVERAGE(J120:J122)</f>
        <v>7.4860144024526178</v>
      </c>
      <c r="L120" s="144" t="s">
        <v>595</v>
      </c>
      <c r="M120">
        <f t="shared" si="4"/>
        <v>1.2028208517322794</v>
      </c>
      <c r="N120">
        <f>AVERAGE(M120:M122)</f>
        <v>0.95025521709740968</v>
      </c>
      <c r="O120" s="144" t="s">
        <v>595</v>
      </c>
    </row>
    <row r="121" spans="1:15">
      <c r="A121" s="145">
        <v>41030</v>
      </c>
      <c r="B121" s="148">
        <v>1226466495</v>
      </c>
      <c r="C121" s="151">
        <v>9.34</v>
      </c>
      <c r="D121" s="148">
        <v>217606360</v>
      </c>
      <c r="E121" s="151">
        <v>5.44</v>
      </c>
      <c r="F121" s="148">
        <v>19765553</v>
      </c>
      <c r="G121" s="151">
        <v>5.93</v>
      </c>
      <c r="H121" s="154">
        <v>4.4381000000000004</v>
      </c>
      <c r="I121" s="154">
        <v>3.4702999999999999</v>
      </c>
      <c r="J121">
        <f t="shared" si="3"/>
        <v>7.5705696822189141</v>
      </c>
      <c r="L121" s="144"/>
      <c r="M121">
        <f t="shared" si="4"/>
        <v>1.034810496863706</v>
      </c>
      <c r="O121" s="144"/>
    </row>
    <row r="122" spans="1:15">
      <c r="A122" s="145">
        <v>41000</v>
      </c>
      <c r="B122" s="148">
        <v>1338937413</v>
      </c>
      <c r="C122" s="151">
        <v>8.83</v>
      </c>
      <c r="D122" s="148">
        <v>269344326</v>
      </c>
      <c r="E122" s="151">
        <v>5.32</v>
      </c>
      <c r="F122" s="148">
        <v>13919404</v>
      </c>
      <c r="G122" s="151">
        <v>5.09</v>
      </c>
      <c r="H122" s="154">
        <v>4.3760000000000003</v>
      </c>
      <c r="I122" s="154">
        <v>3.3243</v>
      </c>
      <c r="J122">
        <f t="shared" si="3"/>
        <v>7.1488934880514519</v>
      </c>
      <c r="L122" s="144"/>
      <c r="M122">
        <f t="shared" si="4"/>
        <v>0.61313430269624369</v>
      </c>
      <c r="O122" s="144"/>
    </row>
    <row r="123" spans="1:15">
      <c r="A123" s="145">
        <v>40969</v>
      </c>
      <c r="B123" s="148">
        <v>1769087017</v>
      </c>
      <c r="C123" s="151">
        <v>8.9499999999999993</v>
      </c>
      <c r="D123" s="148">
        <v>264277444</v>
      </c>
      <c r="E123" s="151">
        <v>5.38</v>
      </c>
      <c r="F123" s="148">
        <v>27363040</v>
      </c>
      <c r="G123" s="151">
        <v>5.86</v>
      </c>
      <c r="H123" s="154">
        <v>4.3651999999999997</v>
      </c>
      <c r="I123" s="154">
        <v>3.306</v>
      </c>
      <c r="J123">
        <f t="shared" si="3"/>
        <v>7.4904205587060328</v>
      </c>
      <c r="K123">
        <f>AVERAGE(J123:J125)</f>
        <v>7.7527062002072187</v>
      </c>
      <c r="L123" s="144" t="s">
        <v>594</v>
      </c>
      <c r="M123">
        <f t="shared" si="4"/>
        <v>0.95466137335082468</v>
      </c>
      <c r="N123">
        <f>AVERAGE(M123:M125)</f>
        <v>1.2169470148520105</v>
      </c>
      <c r="O123" s="144" t="s">
        <v>594</v>
      </c>
    </row>
    <row r="124" spans="1:15">
      <c r="A124" s="145">
        <v>40940</v>
      </c>
      <c r="B124" s="148">
        <v>1073480122</v>
      </c>
      <c r="C124" s="151">
        <v>9.67</v>
      </c>
      <c r="D124" s="148">
        <v>201763148</v>
      </c>
      <c r="E124" s="151">
        <v>5.77</v>
      </c>
      <c r="F124" s="148">
        <v>5217928</v>
      </c>
      <c r="G124" s="151">
        <v>6.08</v>
      </c>
      <c r="H124" s="154">
        <v>4.3506</v>
      </c>
      <c r="I124" s="154">
        <v>3.2879</v>
      </c>
      <c r="J124">
        <f t="shared" si="3"/>
        <v>7.8995638895632379</v>
      </c>
      <c r="L124" s="144"/>
      <c r="M124">
        <f t="shared" si="4"/>
        <v>1.3638047042080297</v>
      </c>
      <c r="O124" s="144"/>
    </row>
    <row r="125" spans="1:15">
      <c r="A125" s="145">
        <v>40909</v>
      </c>
      <c r="B125" s="148">
        <v>993454028</v>
      </c>
      <c r="C125" s="151">
        <v>9.84</v>
      </c>
      <c r="D125" s="148">
        <v>191868638</v>
      </c>
      <c r="E125" s="151">
        <v>5.66</v>
      </c>
      <c r="F125" s="148">
        <v>20831647</v>
      </c>
      <c r="G125" s="151">
        <v>6.17</v>
      </c>
      <c r="H125" s="154">
        <v>4.3428000000000004</v>
      </c>
      <c r="I125" s="154">
        <v>3.3650000000000002</v>
      </c>
      <c r="J125">
        <f t="shared" si="3"/>
        <v>7.8681341523523853</v>
      </c>
      <c r="L125" s="144"/>
      <c r="M125">
        <f t="shared" si="4"/>
        <v>1.3323749669971772</v>
      </c>
      <c r="O125" s="144"/>
    </row>
    <row r="126" spans="1:15">
      <c r="A126" s="145">
        <v>40878</v>
      </c>
      <c r="B126" s="148">
        <v>2241988045</v>
      </c>
      <c r="C126" s="151">
        <v>9.74</v>
      </c>
      <c r="D126" s="148">
        <v>428838608</v>
      </c>
      <c r="E126" s="151">
        <v>5.64</v>
      </c>
      <c r="F126" s="148">
        <v>25214666</v>
      </c>
      <c r="G126" s="151">
        <v>5.38</v>
      </c>
      <c r="H126" s="154">
        <v>4.3266999999999998</v>
      </c>
      <c r="I126" s="154">
        <v>3.2863000000000002</v>
      </c>
      <c r="J126">
        <f t="shared" si="3"/>
        <v>7.8337639030138089</v>
      </c>
      <c r="K126">
        <f>AVERAGE(J126:J128)</f>
        <v>7.8642920689671882</v>
      </c>
      <c r="L126" s="144" t="s">
        <v>593</v>
      </c>
      <c r="M126">
        <f t="shared" si="4"/>
        <v>1.2980047176586007</v>
      </c>
      <c r="N126">
        <f>AVERAGE(M126:M128)</f>
        <v>1.3285328836119794</v>
      </c>
      <c r="O126" s="144" t="s">
        <v>593</v>
      </c>
    </row>
    <row r="127" spans="1:15">
      <c r="A127" s="145">
        <v>40848</v>
      </c>
      <c r="B127" s="148">
        <v>2112925235</v>
      </c>
      <c r="C127" s="151">
        <v>10.16</v>
      </c>
      <c r="D127" s="148">
        <v>534062720</v>
      </c>
      <c r="E127" s="151">
        <v>6.07</v>
      </c>
      <c r="F127" s="148">
        <v>59927202</v>
      </c>
      <c r="G127" s="151">
        <v>4.88</v>
      </c>
      <c r="H127" s="154">
        <v>4.3536000000000001</v>
      </c>
      <c r="I127" s="154">
        <v>3.2120000000000002</v>
      </c>
      <c r="J127">
        <f t="shared" si="3"/>
        <v>7.8868217669558023</v>
      </c>
      <c r="L127" s="144"/>
      <c r="M127">
        <f t="shared" si="4"/>
        <v>1.3510625816005941</v>
      </c>
      <c r="O127" s="144"/>
    </row>
    <row r="128" spans="1:15">
      <c r="A128" s="145">
        <v>40817</v>
      </c>
      <c r="B128" s="148">
        <v>1599017606</v>
      </c>
      <c r="C128" s="151">
        <v>10.119999999999999</v>
      </c>
      <c r="D128" s="148">
        <v>339117142</v>
      </c>
      <c r="E128" s="151">
        <v>5.76</v>
      </c>
      <c r="F128" s="148">
        <v>40273111</v>
      </c>
      <c r="G128" s="151">
        <v>3.96</v>
      </c>
      <c r="H128" s="154">
        <v>4.3238000000000003</v>
      </c>
      <c r="I128" s="154">
        <v>3.1539000000000001</v>
      </c>
      <c r="J128">
        <f t="shared" si="3"/>
        <v>7.8722905369319518</v>
      </c>
      <c r="L128" s="144"/>
      <c r="M128">
        <f t="shared" si="4"/>
        <v>1.3365313515767436</v>
      </c>
      <c r="O128" s="144"/>
    </row>
    <row r="129" spans="1:15">
      <c r="A129" s="145">
        <v>40787</v>
      </c>
      <c r="B129" s="148">
        <v>2326088579</v>
      </c>
      <c r="C129" s="151">
        <v>9.77</v>
      </c>
      <c r="D129" s="148">
        <v>451699544</v>
      </c>
      <c r="E129" s="151">
        <v>5.69</v>
      </c>
      <c r="F129" s="148">
        <v>71858771</v>
      </c>
      <c r="G129" s="151">
        <v>4.43</v>
      </c>
      <c r="H129" s="154">
        <v>4.282</v>
      </c>
      <c r="I129" s="154">
        <v>3.1091000000000002</v>
      </c>
      <c r="J129">
        <f t="shared" si="3"/>
        <v>7.7438782278497893</v>
      </c>
      <c r="K129">
        <f>AVERAGE(J129:J131)</f>
        <v>7.5203570343259907</v>
      </c>
      <c r="L129" s="144" t="s">
        <v>592</v>
      </c>
      <c r="M129">
        <f t="shared" si="4"/>
        <v>1.2081190424945811</v>
      </c>
      <c r="N129">
        <f>AVERAGE(M129:M131)</f>
        <v>0.98459784897078251</v>
      </c>
      <c r="O129" s="144" t="s">
        <v>592</v>
      </c>
    </row>
    <row r="130" spans="1:15">
      <c r="A130" s="145">
        <v>40756</v>
      </c>
      <c r="B130" s="148">
        <v>2237638947</v>
      </c>
      <c r="C130" s="151">
        <v>9.41</v>
      </c>
      <c r="D130" s="148">
        <v>468831492</v>
      </c>
      <c r="E130" s="151">
        <v>5.53</v>
      </c>
      <c r="F130" s="148">
        <v>39384435</v>
      </c>
      <c r="G130" s="151">
        <v>4.6500000000000004</v>
      </c>
      <c r="H130" s="154">
        <v>4.2500999999999998</v>
      </c>
      <c r="I130" s="154">
        <v>2.9611999999999998</v>
      </c>
      <c r="J130">
        <f t="shared" si="3"/>
        <v>7.5037094891323344</v>
      </c>
      <c r="L130" s="144"/>
      <c r="M130">
        <f t="shared" si="4"/>
        <v>0.96795030377712621</v>
      </c>
      <c r="O130" s="144"/>
    </row>
    <row r="131" spans="1:15">
      <c r="A131" s="145">
        <v>40725</v>
      </c>
      <c r="B131" s="148">
        <v>1925089494</v>
      </c>
      <c r="C131" s="151">
        <v>9.07</v>
      </c>
      <c r="D131" s="148">
        <v>517563743</v>
      </c>
      <c r="E131" s="151">
        <v>5.87</v>
      </c>
      <c r="F131" s="148">
        <v>39188116</v>
      </c>
      <c r="G131" s="151">
        <v>5.48</v>
      </c>
      <c r="H131" s="154">
        <v>4.2404999999999999</v>
      </c>
      <c r="I131" s="154">
        <v>2.97</v>
      </c>
      <c r="J131">
        <f t="shared" si="3"/>
        <v>7.3134833859958484</v>
      </c>
      <c r="L131" s="144"/>
      <c r="M131">
        <f t="shared" si="4"/>
        <v>0.77772420064064018</v>
      </c>
      <c r="O131" s="144"/>
    </row>
    <row r="132" spans="1:15">
      <c r="A132" s="145">
        <v>40695</v>
      </c>
      <c r="B132" s="148">
        <v>2205466456</v>
      </c>
      <c r="C132" s="151">
        <v>9.2799999999999994</v>
      </c>
      <c r="D132" s="148">
        <v>491940154</v>
      </c>
      <c r="E132" s="151">
        <v>5.99</v>
      </c>
      <c r="F132" s="148">
        <v>78874924</v>
      </c>
      <c r="G132" s="151">
        <v>5.03</v>
      </c>
      <c r="H132" s="154">
        <v>4.1928999999999998</v>
      </c>
      <c r="I132" s="154">
        <v>2.9134000000000002</v>
      </c>
      <c r="J132">
        <f t="shared" ref="J132:J185" si="5">(B132*C132+D132*E132*H132+F132*G132*I132)/(B132+D132*H132+F132*I132)</f>
        <v>7.5541424548149037</v>
      </c>
      <c r="K132">
        <f>AVERAGE(J132:J134)</f>
        <v>7.4963326018977563</v>
      </c>
      <c r="L132" s="144" t="s">
        <v>591</v>
      </c>
      <c r="M132">
        <f t="shared" ref="M132:M185" si="6">J132-AVERAGE($J$3:$J$185)</f>
        <v>1.0183832694596955</v>
      </c>
      <c r="N132">
        <f>AVERAGE(M132:M134)</f>
        <v>0.96057341654254813</v>
      </c>
      <c r="O132" s="144" t="s">
        <v>591</v>
      </c>
    </row>
    <row r="133" spans="1:15">
      <c r="A133" s="145">
        <v>40664</v>
      </c>
      <c r="B133" s="148">
        <v>2049155502</v>
      </c>
      <c r="C133" s="151">
        <v>9.59</v>
      </c>
      <c r="D133" s="148">
        <v>529477778</v>
      </c>
      <c r="E133" s="151">
        <v>5.59</v>
      </c>
      <c r="F133" s="148">
        <v>53132583</v>
      </c>
      <c r="G133" s="151">
        <v>4.68</v>
      </c>
      <c r="H133" s="154">
        <v>4.1120000000000001</v>
      </c>
      <c r="I133" s="154">
        <v>2.8652000000000002</v>
      </c>
      <c r="J133">
        <f t="shared" si="5"/>
        <v>7.4303327765311309</v>
      </c>
      <c r="L133" s="144"/>
      <c r="M133">
        <f t="shared" si="6"/>
        <v>0.89457359117592272</v>
      </c>
      <c r="O133" s="144"/>
    </row>
    <row r="134" spans="1:15">
      <c r="A134" s="145">
        <v>40634</v>
      </c>
      <c r="B134" s="148">
        <v>1912855668</v>
      </c>
      <c r="C134" s="151">
        <v>9.23</v>
      </c>
      <c r="D134" s="148">
        <v>453128802</v>
      </c>
      <c r="E134" s="151">
        <v>5.77</v>
      </c>
      <c r="F134" s="148">
        <v>18100870</v>
      </c>
      <c r="G134" s="151">
        <v>5.97</v>
      </c>
      <c r="H134" s="154">
        <v>4.0991999999999997</v>
      </c>
      <c r="I134" s="154">
        <v>2.8359999999999999</v>
      </c>
      <c r="J134">
        <f t="shared" si="5"/>
        <v>7.5045225743472344</v>
      </c>
      <c r="L134" s="144"/>
      <c r="M134">
        <f t="shared" si="6"/>
        <v>0.96876338899202619</v>
      </c>
      <c r="O134" s="144"/>
    </row>
    <row r="135" spans="1:15">
      <c r="A135" s="145">
        <v>40603</v>
      </c>
      <c r="B135" s="148">
        <v>1959860335</v>
      </c>
      <c r="C135" s="151">
        <v>9.7899999999999991</v>
      </c>
      <c r="D135" s="148">
        <v>634988399</v>
      </c>
      <c r="E135" s="151">
        <v>5.61</v>
      </c>
      <c r="F135" s="148">
        <v>12989650</v>
      </c>
      <c r="G135" s="151">
        <v>6.17</v>
      </c>
      <c r="H135" s="154">
        <v>4.1646000000000001</v>
      </c>
      <c r="I135" s="154">
        <v>2.9735999999999998</v>
      </c>
      <c r="J135">
        <f t="shared" si="5"/>
        <v>7.3790973997850298</v>
      </c>
      <c r="K135">
        <f>AVERAGE(J135:J137)</f>
        <v>7.3385499477821021</v>
      </c>
      <c r="L135" s="144" t="s">
        <v>590</v>
      </c>
      <c r="M135">
        <f t="shared" si="6"/>
        <v>0.8433382144298216</v>
      </c>
      <c r="N135">
        <f>AVERAGE(M135:M137)</f>
        <v>0.80279076242689429</v>
      </c>
      <c r="O135" s="144" t="s">
        <v>590</v>
      </c>
    </row>
    <row r="136" spans="1:15">
      <c r="A136" s="145">
        <v>40575</v>
      </c>
      <c r="B136" s="148">
        <v>1499225651</v>
      </c>
      <c r="C136" s="151">
        <v>11.16</v>
      </c>
      <c r="D136" s="148">
        <v>371182606</v>
      </c>
      <c r="E136" s="151">
        <v>5.63</v>
      </c>
      <c r="F136" s="148">
        <v>53301435</v>
      </c>
      <c r="G136" s="151">
        <v>2.48</v>
      </c>
      <c r="H136" s="154">
        <v>4.2472000000000003</v>
      </c>
      <c r="I136" s="154">
        <v>3.1107999999999998</v>
      </c>
      <c r="J136">
        <f t="shared" si="5"/>
        <v>8.0265331033241267</v>
      </c>
      <c r="L136" s="144"/>
      <c r="M136">
        <f t="shared" si="6"/>
        <v>1.4907739179689186</v>
      </c>
      <c r="O136" s="144"/>
    </row>
    <row r="137" spans="1:15">
      <c r="A137" s="145">
        <v>40544</v>
      </c>
      <c r="B137" s="148">
        <v>1202086989</v>
      </c>
      <c r="C137" s="151">
        <v>9.25</v>
      </c>
      <c r="D137" s="148">
        <v>560166816</v>
      </c>
      <c r="E137" s="151">
        <v>5.39</v>
      </c>
      <c r="F137" s="148">
        <v>52344576</v>
      </c>
      <c r="G137" s="151">
        <v>5.05</v>
      </c>
      <c r="H137" s="154">
        <v>4.2622</v>
      </c>
      <c r="I137" s="154">
        <v>3.1918000000000002</v>
      </c>
      <c r="J137">
        <f t="shared" si="5"/>
        <v>6.6100193402371508</v>
      </c>
      <c r="L137" s="144"/>
      <c r="M137">
        <f t="shared" si="6"/>
        <v>7.4260154881942597E-2</v>
      </c>
      <c r="O137" s="144"/>
    </row>
    <row r="138" spans="1:15">
      <c r="A138" s="145">
        <v>40513</v>
      </c>
      <c r="B138" s="148">
        <v>3133480851</v>
      </c>
      <c r="C138" s="151">
        <v>9.4</v>
      </c>
      <c r="D138" s="148">
        <v>793205579</v>
      </c>
      <c r="E138" s="151">
        <v>5.0199999999999996</v>
      </c>
      <c r="F138" s="148">
        <v>80409324</v>
      </c>
      <c r="G138" s="151">
        <v>5.19</v>
      </c>
      <c r="H138" s="154">
        <v>4.2925000000000004</v>
      </c>
      <c r="I138" s="154">
        <v>3.2439</v>
      </c>
      <c r="J138">
        <f t="shared" si="5"/>
        <v>7.045102776635054</v>
      </c>
      <c r="K138">
        <f>AVERAGE(J138:J140)</f>
        <v>7.5841100970408846</v>
      </c>
      <c r="L138" s="144" t="s">
        <v>589</v>
      </c>
      <c r="M138">
        <f t="shared" si="6"/>
        <v>0.50934359127984585</v>
      </c>
      <c r="N138">
        <f>AVERAGE(M138:M140)</f>
        <v>1.0483509116856762</v>
      </c>
      <c r="O138" s="144" t="s">
        <v>589</v>
      </c>
    </row>
    <row r="139" spans="1:15">
      <c r="A139" s="145">
        <v>40483</v>
      </c>
      <c r="B139" s="148">
        <v>1834503777</v>
      </c>
      <c r="C139" s="151">
        <v>10.75</v>
      </c>
      <c r="D139" s="148">
        <v>531042928</v>
      </c>
      <c r="E139" s="151">
        <v>5.65</v>
      </c>
      <c r="F139" s="148">
        <v>26289051</v>
      </c>
      <c r="G139" s="151">
        <v>5</v>
      </c>
      <c r="H139" s="154">
        <v>4.2930999999999999</v>
      </c>
      <c r="I139" s="154">
        <v>3.1402999999999999</v>
      </c>
      <c r="J139">
        <f t="shared" si="5"/>
        <v>7.8664819810992404</v>
      </c>
      <c r="L139" s="144"/>
      <c r="M139">
        <f t="shared" si="6"/>
        <v>1.3307227957440322</v>
      </c>
      <c r="O139" s="144"/>
    </row>
    <row r="140" spans="1:15">
      <c r="A140" s="145">
        <v>40452</v>
      </c>
      <c r="B140" s="148">
        <v>2243013320</v>
      </c>
      <c r="C140" s="151">
        <v>9.86</v>
      </c>
      <c r="D140" s="148">
        <v>435063365</v>
      </c>
      <c r="E140" s="151">
        <v>5.53</v>
      </c>
      <c r="F140" s="148">
        <v>30920598</v>
      </c>
      <c r="G140" s="151">
        <v>5.46</v>
      </c>
      <c r="H140" s="154">
        <v>4.2797999999999998</v>
      </c>
      <c r="I140" s="154">
        <v>3.0788000000000002</v>
      </c>
      <c r="J140">
        <f t="shared" si="5"/>
        <v>7.8407455333883584</v>
      </c>
      <c r="L140" s="144"/>
      <c r="M140">
        <f t="shared" si="6"/>
        <v>1.3049863480331503</v>
      </c>
      <c r="O140" s="144"/>
    </row>
    <row r="141" spans="1:15">
      <c r="A141" s="145">
        <v>40422</v>
      </c>
      <c r="B141" s="148">
        <v>2471658599</v>
      </c>
      <c r="C141" s="151">
        <v>10.51</v>
      </c>
      <c r="D141" s="148">
        <v>539451671</v>
      </c>
      <c r="E141" s="151">
        <v>5.51</v>
      </c>
      <c r="F141" s="148">
        <v>91671397</v>
      </c>
      <c r="G141" s="151">
        <v>4.8</v>
      </c>
      <c r="H141" s="154">
        <v>4.2641999999999998</v>
      </c>
      <c r="I141" s="154">
        <v>3.2635999999999998</v>
      </c>
      <c r="J141">
        <f t="shared" si="5"/>
        <v>7.9050849227761919</v>
      </c>
      <c r="K141">
        <f>AVERAGE(J141:J143)</f>
        <v>8.2884470298299604</v>
      </c>
      <c r="L141" s="144" t="s">
        <v>588</v>
      </c>
      <c r="M141">
        <f t="shared" si="6"/>
        <v>1.3693257374209837</v>
      </c>
      <c r="N141">
        <f>AVERAGE(M141:M143)</f>
        <v>1.7526878444747531</v>
      </c>
      <c r="O141" s="144" t="s">
        <v>588</v>
      </c>
    </row>
    <row r="142" spans="1:15">
      <c r="A142" s="145">
        <v>40391</v>
      </c>
      <c r="B142" s="148">
        <v>2181240808</v>
      </c>
      <c r="C142" s="151">
        <v>10.92</v>
      </c>
      <c r="D142" s="148">
        <v>544651175</v>
      </c>
      <c r="E142" s="151">
        <v>5.57</v>
      </c>
      <c r="F142" s="148">
        <v>115382566</v>
      </c>
      <c r="G142" s="151">
        <v>5.34</v>
      </c>
      <c r="H142" s="154">
        <v>4.2389000000000001</v>
      </c>
      <c r="I142" s="154">
        <v>3.2847</v>
      </c>
      <c r="J142">
        <f t="shared" si="5"/>
        <v>7.9488384973752657</v>
      </c>
      <c r="L142" s="144"/>
      <c r="M142">
        <f t="shared" si="6"/>
        <v>1.4130793120200575</v>
      </c>
      <c r="O142" s="144"/>
    </row>
    <row r="143" spans="1:15">
      <c r="A143" s="145">
        <v>40360</v>
      </c>
      <c r="B143" s="148">
        <v>2349156363</v>
      </c>
      <c r="C143" s="151">
        <v>12.03</v>
      </c>
      <c r="D143" s="148">
        <v>494514112</v>
      </c>
      <c r="E143" s="151">
        <v>5.92</v>
      </c>
      <c r="F143" s="148">
        <v>45820066</v>
      </c>
      <c r="G143" s="151">
        <v>5.24</v>
      </c>
      <c r="H143" s="154">
        <v>4.2610999999999999</v>
      </c>
      <c r="I143" s="154">
        <v>3.3388</v>
      </c>
      <c r="J143">
        <f t="shared" si="5"/>
        <v>9.0114176693384263</v>
      </c>
      <c r="L143" s="144"/>
      <c r="M143">
        <f t="shared" si="6"/>
        <v>2.4756584839832181</v>
      </c>
      <c r="O143" s="144"/>
    </row>
    <row r="144" spans="1:15">
      <c r="A144" s="145">
        <v>40330</v>
      </c>
      <c r="B144" s="148">
        <v>2136724586</v>
      </c>
      <c r="C144" s="151">
        <v>11.17</v>
      </c>
      <c r="D144" s="148">
        <v>589674333</v>
      </c>
      <c r="E144" s="151">
        <v>5.21</v>
      </c>
      <c r="F144" s="148">
        <v>36891085</v>
      </c>
      <c r="G144" s="151">
        <v>5.15</v>
      </c>
      <c r="H144" s="154">
        <v>4.2396000000000003</v>
      </c>
      <c r="I144" s="154">
        <v>3.47</v>
      </c>
      <c r="J144">
        <f t="shared" si="5"/>
        <v>7.8811323926360446</v>
      </c>
      <c r="K144">
        <f>AVERAGE(J144:J146)</f>
        <v>8.118255122408085</v>
      </c>
      <c r="L144" s="144" t="s">
        <v>587</v>
      </c>
      <c r="M144">
        <f t="shared" si="6"/>
        <v>1.3453732072808364</v>
      </c>
      <c r="N144">
        <f>AVERAGE(M144:M146)</f>
        <v>1.5824959370528766</v>
      </c>
      <c r="O144" s="144" t="s">
        <v>587</v>
      </c>
    </row>
    <row r="145" spans="1:15">
      <c r="A145" s="145">
        <v>40299</v>
      </c>
      <c r="B145" s="148">
        <v>2235250303</v>
      </c>
      <c r="C145" s="151">
        <v>11.66</v>
      </c>
      <c r="D145" s="148">
        <v>529808977</v>
      </c>
      <c r="E145" s="151">
        <v>5.48</v>
      </c>
      <c r="F145" s="148">
        <v>99296152</v>
      </c>
      <c r="G145" s="151">
        <v>5.13</v>
      </c>
      <c r="H145" s="154">
        <v>4.1742999999999997</v>
      </c>
      <c r="I145" s="154">
        <v>3.3207</v>
      </c>
      <c r="J145">
        <f t="shared" si="5"/>
        <v>8.347843612905784</v>
      </c>
      <c r="L145" s="144"/>
      <c r="M145">
        <f t="shared" si="6"/>
        <v>1.8120844275505759</v>
      </c>
      <c r="O145" s="144"/>
    </row>
    <row r="146" spans="1:15">
      <c r="A146" s="145">
        <v>40269</v>
      </c>
      <c r="B146" s="148">
        <v>2109750527</v>
      </c>
      <c r="C146" s="151">
        <v>10.93</v>
      </c>
      <c r="D146" s="148">
        <v>540864589</v>
      </c>
      <c r="E146" s="151">
        <v>5.67</v>
      </c>
      <c r="F146" s="148">
        <v>53348737</v>
      </c>
      <c r="G146" s="151">
        <v>5.49</v>
      </c>
      <c r="H146" s="154">
        <v>4.1284999999999998</v>
      </c>
      <c r="I146" s="154">
        <v>3.0758000000000001</v>
      </c>
      <c r="J146">
        <f t="shared" si="5"/>
        <v>8.1257893616824255</v>
      </c>
      <c r="L146" s="144"/>
      <c r="M146">
        <f t="shared" si="6"/>
        <v>1.5900301763272173</v>
      </c>
      <c r="O146" s="144"/>
    </row>
    <row r="147" spans="1:15">
      <c r="A147" s="145">
        <v>40238</v>
      </c>
      <c r="B147" s="148">
        <v>2450881342</v>
      </c>
      <c r="C147" s="151">
        <v>12.12</v>
      </c>
      <c r="D147" s="148">
        <v>553580917</v>
      </c>
      <c r="E147" s="151">
        <v>5.97</v>
      </c>
      <c r="F147" s="148">
        <v>103623551</v>
      </c>
      <c r="G147" s="151">
        <v>4.3099999999999996</v>
      </c>
      <c r="H147" s="154">
        <v>4.0879000000000003</v>
      </c>
      <c r="I147" s="154">
        <v>3.0112999999999999</v>
      </c>
      <c r="J147">
        <f t="shared" si="5"/>
        <v>8.8659813657926456</v>
      </c>
      <c r="K147">
        <f>AVERAGE(J147:J149)</f>
        <v>9.2783513365204087</v>
      </c>
      <c r="L147" s="144" t="s">
        <v>586</v>
      </c>
      <c r="M147">
        <f t="shared" si="6"/>
        <v>2.3302221804374375</v>
      </c>
      <c r="N147">
        <f>AVERAGE(M147:M149)</f>
        <v>2.7425921511652001</v>
      </c>
      <c r="O147" s="144" t="s">
        <v>586</v>
      </c>
    </row>
    <row r="148" spans="1:15">
      <c r="A148" s="145">
        <v>40210</v>
      </c>
      <c r="B148" s="148">
        <v>1688570811</v>
      </c>
      <c r="C148" s="151">
        <v>13.23</v>
      </c>
      <c r="D148" s="148">
        <v>418286075</v>
      </c>
      <c r="E148" s="151">
        <v>6.11</v>
      </c>
      <c r="F148" s="148">
        <v>63659309</v>
      </c>
      <c r="G148" s="151">
        <v>5.01</v>
      </c>
      <c r="H148" s="154">
        <v>4.1178999999999997</v>
      </c>
      <c r="I148" s="154">
        <v>3.0070999999999999</v>
      </c>
      <c r="J148">
        <f t="shared" si="5"/>
        <v>9.3888839207682029</v>
      </c>
      <c r="L148" s="144"/>
      <c r="M148">
        <f t="shared" si="6"/>
        <v>2.8531247354129947</v>
      </c>
      <c r="O148" s="144"/>
    </row>
    <row r="149" spans="1:15">
      <c r="A149" s="145">
        <v>40179</v>
      </c>
      <c r="B149" s="148">
        <v>2171414598</v>
      </c>
      <c r="C149" s="151">
        <v>13.82</v>
      </c>
      <c r="D149" s="148">
        <v>537306299</v>
      </c>
      <c r="E149" s="151">
        <v>5.69</v>
      </c>
      <c r="F149" s="148">
        <v>49868294</v>
      </c>
      <c r="G149" s="151">
        <v>5.77</v>
      </c>
      <c r="H149" s="154">
        <v>4.1409000000000002</v>
      </c>
      <c r="I149" s="154">
        <v>2.8997999999999999</v>
      </c>
      <c r="J149">
        <f t="shared" si="5"/>
        <v>9.5801887230003775</v>
      </c>
      <c r="L149" s="144"/>
      <c r="M149">
        <f t="shared" si="6"/>
        <v>3.0444295376451693</v>
      </c>
      <c r="O149" s="144"/>
    </row>
    <row r="150" spans="1:15">
      <c r="A150" s="145">
        <v>40148</v>
      </c>
      <c r="B150" s="148">
        <v>2613755555</v>
      </c>
      <c r="C150" s="151">
        <v>15.4</v>
      </c>
      <c r="D150" s="148">
        <v>862722220</v>
      </c>
      <c r="E150" s="151">
        <v>5.92</v>
      </c>
      <c r="F150" s="148">
        <v>74234459</v>
      </c>
      <c r="G150" s="151">
        <v>6.02</v>
      </c>
      <c r="H150" s="154">
        <v>4.2248000000000001</v>
      </c>
      <c r="I150" s="154">
        <v>2.8952</v>
      </c>
      <c r="J150">
        <f t="shared" si="5"/>
        <v>9.7509823728093998</v>
      </c>
      <c r="K150">
        <f>AVERAGE(J150:J152)</f>
        <v>10.669798394720194</v>
      </c>
      <c r="L150" s="144" t="s">
        <v>585</v>
      </c>
      <c r="M150">
        <f t="shared" si="6"/>
        <v>3.2152231874541917</v>
      </c>
      <c r="N150">
        <f>AVERAGE(M150:M152)</f>
        <v>4.1340392093649863</v>
      </c>
      <c r="O150" s="144" t="s">
        <v>585</v>
      </c>
    </row>
    <row r="151" spans="1:15">
      <c r="A151" s="145">
        <v>40118</v>
      </c>
      <c r="B151" s="148">
        <v>2420534580</v>
      </c>
      <c r="C151" s="151">
        <v>15.76</v>
      </c>
      <c r="D151" s="148">
        <v>467408155</v>
      </c>
      <c r="E151" s="151">
        <v>6.07</v>
      </c>
      <c r="F151" s="148">
        <v>56206674</v>
      </c>
      <c r="G151" s="151">
        <v>6.25</v>
      </c>
      <c r="H151" s="154">
        <v>4.2881</v>
      </c>
      <c r="I151" s="154">
        <v>2.8740999999999999</v>
      </c>
      <c r="J151">
        <f t="shared" si="5"/>
        <v>11.190400739830883</v>
      </c>
      <c r="L151" s="144"/>
      <c r="M151">
        <f t="shared" si="6"/>
        <v>4.654641554475675</v>
      </c>
      <c r="O151" s="144"/>
    </row>
    <row r="152" spans="1:15">
      <c r="A152" s="145">
        <v>40087</v>
      </c>
      <c r="B152" s="148">
        <v>2560687146</v>
      </c>
      <c r="C152" s="151">
        <v>16.190000000000001</v>
      </c>
      <c r="D152" s="148">
        <v>549305273</v>
      </c>
      <c r="E152" s="151">
        <v>5.8</v>
      </c>
      <c r="F152" s="148">
        <v>42472102</v>
      </c>
      <c r="G152" s="151">
        <v>5.23</v>
      </c>
      <c r="H152" s="154">
        <v>4.2847999999999997</v>
      </c>
      <c r="I152" s="154">
        <v>2.8904000000000001</v>
      </c>
      <c r="J152">
        <f t="shared" si="5"/>
        <v>11.0680120715203</v>
      </c>
      <c r="L152" s="144"/>
      <c r="M152">
        <f t="shared" si="6"/>
        <v>4.5322528861650921</v>
      </c>
      <c r="O152" s="144"/>
    </row>
    <row r="153" spans="1:15">
      <c r="A153" s="145">
        <v>40057</v>
      </c>
      <c r="B153" s="148">
        <v>2773897473</v>
      </c>
      <c r="C153" s="151">
        <v>14.89</v>
      </c>
      <c r="D153" s="148">
        <v>537078084</v>
      </c>
      <c r="E153" s="151">
        <v>5.85</v>
      </c>
      <c r="F153" s="148">
        <v>82024481</v>
      </c>
      <c r="G153" s="151">
        <v>5.94</v>
      </c>
      <c r="H153" s="154">
        <v>4.2389000000000001</v>
      </c>
      <c r="I153" s="154">
        <v>2.911</v>
      </c>
      <c r="J153">
        <f t="shared" si="5"/>
        <v>10.59496914981743</v>
      </c>
      <c r="K153">
        <f>AVERAGE(J153:J155)</f>
        <v>10.281271917798158</v>
      </c>
      <c r="L153" s="144" t="s">
        <v>584</v>
      </c>
      <c r="M153">
        <f t="shared" si="6"/>
        <v>4.0592099644622222</v>
      </c>
      <c r="N153">
        <f>AVERAGE(M153:M155)</f>
        <v>3.7455127324429505</v>
      </c>
      <c r="O153" s="144" t="s">
        <v>584</v>
      </c>
    </row>
    <row r="154" spans="1:15">
      <c r="A154" s="145">
        <v>40026</v>
      </c>
      <c r="B154" s="148">
        <v>2066430475</v>
      </c>
      <c r="C154" s="151">
        <v>15.69</v>
      </c>
      <c r="D154" s="148">
        <v>611379485</v>
      </c>
      <c r="E154" s="151">
        <v>6.31</v>
      </c>
      <c r="F154" s="148">
        <v>74409658</v>
      </c>
      <c r="G154" s="151">
        <v>5.22</v>
      </c>
      <c r="H154" s="154">
        <v>4.2184999999999997</v>
      </c>
      <c r="I154" s="154">
        <v>2.9575999999999998</v>
      </c>
      <c r="J154">
        <f t="shared" si="5"/>
        <v>10.244397077941509</v>
      </c>
      <c r="L154" s="144"/>
      <c r="M154">
        <f t="shared" si="6"/>
        <v>3.7086378925863004</v>
      </c>
      <c r="O154" s="144"/>
    </row>
    <row r="155" spans="1:15">
      <c r="A155" s="145">
        <v>39995</v>
      </c>
      <c r="B155" s="148">
        <v>2791604648</v>
      </c>
      <c r="C155" s="151">
        <v>16</v>
      </c>
      <c r="D155" s="148">
        <v>846297787</v>
      </c>
      <c r="E155" s="151">
        <v>5.75</v>
      </c>
      <c r="F155" s="148">
        <v>86613554</v>
      </c>
      <c r="G155" s="151">
        <v>4.01</v>
      </c>
      <c r="H155" s="154">
        <v>4.2168000000000001</v>
      </c>
      <c r="I155" s="154">
        <v>2.9940000000000002</v>
      </c>
      <c r="J155">
        <f t="shared" si="5"/>
        <v>10.004449525635536</v>
      </c>
      <c r="L155" s="144"/>
      <c r="M155">
        <f t="shared" si="6"/>
        <v>3.468690340280328</v>
      </c>
      <c r="O155" s="144"/>
    </row>
    <row r="156" spans="1:15">
      <c r="A156" s="145">
        <v>39965</v>
      </c>
      <c r="B156" s="148">
        <v>2486127438</v>
      </c>
      <c r="C156" s="151">
        <v>17.12</v>
      </c>
      <c r="D156" s="148">
        <v>612695360</v>
      </c>
      <c r="E156" s="151">
        <v>6.53</v>
      </c>
      <c r="F156" s="148">
        <v>117029024</v>
      </c>
      <c r="G156" s="151">
        <v>5.28</v>
      </c>
      <c r="H156" s="154">
        <v>4.2126000000000001</v>
      </c>
      <c r="I156" s="154">
        <v>3.0034999999999998</v>
      </c>
      <c r="J156">
        <f t="shared" si="5"/>
        <v>11.307693529422744</v>
      </c>
      <c r="K156">
        <f>AVERAGE(J156:J158)</f>
        <v>12.051149742872838</v>
      </c>
      <c r="L156" s="144" t="s">
        <v>583</v>
      </c>
      <c r="M156">
        <f t="shared" si="6"/>
        <v>4.7719343440675361</v>
      </c>
      <c r="N156">
        <f>AVERAGE(M156:M158)</f>
        <v>5.5153905575176276</v>
      </c>
      <c r="O156" s="144" t="s">
        <v>583</v>
      </c>
    </row>
    <row r="157" spans="1:15">
      <c r="A157" s="145">
        <v>39934</v>
      </c>
      <c r="B157" s="148">
        <v>2231723405</v>
      </c>
      <c r="C157" s="151">
        <v>17.559999999999999</v>
      </c>
      <c r="D157" s="148">
        <v>497646925</v>
      </c>
      <c r="E157" s="151">
        <v>6.77</v>
      </c>
      <c r="F157" s="148">
        <v>68103788</v>
      </c>
      <c r="G157" s="151">
        <v>5.57</v>
      </c>
      <c r="H157" s="154">
        <v>4.1688999999999998</v>
      </c>
      <c r="I157" s="154">
        <v>3.0554000000000001</v>
      </c>
      <c r="J157">
        <f t="shared" si="5"/>
        <v>12.048739381915386</v>
      </c>
      <c r="L157" s="144"/>
      <c r="M157">
        <f t="shared" si="6"/>
        <v>5.5129801965601777</v>
      </c>
      <c r="O157" s="144"/>
    </row>
    <row r="158" spans="1:15">
      <c r="A158" s="145">
        <v>39904</v>
      </c>
      <c r="B158" s="148">
        <v>2349102225</v>
      </c>
      <c r="C158" s="151">
        <v>19.28</v>
      </c>
      <c r="D158" s="148">
        <v>510151709</v>
      </c>
      <c r="E158" s="151">
        <v>6.88</v>
      </c>
      <c r="F158" s="148">
        <v>94222506</v>
      </c>
      <c r="G158" s="151">
        <v>4.2300000000000004</v>
      </c>
      <c r="H158" s="154">
        <v>4.1954000000000002</v>
      </c>
      <c r="I158" s="154">
        <v>3.1777000000000002</v>
      </c>
      <c r="J158">
        <f t="shared" si="5"/>
        <v>12.797016317280379</v>
      </c>
      <c r="L158" s="144"/>
      <c r="M158">
        <f t="shared" si="6"/>
        <v>6.2612571319251709</v>
      </c>
      <c r="O158" s="144"/>
    </row>
    <row r="159" spans="1:15">
      <c r="A159" s="145">
        <v>39873</v>
      </c>
      <c r="B159" s="148">
        <v>2598901425</v>
      </c>
      <c r="C159" s="151">
        <v>20.58</v>
      </c>
      <c r="D159" s="148">
        <v>588655202</v>
      </c>
      <c r="E159" s="151">
        <v>6.75</v>
      </c>
      <c r="F159" s="148">
        <v>94369069</v>
      </c>
      <c r="G159" s="151">
        <v>4.13</v>
      </c>
      <c r="H159" s="154">
        <v>4.2820999999999998</v>
      </c>
      <c r="I159" s="154">
        <v>3.2850999999999999</v>
      </c>
      <c r="J159">
        <f t="shared" si="5"/>
        <v>13.220203425230485</v>
      </c>
      <c r="K159">
        <f>AVERAGE(J159:J161)</f>
        <v>14.125420070919352</v>
      </c>
      <c r="L159" s="144" t="s">
        <v>582</v>
      </c>
      <c r="M159">
        <f t="shared" si="6"/>
        <v>6.684444239875277</v>
      </c>
      <c r="N159">
        <f>AVERAGE(M159:M161)</f>
        <v>7.5896608855641423</v>
      </c>
      <c r="O159" s="144" t="s">
        <v>582</v>
      </c>
    </row>
    <row r="160" spans="1:15">
      <c r="A160" s="145">
        <v>39845</v>
      </c>
      <c r="B160" s="148">
        <v>2196262388</v>
      </c>
      <c r="C160" s="151">
        <v>20.68</v>
      </c>
      <c r="D160" s="148">
        <v>368406795</v>
      </c>
      <c r="E160" s="151">
        <v>7.34</v>
      </c>
      <c r="F160" s="148">
        <v>82251134</v>
      </c>
      <c r="G160" s="151">
        <v>6.49</v>
      </c>
      <c r="H160" s="154">
        <v>4.2839</v>
      </c>
      <c r="I160" s="154">
        <v>3.3479999999999999</v>
      </c>
      <c r="J160">
        <f t="shared" si="5"/>
        <v>14.516566874624935</v>
      </c>
      <c r="L160" s="144"/>
      <c r="M160">
        <f t="shared" si="6"/>
        <v>7.9808076892697271</v>
      </c>
      <c r="O160" s="144"/>
    </row>
    <row r="161" spans="1:15">
      <c r="A161" s="145">
        <v>39814</v>
      </c>
      <c r="B161" s="148">
        <v>1805339282</v>
      </c>
      <c r="C161" s="151">
        <v>21.19</v>
      </c>
      <c r="D161" s="148">
        <v>300209303</v>
      </c>
      <c r="E161" s="151">
        <v>6.63</v>
      </c>
      <c r="F161" s="148">
        <v>52996562</v>
      </c>
      <c r="G161" s="151">
        <v>4.92</v>
      </c>
      <c r="H161" s="154">
        <v>4.2327000000000004</v>
      </c>
      <c r="I161" s="154">
        <v>3.1999</v>
      </c>
      <c r="J161">
        <f t="shared" si="5"/>
        <v>14.639489912902631</v>
      </c>
      <c r="L161" s="144"/>
      <c r="M161">
        <f t="shared" si="6"/>
        <v>8.103730727547422</v>
      </c>
      <c r="O161" s="144"/>
    </row>
    <row r="162" spans="1:15">
      <c r="A162" s="145">
        <v>39783</v>
      </c>
      <c r="B162" s="148">
        <v>2805301981</v>
      </c>
      <c r="C162" s="151">
        <v>19.510000000000002</v>
      </c>
      <c r="D162" s="148">
        <v>574083325</v>
      </c>
      <c r="E162" s="151">
        <v>7.63</v>
      </c>
      <c r="F162" s="148">
        <v>64660580</v>
      </c>
      <c r="G162" s="151">
        <v>4.5599999999999996</v>
      </c>
      <c r="H162" s="154">
        <v>3.9152999999999998</v>
      </c>
      <c r="I162" s="154">
        <v>2.9026000000000001</v>
      </c>
      <c r="J162">
        <f t="shared" si="5"/>
        <v>13.879324398054514</v>
      </c>
      <c r="K162">
        <f>AVERAGE(J162:J164)</f>
        <v>14.102602713112651</v>
      </c>
      <c r="L162" s="144" t="s">
        <v>581</v>
      </c>
      <c r="M162">
        <f t="shared" si="6"/>
        <v>7.3435652126993061</v>
      </c>
      <c r="N162">
        <f>AVERAGE(M162:M164)</f>
        <v>7.5668435277574444</v>
      </c>
      <c r="O162" s="144" t="s">
        <v>581</v>
      </c>
    </row>
    <row r="163" spans="1:15">
      <c r="A163" s="145">
        <v>39753</v>
      </c>
      <c r="B163" s="148">
        <v>2339272974</v>
      </c>
      <c r="C163" s="151">
        <v>20.49</v>
      </c>
      <c r="D163" s="148">
        <v>477047652</v>
      </c>
      <c r="E163" s="151">
        <v>7.92</v>
      </c>
      <c r="F163" s="148">
        <v>60177358</v>
      </c>
      <c r="G163" s="151">
        <v>6.04</v>
      </c>
      <c r="H163" s="154">
        <v>3.7753000000000001</v>
      </c>
      <c r="I163" s="154">
        <v>2.9634</v>
      </c>
      <c r="J163">
        <f t="shared" si="5"/>
        <v>14.651208705704422</v>
      </c>
      <c r="L163" s="144"/>
      <c r="M163">
        <f t="shared" si="6"/>
        <v>8.1154495203492125</v>
      </c>
      <c r="O163" s="144"/>
    </row>
    <row r="164" spans="1:15">
      <c r="A164" s="145">
        <v>39722</v>
      </c>
      <c r="B164" s="148">
        <v>2825801132</v>
      </c>
      <c r="C164" s="151">
        <v>19.600000000000001</v>
      </c>
      <c r="D164" s="148">
        <v>694871089</v>
      </c>
      <c r="E164" s="151">
        <v>8.66</v>
      </c>
      <c r="F164" s="148">
        <v>157283535</v>
      </c>
      <c r="G164" s="151">
        <v>6.69</v>
      </c>
      <c r="H164" s="154">
        <v>3.7454000000000001</v>
      </c>
      <c r="I164" s="154">
        <v>2.8130999999999999</v>
      </c>
      <c r="J164">
        <f t="shared" si="5"/>
        <v>13.77727503557902</v>
      </c>
      <c r="L164" s="144"/>
      <c r="M164">
        <f t="shared" si="6"/>
        <v>7.2415158502238119</v>
      </c>
      <c r="O164" s="144"/>
    </row>
    <row r="165" spans="1:15">
      <c r="A165" s="145">
        <v>39692</v>
      </c>
      <c r="B165" s="148">
        <v>3249058057</v>
      </c>
      <c r="C165" s="151">
        <v>15.68</v>
      </c>
      <c r="D165" s="148">
        <v>750999985</v>
      </c>
      <c r="E165" s="151">
        <v>8.15</v>
      </c>
      <c r="F165" s="148">
        <v>108648000</v>
      </c>
      <c r="G165" s="151">
        <v>6.22</v>
      </c>
      <c r="H165" s="154">
        <v>3.6254</v>
      </c>
      <c r="I165" s="154">
        <v>2.5236999999999998</v>
      </c>
      <c r="J165">
        <f t="shared" si="5"/>
        <v>11.982290337092937</v>
      </c>
      <c r="K165">
        <f>AVERAGE(J165:J167)</f>
        <v>11.562697214534621</v>
      </c>
      <c r="L165" s="144" t="s">
        <v>580</v>
      </c>
      <c r="M165">
        <f t="shared" si="6"/>
        <v>5.4465311517377293</v>
      </c>
      <c r="N165">
        <f>AVERAGE(M165:M167)</f>
        <v>5.0269380291794121</v>
      </c>
      <c r="O165" s="144" t="s">
        <v>580</v>
      </c>
    </row>
    <row r="166" spans="1:15">
      <c r="A166" s="145">
        <v>39661</v>
      </c>
      <c r="B166" s="148">
        <v>2926454650</v>
      </c>
      <c r="C166" s="151">
        <v>15.2</v>
      </c>
      <c r="D166" s="148">
        <v>728370761</v>
      </c>
      <c r="E166" s="151">
        <v>7.83</v>
      </c>
      <c r="F166" s="148">
        <v>101488116</v>
      </c>
      <c r="G166" s="151">
        <v>5.8</v>
      </c>
      <c r="H166" s="154">
        <v>3.5268000000000002</v>
      </c>
      <c r="I166" s="154">
        <v>2.3571</v>
      </c>
      <c r="J166">
        <f t="shared" si="5"/>
        <v>11.506413753561979</v>
      </c>
      <c r="L166" s="144"/>
      <c r="M166">
        <f t="shared" si="6"/>
        <v>4.9706545682067711</v>
      </c>
      <c r="O166" s="144"/>
    </row>
    <row r="167" spans="1:15">
      <c r="A167" s="145">
        <v>39630</v>
      </c>
      <c r="B167" s="148">
        <v>3286650935</v>
      </c>
      <c r="C167" s="151">
        <v>14.64</v>
      </c>
      <c r="D167" s="148">
        <v>714663147</v>
      </c>
      <c r="E167" s="151">
        <v>7.81</v>
      </c>
      <c r="F167" s="148">
        <v>206946673</v>
      </c>
      <c r="G167" s="151">
        <v>5.58</v>
      </c>
      <c r="H167" s="154">
        <v>3.5792000000000002</v>
      </c>
      <c r="I167" s="154">
        <v>2.2686999999999999</v>
      </c>
      <c r="J167">
        <f t="shared" si="5"/>
        <v>11.199387552948945</v>
      </c>
      <c r="L167" s="144"/>
      <c r="M167">
        <f t="shared" si="6"/>
        <v>4.6636283675937369</v>
      </c>
      <c r="O167" s="144"/>
    </row>
    <row r="168" spans="1:15">
      <c r="A168" s="145">
        <v>39600</v>
      </c>
      <c r="B168" s="148">
        <v>3254719937</v>
      </c>
      <c r="C168" s="151">
        <v>14.31</v>
      </c>
      <c r="D168" s="148">
        <v>769503020</v>
      </c>
      <c r="E168" s="151">
        <v>7.97</v>
      </c>
      <c r="F168" s="148">
        <v>167900441</v>
      </c>
      <c r="G168" s="151">
        <v>5.65</v>
      </c>
      <c r="H168" s="154">
        <v>3.6556999999999999</v>
      </c>
      <c r="I168" s="154">
        <v>2.3506</v>
      </c>
      <c r="J168">
        <f t="shared" si="5"/>
        <v>11.021361373787878</v>
      </c>
      <c r="K168">
        <f>AVERAGE(J168:J170)</f>
        <v>11.087008396464165</v>
      </c>
      <c r="L168" s="144" t="s">
        <v>579</v>
      </c>
      <c r="M168">
        <f t="shared" si="6"/>
        <v>4.4856021884326696</v>
      </c>
      <c r="N168">
        <f>AVERAGE(M168:M170)</f>
        <v>4.5512492111089591</v>
      </c>
      <c r="O168" s="144" t="s">
        <v>579</v>
      </c>
    </row>
    <row r="169" spans="1:15">
      <c r="A169" s="145">
        <v>39569</v>
      </c>
      <c r="B169" s="148">
        <v>3246002266</v>
      </c>
      <c r="C169" s="151">
        <v>14.11</v>
      </c>
      <c r="D169" s="148">
        <v>730916604</v>
      </c>
      <c r="E169" s="151">
        <v>7.71</v>
      </c>
      <c r="F169" s="148">
        <v>140473426</v>
      </c>
      <c r="G169" s="151">
        <v>5.97</v>
      </c>
      <c r="H169" s="154">
        <v>3.6594000000000002</v>
      </c>
      <c r="I169" s="154">
        <v>2.3517000000000001</v>
      </c>
      <c r="J169">
        <f t="shared" si="5"/>
        <v>10.941383371439739</v>
      </c>
      <c r="L169" s="144"/>
      <c r="M169">
        <f t="shared" si="6"/>
        <v>4.4056241860845313</v>
      </c>
      <c r="O169" s="144"/>
    </row>
    <row r="170" spans="1:15">
      <c r="A170" s="145">
        <v>39539</v>
      </c>
      <c r="B170" s="148">
        <v>3696910477</v>
      </c>
      <c r="C170" s="151">
        <v>14.15</v>
      </c>
      <c r="D170" s="148">
        <v>662199869</v>
      </c>
      <c r="E170" s="151">
        <v>7.74</v>
      </c>
      <c r="F170" s="148">
        <v>149640345</v>
      </c>
      <c r="G170" s="151">
        <v>5.63</v>
      </c>
      <c r="H170" s="154">
        <v>3.6425999999999998</v>
      </c>
      <c r="I170" s="154">
        <v>2.3102</v>
      </c>
      <c r="J170">
        <f t="shared" si="5"/>
        <v>11.298280444164885</v>
      </c>
      <c r="L170" s="144"/>
      <c r="M170">
        <f t="shared" si="6"/>
        <v>4.7625212588096764</v>
      </c>
      <c r="O170" s="144"/>
    </row>
    <row r="171" spans="1:15">
      <c r="A171" s="145">
        <v>39508</v>
      </c>
      <c r="B171" s="148">
        <v>3756461955</v>
      </c>
      <c r="C171" s="151">
        <v>13.43</v>
      </c>
      <c r="D171" s="148">
        <v>646950187</v>
      </c>
      <c r="E171" s="151">
        <v>7.53</v>
      </c>
      <c r="F171" s="148">
        <v>191935720</v>
      </c>
      <c r="G171" s="151">
        <v>5.91</v>
      </c>
      <c r="H171" s="154">
        <v>3.7218</v>
      </c>
      <c r="I171" s="154">
        <v>2.3969</v>
      </c>
      <c r="J171">
        <f t="shared" si="5"/>
        <v>10.763208075569628</v>
      </c>
      <c r="K171">
        <f>AVERAGE(J171:J173)</f>
        <v>10.107974323734505</v>
      </c>
      <c r="L171" s="144" t="s">
        <v>578</v>
      </c>
      <c r="M171">
        <f t="shared" si="6"/>
        <v>4.2274488902144194</v>
      </c>
      <c r="N171">
        <f>AVERAGE(M171:M173)</f>
        <v>3.5722151383792977</v>
      </c>
      <c r="O171" s="144" t="s">
        <v>578</v>
      </c>
    </row>
    <row r="172" spans="1:15">
      <c r="A172" s="145">
        <v>39479</v>
      </c>
      <c r="B172" s="148">
        <v>3257934406</v>
      </c>
      <c r="C172" s="151">
        <v>12.51</v>
      </c>
      <c r="D172" s="148">
        <v>665460222</v>
      </c>
      <c r="E172" s="151">
        <v>7.26</v>
      </c>
      <c r="F172" s="148">
        <v>117042036</v>
      </c>
      <c r="G172" s="151">
        <v>6.37</v>
      </c>
      <c r="H172" s="154">
        <v>3.6528</v>
      </c>
      <c r="I172" s="154">
        <v>2.4767000000000001</v>
      </c>
      <c r="J172">
        <f t="shared" si="5"/>
        <v>10.077741387765759</v>
      </c>
      <c r="L172" s="144"/>
      <c r="M172">
        <f t="shared" si="6"/>
        <v>3.5419822024105505</v>
      </c>
      <c r="O172" s="144"/>
    </row>
    <row r="173" spans="1:15">
      <c r="A173" s="145">
        <v>39448</v>
      </c>
      <c r="B173" s="148">
        <v>2101347616</v>
      </c>
      <c r="C173" s="151">
        <v>11.97</v>
      </c>
      <c r="D173" s="148">
        <v>566050712</v>
      </c>
      <c r="E173" s="151">
        <v>7.43</v>
      </c>
      <c r="F173" s="148">
        <v>164421426</v>
      </c>
      <c r="G173" s="151">
        <v>7.22</v>
      </c>
      <c r="H173" s="154">
        <v>3.6930000000000001</v>
      </c>
      <c r="I173" s="154">
        <v>2.5116000000000001</v>
      </c>
      <c r="J173">
        <f t="shared" si="5"/>
        <v>9.482973507868131</v>
      </c>
      <c r="L173" s="144"/>
      <c r="M173">
        <f t="shared" si="6"/>
        <v>2.9472143225129228</v>
      </c>
      <c r="O173" s="144"/>
    </row>
    <row r="174" spans="1:15">
      <c r="A174" s="145">
        <v>39417</v>
      </c>
      <c r="B174" s="148">
        <v>2863426482</v>
      </c>
      <c r="C174" s="151">
        <v>11.62</v>
      </c>
      <c r="D174" s="148">
        <v>937932921</v>
      </c>
      <c r="E174" s="151">
        <v>7.57</v>
      </c>
      <c r="F174" s="148">
        <v>56759179</v>
      </c>
      <c r="G174" s="151">
        <v>7.47</v>
      </c>
      <c r="H174" s="154">
        <v>3.5289000000000001</v>
      </c>
      <c r="I174" s="154">
        <v>2.4247000000000001</v>
      </c>
      <c r="J174">
        <f t="shared" si="5"/>
        <v>9.4054077183923166</v>
      </c>
      <c r="K174">
        <f>AVERAGE(J174:J176)</f>
        <v>9.4407548841271822</v>
      </c>
      <c r="L174" s="144" t="s">
        <v>577</v>
      </c>
      <c r="M174">
        <f t="shared" si="6"/>
        <v>2.8696485330371084</v>
      </c>
      <c r="N174">
        <f>AVERAGE(M174:M176)</f>
        <v>2.9049956987719745</v>
      </c>
      <c r="O174" s="144" t="s">
        <v>577</v>
      </c>
    </row>
    <row r="175" spans="1:15">
      <c r="A175" s="145">
        <v>39387</v>
      </c>
      <c r="B175" s="148">
        <v>2904940244</v>
      </c>
      <c r="C175" s="151">
        <v>11.47</v>
      </c>
      <c r="D175" s="148">
        <v>755052806</v>
      </c>
      <c r="E175" s="151">
        <v>7.37</v>
      </c>
      <c r="F175" s="148">
        <v>91723851</v>
      </c>
      <c r="G175" s="151">
        <v>7.65</v>
      </c>
      <c r="H175" s="154">
        <v>3.4706999999999999</v>
      </c>
      <c r="I175" s="154">
        <v>2.3652000000000002</v>
      </c>
      <c r="J175">
        <f t="shared" si="5"/>
        <v>9.4546512136479279</v>
      </c>
      <c r="L175" s="144"/>
      <c r="M175">
        <f t="shared" si="6"/>
        <v>2.9188920282927198</v>
      </c>
      <c r="O175" s="144"/>
    </row>
    <row r="176" spans="1:15">
      <c r="A176" s="145">
        <v>39356</v>
      </c>
      <c r="B176" s="148">
        <v>3059229066</v>
      </c>
      <c r="C176" s="151">
        <v>11.17</v>
      </c>
      <c r="D176" s="148">
        <v>676838925</v>
      </c>
      <c r="E176" s="151">
        <v>7.47</v>
      </c>
      <c r="F176" s="148">
        <v>163931243</v>
      </c>
      <c r="G176" s="151">
        <v>7.64</v>
      </c>
      <c r="H176" s="154">
        <v>3.3525</v>
      </c>
      <c r="I176" s="154">
        <v>2.3567999999999998</v>
      </c>
      <c r="J176">
        <f t="shared" si="5"/>
        <v>9.4622057203413039</v>
      </c>
      <c r="L176" s="144"/>
      <c r="M176">
        <f t="shared" si="6"/>
        <v>2.9264465349860957</v>
      </c>
      <c r="O176" s="144"/>
    </row>
    <row r="177" spans="1:15">
      <c r="A177" s="145">
        <v>39326</v>
      </c>
      <c r="B177" s="148">
        <v>2684140473</v>
      </c>
      <c r="C177" s="151">
        <v>10.3</v>
      </c>
      <c r="D177" s="148">
        <v>640903833</v>
      </c>
      <c r="E177" s="151">
        <v>7.21</v>
      </c>
      <c r="F177" s="148">
        <v>87918431</v>
      </c>
      <c r="G177" s="151">
        <v>8.09</v>
      </c>
      <c r="H177" s="154">
        <v>3.3466</v>
      </c>
      <c r="I177" s="154">
        <v>2.4091</v>
      </c>
      <c r="J177">
        <f t="shared" si="5"/>
        <v>8.8923505632051167</v>
      </c>
      <c r="K177">
        <f>AVERAGE(J177:J179)</f>
        <v>9.0366594845102473</v>
      </c>
      <c r="L177" s="144" t="s">
        <v>576</v>
      </c>
      <c r="M177">
        <f t="shared" si="6"/>
        <v>2.3565913778499086</v>
      </c>
      <c r="N177">
        <f>AVERAGE(M177:M179)</f>
        <v>2.5009002991550404</v>
      </c>
      <c r="O177" s="144" t="s">
        <v>576</v>
      </c>
    </row>
    <row r="178" spans="1:15">
      <c r="A178" s="145">
        <v>39295</v>
      </c>
      <c r="B178" s="148">
        <v>2421183698</v>
      </c>
      <c r="C178" s="151">
        <v>10.55</v>
      </c>
      <c r="D178" s="148">
        <v>630898045</v>
      </c>
      <c r="E178" s="151">
        <v>7.38</v>
      </c>
      <c r="F178" s="148">
        <v>124415535</v>
      </c>
      <c r="G178" s="151">
        <v>8.19</v>
      </c>
      <c r="H178" s="154">
        <v>3.2237</v>
      </c>
      <c r="I178" s="154">
        <v>2.3671000000000002</v>
      </c>
      <c r="J178">
        <f t="shared" si="5"/>
        <v>9.046212797501834</v>
      </c>
      <c r="L178" s="144"/>
      <c r="M178">
        <f t="shared" si="6"/>
        <v>2.5104536121466259</v>
      </c>
      <c r="O178" s="144"/>
    </row>
    <row r="179" spans="1:15">
      <c r="A179" s="145">
        <v>39264</v>
      </c>
      <c r="B179" s="148">
        <v>2457924226</v>
      </c>
      <c r="C179" s="151">
        <v>11.13</v>
      </c>
      <c r="D179" s="148">
        <v>717418188</v>
      </c>
      <c r="E179" s="151">
        <v>7.13</v>
      </c>
      <c r="F179" s="148">
        <v>130826956</v>
      </c>
      <c r="G179" s="151">
        <v>8.42</v>
      </c>
      <c r="H179" s="154">
        <v>3.1337000000000002</v>
      </c>
      <c r="I179" s="154">
        <v>2.2847</v>
      </c>
      <c r="J179">
        <f t="shared" si="5"/>
        <v>9.1714150928237945</v>
      </c>
      <c r="L179" s="144"/>
      <c r="M179">
        <f t="shared" si="6"/>
        <v>2.6356559074685864</v>
      </c>
      <c r="O179" s="144"/>
    </row>
    <row r="180" spans="1:15">
      <c r="A180" s="145">
        <v>39234</v>
      </c>
      <c r="B180" s="148">
        <v>2604401460</v>
      </c>
      <c r="C180" s="151">
        <v>11.45</v>
      </c>
      <c r="D180" s="148">
        <v>619576224</v>
      </c>
      <c r="E180" s="151">
        <v>6.93</v>
      </c>
      <c r="F180" s="148">
        <v>107213046</v>
      </c>
      <c r="G180" s="151">
        <v>7.94</v>
      </c>
      <c r="H180" s="154">
        <v>3.2263999999999999</v>
      </c>
      <c r="I180" s="154">
        <v>2.4051999999999998</v>
      </c>
      <c r="J180">
        <f t="shared" si="5"/>
        <v>9.4051432469867162</v>
      </c>
      <c r="K180">
        <f>AVERAGE(J180:J182)</f>
        <v>9.6575242139334545</v>
      </c>
      <c r="L180" s="144" t="s">
        <v>575</v>
      </c>
      <c r="M180">
        <f t="shared" si="6"/>
        <v>2.8693840616315081</v>
      </c>
      <c r="N180">
        <f>AVERAGE(M180:M182)</f>
        <v>3.1217650285782454</v>
      </c>
      <c r="O180" s="144" t="s">
        <v>575</v>
      </c>
    </row>
    <row r="181" spans="1:15">
      <c r="A181" s="145">
        <v>39203</v>
      </c>
      <c r="B181" s="148">
        <v>2485386527</v>
      </c>
      <c r="C181" s="151">
        <v>12.29</v>
      </c>
      <c r="D181" s="148">
        <v>653798472</v>
      </c>
      <c r="E181" s="151">
        <v>6.94</v>
      </c>
      <c r="F181" s="148">
        <v>69322326</v>
      </c>
      <c r="G181" s="151">
        <v>8.0500000000000007</v>
      </c>
      <c r="H181" s="154">
        <v>3.2850000000000001</v>
      </c>
      <c r="I181" s="154">
        <v>2.4314</v>
      </c>
      <c r="J181">
        <f t="shared" si="5"/>
        <v>9.7481736829061703</v>
      </c>
      <c r="L181" s="144"/>
      <c r="M181">
        <f t="shared" si="6"/>
        <v>3.2124144975509621</v>
      </c>
      <c r="O181" s="144"/>
    </row>
    <row r="182" spans="1:15">
      <c r="A182" s="145">
        <v>39173</v>
      </c>
      <c r="B182" s="148">
        <v>2483467115</v>
      </c>
      <c r="C182" s="151">
        <v>12.17</v>
      </c>
      <c r="D182" s="148">
        <v>573979501</v>
      </c>
      <c r="E182" s="151">
        <v>6.96</v>
      </c>
      <c r="F182" s="148">
        <v>81696080</v>
      </c>
      <c r="G182" s="151">
        <v>8.01</v>
      </c>
      <c r="H182" s="154">
        <v>3.3349000000000002</v>
      </c>
      <c r="I182" s="154">
        <v>2.4687999999999999</v>
      </c>
      <c r="J182">
        <f t="shared" si="5"/>
        <v>9.8192557119074753</v>
      </c>
      <c r="L182" s="144"/>
      <c r="M182">
        <f t="shared" si="6"/>
        <v>3.2834965265522671</v>
      </c>
      <c r="O182" s="144"/>
    </row>
    <row r="183" spans="1:15">
      <c r="A183" s="145">
        <v>39142</v>
      </c>
      <c r="B183" s="148">
        <v>2525337110</v>
      </c>
      <c r="C183" s="151">
        <v>11.96</v>
      </c>
      <c r="D183" s="148">
        <v>678355607</v>
      </c>
      <c r="E183" s="151">
        <v>7.16</v>
      </c>
      <c r="F183" s="148">
        <v>99403400</v>
      </c>
      <c r="G183" s="151">
        <v>8.02</v>
      </c>
      <c r="H183" s="154">
        <v>3.3694000000000002</v>
      </c>
      <c r="I183" s="154">
        <v>2.5447000000000002</v>
      </c>
      <c r="J183">
        <f t="shared" si="5"/>
        <v>9.5966710335272403</v>
      </c>
      <c r="K183">
        <f>AVERAGE(J183:J185)</f>
        <v>9.3487817547846319</v>
      </c>
      <c r="L183" s="144" t="s">
        <v>574</v>
      </c>
      <c r="M183">
        <f t="shared" si="6"/>
        <v>3.0609118481720321</v>
      </c>
      <c r="N183">
        <f>AVERAGE(M183:M185)</f>
        <v>2.8130225694294246</v>
      </c>
      <c r="O183" s="144" t="s">
        <v>574</v>
      </c>
    </row>
    <row r="184" spans="1:15">
      <c r="A184" s="145">
        <v>39114</v>
      </c>
      <c r="B184" s="148">
        <v>1868035400</v>
      </c>
      <c r="C184" s="151">
        <v>11.85</v>
      </c>
      <c r="D184" s="148">
        <v>438874908</v>
      </c>
      <c r="E184" s="151">
        <v>6.81</v>
      </c>
      <c r="F184" s="148">
        <v>89930631</v>
      </c>
      <c r="G184" s="151">
        <v>8.2200000000000006</v>
      </c>
      <c r="H184" s="154">
        <v>3.3824000000000001</v>
      </c>
      <c r="I184" s="154">
        <v>2.5880999999999998</v>
      </c>
      <c r="J184">
        <f t="shared" si="5"/>
        <v>9.527555250548458</v>
      </c>
      <c r="M184">
        <f t="shared" si="6"/>
        <v>2.9917960651932498</v>
      </c>
    </row>
    <row r="185" spans="1:15">
      <c r="A185" s="145">
        <v>39083</v>
      </c>
      <c r="B185" s="148">
        <v>1695395515</v>
      </c>
      <c r="C185" s="151">
        <v>11.39</v>
      </c>
      <c r="D185" s="148">
        <v>490042189</v>
      </c>
      <c r="E185" s="151">
        <v>6.55</v>
      </c>
      <c r="F185" s="148">
        <v>102547418</v>
      </c>
      <c r="G185" s="151">
        <v>8.0299999999999994</v>
      </c>
      <c r="H185" s="154">
        <v>3.3936999999999999</v>
      </c>
      <c r="I185" s="154">
        <v>2.6132</v>
      </c>
      <c r="J185">
        <f t="shared" si="5"/>
        <v>8.9221189802782011</v>
      </c>
      <c r="M185">
        <f t="shared" si="6"/>
        <v>2.3863597949229929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topLeftCell="H1" workbookViewId="0">
      <selection activeCell="U4" sqref="U4"/>
    </sheetView>
  </sheetViews>
  <sheetFormatPr defaultRowHeight="13.2"/>
  <cols>
    <col min="1" max="1" width="9.5546875" style="144" bestFit="1" customWidth="1"/>
    <col min="2" max="4" width="8.88671875" style="144"/>
    <col min="5" max="5" width="13.77734375" style="144" bestFit="1" customWidth="1"/>
    <col min="6" max="6" width="12.6640625" style="144" bestFit="1" customWidth="1"/>
    <col min="7" max="7" width="11.109375" style="144" bestFit="1" customWidth="1"/>
    <col min="8" max="9" width="11.109375" style="144" customWidth="1"/>
    <col min="10" max="10" width="12" style="144" bestFit="1" customWidth="1"/>
    <col min="11" max="12" width="8.88671875" style="144"/>
    <col min="13" max="13" width="12" style="144" customWidth="1"/>
    <col min="14" max="16384" width="8.88671875" style="144"/>
  </cols>
  <sheetData>
    <row r="1" spans="1:19" ht="105.6">
      <c r="B1" s="147" t="s">
        <v>560</v>
      </c>
      <c r="C1" s="147" t="s">
        <v>559</v>
      </c>
      <c r="D1" s="147" t="s">
        <v>558</v>
      </c>
      <c r="E1" s="147" t="s">
        <v>560</v>
      </c>
      <c r="F1" s="147" t="s">
        <v>559</v>
      </c>
      <c r="G1" s="147" t="s">
        <v>558</v>
      </c>
      <c r="H1" s="139" t="s">
        <v>571</v>
      </c>
      <c r="I1" s="139" t="s">
        <v>572</v>
      </c>
      <c r="J1" s="147" t="s">
        <v>557</v>
      </c>
      <c r="M1" s="147" t="s">
        <v>212</v>
      </c>
    </row>
    <row r="2" spans="1:19" ht="14.4">
      <c r="A2" s="145">
        <v>44621</v>
      </c>
      <c r="B2" s="138">
        <v>2.0699999999999998</v>
      </c>
      <c r="C2" s="138">
        <v>0.06</v>
      </c>
      <c r="D2" s="138">
        <v>0.2</v>
      </c>
      <c r="E2" s="146">
        <v>6911519246</v>
      </c>
      <c r="F2" s="146">
        <v>1359450925</v>
      </c>
      <c r="G2" s="146">
        <v>152181454</v>
      </c>
      <c r="H2" s="153">
        <v>4.9481000000000002</v>
      </c>
      <c r="I2" s="153">
        <v>4.4908999999999999</v>
      </c>
      <c r="J2" s="144">
        <f t="shared" ref="J2:J33" si="0">(B2*E2+C2*F2*H2+D2*G2*I2)/(E2+F2*H2+G2*I2)</f>
        <v>1.0366915168950115</v>
      </c>
      <c r="K2" s="144">
        <f>AVERAGE(J2:J4)</f>
        <v>0.89060417390301427</v>
      </c>
      <c r="L2" s="144" t="s">
        <v>634</v>
      </c>
      <c r="M2" s="144">
        <f>J2-AVERAGE($J$2:$J$184)</f>
        <v>-2.3542917429904495</v>
      </c>
      <c r="N2" s="144">
        <f>AVERAGE(M2:M4)</f>
        <v>-2.5003790859824466</v>
      </c>
      <c r="O2" s="144" t="s">
        <v>634</v>
      </c>
      <c r="P2" s="11" t="s">
        <v>135</v>
      </c>
      <c r="Q2" s="144">
        <v>1.9133362557049567</v>
      </c>
      <c r="R2">
        <v>5.3043195155904197</v>
      </c>
      <c r="S2" s="144">
        <f>R2/100</f>
        <v>5.3043195155904194E-2</v>
      </c>
    </row>
    <row r="3" spans="1:19" ht="14.4">
      <c r="A3" s="145">
        <v>44593</v>
      </c>
      <c r="B3" s="138">
        <v>1.56</v>
      </c>
      <c r="C3" s="138">
        <v>0.05</v>
      </c>
      <c r="D3" s="138">
        <v>0.18</v>
      </c>
      <c r="E3" s="146">
        <v>6583169137</v>
      </c>
      <c r="F3" s="146">
        <v>1127386298</v>
      </c>
      <c r="G3" s="146">
        <v>104227315</v>
      </c>
      <c r="H3" s="153">
        <v>4.9455999999999998</v>
      </c>
      <c r="I3" s="153">
        <v>4.3609999999999998</v>
      </c>
      <c r="J3" s="144">
        <f t="shared" si="0"/>
        <v>0.84278778165216051</v>
      </c>
      <c r="M3" s="144">
        <f t="shared" ref="M3:M66" si="1">J3-AVERAGE($J$2:$J$184)</f>
        <v>-2.5481954782333007</v>
      </c>
      <c r="P3" s="11" t="s">
        <v>136</v>
      </c>
      <c r="Q3" s="144">
        <v>1.807446380283815</v>
      </c>
      <c r="R3">
        <v>5.1984296401692767</v>
      </c>
      <c r="S3" s="144">
        <f t="shared" ref="S3:S62" si="2">R3/100</f>
        <v>5.1984296401692769E-2</v>
      </c>
    </row>
    <row r="4" spans="1:19" ht="14.4">
      <c r="A4" s="145">
        <v>44562</v>
      </c>
      <c r="B4" s="138">
        <v>1.45</v>
      </c>
      <c r="C4" s="138">
        <v>0.05</v>
      </c>
      <c r="D4" s="138">
        <v>0.18</v>
      </c>
      <c r="E4" s="146">
        <v>6859705200</v>
      </c>
      <c r="F4" s="146">
        <v>1152530694</v>
      </c>
      <c r="G4" s="146">
        <v>104989217</v>
      </c>
      <c r="H4" s="153">
        <v>4.9447999999999999</v>
      </c>
      <c r="I4" s="153">
        <v>4.3681000000000001</v>
      </c>
      <c r="J4" s="144">
        <f t="shared" si="0"/>
        <v>0.79233322316187083</v>
      </c>
      <c r="M4" s="144">
        <f t="shared" si="1"/>
        <v>-2.5986500367235901</v>
      </c>
      <c r="P4" s="11" t="s">
        <v>137</v>
      </c>
      <c r="Q4" s="144">
        <v>1.6765159714364939</v>
      </c>
      <c r="R4">
        <v>5.0674992313219542</v>
      </c>
      <c r="S4" s="144">
        <f t="shared" si="2"/>
        <v>5.0674992313219543E-2</v>
      </c>
    </row>
    <row r="5" spans="1:19" ht="14.4">
      <c r="A5" s="145">
        <v>44531</v>
      </c>
      <c r="B5" s="138">
        <v>1.41</v>
      </c>
      <c r="C5" s="138">
        <v>0.05</v>
      </c>
      <c r="D5" s="138">
        <v>0.17</v>
      </c>
      <c r="E5" s="146">
        <v>6879338490</v>
      </c>
      <c r="F5" s="146">
        <v>1226374319</v>
      </c>
      <c r="G5" s="146">
        <v>119877424</v>
      </c>
      <c r="H5" s="153">
        <v>4.9489000000000001</v>
      </c>
      <c r="I5" s="153">
        <v>4.3788999999999998</v>
      </c>
      <c r="J5" s="144">
        <f t="shared" si="0"/>
        <v>0.74906932464440013</v>
      </c>
      <c r="K5" s="144">
        <f>AVERAGE(J5:J7)</f>
        <v>0.68604173687206904</v>
      </c>
      <c r="L5" s="144" t="s">
        <v>633</v>
      </c>
      <c r="M5" s="144">
        <f t="shared" si="1"/>
        <v>-2.6419139352410608</v>
      </c>
      <c r="N5" s="144">
        <f>AVERAGE(M5:M7)</f>
        <v>-2.704941523013392</v>
      </c>
      <c r="O5" s="144" t="s">
        <v>633</v>
      </c>
      <c r="P5" s="11" t="s">
        <v>138</v>
      </c>
      <c r="Q5" s="144">
        <v>1.9501809659713409</v>
      </c>
      <c r="R5">
        <v>5.3411642258568017</v>
      </c>
      <c r="S5" s="144">
        <f t="shared" si="2"/>
        <v>5.3411642258568016E-2</v>
      </c>
    </row>
    <row r="6" spans="1:19" ht="14.4">
      <c r="A6" s="145">
        <v>44501</v>
      </c>
      <c r="B6" s="138">
        <v>1.3</v>
      </c>
      <c r="C6" s="138">
        <v>0.05</v>
      </c>
      <c r="D6" s="138">
        <v>0.17</v>
      </c>
      <c r="E6" s="146">
        <v>6309868395</v>
      </c>
      <c r="F6" s="146">
        <v>1130491460</v>
      </c>
      <c r="G6" s="146">
        <v>108483785</v>
      </c>
      <c r="H6" s="153">
        <v>4.9488000000000003</v>
      </c>
      <c r="I6" s="153">
        <v>4.3345000000000002</v>
      </c>
      <c r="J6" s="144">
        <f t="shared" si="0"/>
        <v>0.69193742989471141</v>
      </c>
      <c r="M6" s="144">
        <f t="shared" si="1"/>
        <v>-2.6990458299907498</v>
      </c>
      <c r="P6" s="11" t="s">
        <v>139</v>
      </c>
      <c r="Q6" s="144">
        <v>2.2105748441524367</v>
      </c>
      <c r="R6">
        <v>5.6015581040378981</v>
      </c>
      <c r="S6" s="144">
        <f t="shared" si="2"/>
        <v>5.601558104037898E-2</v>
      </c>
    </row>
    <row r="7" spans="1:19" ht="14.4">
      <c r="A7" s="145">
        <v>44470</v>
      </c>
      <c r="B7" s="138">
        <v>1.19</v>
      </c>
      <c r="C7" s="138">
        <v>0.05</v>
      </c>
      <c r="D7" s="138">
        <v>0.14000000000000001</v>
      </c>
      <c r="E7" s="146">
        <v>5988898411</v>
      </c>
      <c r="F7" s="146">
        <v>1137250529</v>
      </c>
      <c r="G7" s="146">
        <v>117723302</v>
      </c>
      <c r="H7" s="153">
        <v>4.9481000000000002</v>
      </c>
      <c r="I7" s="153">
        <v>4.2662000000000004</v>
      </c>
      <c r="J7" s="144">
        <f t="shared" si="0"/>
        <v>0.61711845607709559</v>
      </c>
      <c r="M7" s="144">
        <f t="shared" si="1"/>
        <v>-2.7738648038083653</v>
      </c>
      <c r="P7" s="11" t="s">
        <v>140</v>
      </c>
      <c r="Q7" s="144">
        <v>3.4658371433640185</v>
      </c>
      <c r="R7">
        <v>6.8568204032494791</v>
      </c>
      <c r="S7" s="144">
        <f t="shared" si="2"/>
        <v>6.8568204032494792E-2</v>
      </c>
    </row>
    <row r="8" spans="1:19" ht="14.4">
      <c r="A8" s="145">
        <v>44440</v>
      </c>
      <c r="B8" s="138">
        <v>1.1399999999999999</v>
      </c>
      <c r="C8" s="138">
        <v>0.04</v>
      </c>
      <c r="D8" s="138">
        <v>0.15</v>
      </c>
      <c r="E8" s="146">
        <v>6092580379</v>
      </c>
      <c r="F8" s="146">
        <v>1123808723</v>
      </c>
      <c r="G8" s="146">
        <v>134422995</v>
      </c>
      <c r="H8" s="153">
        <v>4.9465000000000003</v>
      </c>
      <c r="I8" s="153">
        <v>4.2019000000000002</v>
      </c>
      <c r="J8" s="144">
        <f t="shared" si="0"/>
        <v>0.59368254716039826</v>
      </c>
      <c r="K8" s="144">
        <f>AVERAGE(J8:J10)</f>
        <v>0.61444413863541181</v>
      </c>
      <c r="L8" s="144" t="s">
        <v>632</v>
      </c>
      <c r="M8" s="144">
        <f t="shared" si="1"/>
        <v>-2.7973007127250629</v>
      </c>
      <c r="N8" s="144">
        <f>AVERAGE(M8:M10)</f>
        <v>-2.7765391212500492</v>
      </c>
      <c r="O8" s="144" t="s">
        <v>632</v>
      </c>
      <c r="P8" s="11" t="s">
        <v>141</v>
      </c>
      <c r="Q8" s="144">
        <v>4.2650960783517951</v>
      </c>
      <c r="R8">
        <v>7.6560793382372561</v>
      </c>
      <c r="S8" s="144">
        <f t="shared" si="2"/>
        <v>7.6560793382372566E-2</v>
      </c>
    </row>
    <row r="9" spans="1:19" ht="14.4">
      <c r="A9" s="145">
        <v>44409</v>
      </c>
      <c r="B9" s="138">
        <v>1.17</v>
      </c>
      <c r="C9" s="138">
        <v>0.05</v>
      </c>
      <c r="D9" s="138">
        <v>0.14000000000000001</v>
      </c>
      <c r="E9" s="146">
        <v>6411906595</v>
      </c>
      <c r="F9" s="146">
        <v>1151118265</v>
      </c>
      <c r="G9" s="146">
        <v>119568942</v>
      </c>
      <c r="H9" s="153">
        <v>4.9229000000000003</v>
      </c>
      <c r="I9" s="153">
        <v>4.1822999999999997</v>
      </c>
      <c r="J9" s="144">
        <f t="shared" si="0"/>
        <v>0.62448489107515359</v>
      </c>
      <c r="M9" s="144">
        <f t="shared" si="1"/>
        <v>-2.7664983688103075</v>
      </c>
      <c r="P9" s="11" t="s">
        <v>142</v>
      </c>
      <c r="Q9" s="144">
        <v>6.6789466957701551</v>
      </c>
      <c r="R9">
        <v>10.069929955655615</v>
      </c>
      <c r="S9" s="144">
        <f t="shared" si="2"/>
        <v>0.10069929955655615</v>
      </c>
    </row>
    <row r="10" spans="1:19" ht="14.4">
      <c r="A10" s="145">
        <v>44378</v>
      </c>
      <c r="B10" s="138">
        <v>1.1599999999999999</v>
      </c>
      <c r="C10" s="138">
        <v>0.05</v>
      </c>
      <c r="D10" s="138">
        <v>0.15</v>
      </c>
      <c r="E10" s="146">
        <v>6298909468</v>
      </c>
      <c r="F10" s="146">
        <v>1105984624</v>
      </c>
      <c r="G10" s="146">
        <v>119226787</v>
      </c>
      <c r="H10" s="153">
        <v>4.9249999999999998</v>
      </c>
      <c r="I10" s="153">
        <v>4.1651999999999996</v>
      </c>
      <c r="J10" s="144">
        <f t="shared" si="0"/>
        <v>0.62516497767068357</v>
      </c>
      <c r="M10" s="144">
        <f t="shared" si="1"/>
        <v>-2.7658182822147772</v>
      </c>
      <c r="P10" s="11" t="s">
        <v>143</v>
      </c>
      <c r="Q10" s="144">
        <v>8.7814706260539861</v>
      </c>
      <c r="R10">
        <v>12.172453885939447</v>
      </c>
      <c r="S10" s="144">
        <f t="shared" si="2"/>
        <v>0.12172453885939447</v>
      </c>
    </row>
    <row r="11" spans="1:19" ht="14.4">
      <c r="A11" s="145">
        <v>44348</v>
      </c>
      <c r="B11" s="138">
        <v>1.1000000000000001</v>
      </c>
      <c r="C11" s="138">
        <v>0.05</v>
      </c>
      <c r="D11" s="138">
        <v>0.16</v>
      </c>
      <c r="E11" s="146">
        <v>6010216111</v>
      </c>
      <c r="F11" s="146">
        <v>1076765974</v>
      </c>
      <c r="G11" s="146">
        <v>121437567</v>
      </c>
      <c r="H11" s="153">
        <v>4.9236000000000004</v>
      </c>
      <c r="I11" s="153">
        <v>4.0864000000000003</v>
      </c>
      <c r="J11" s="144">
        <f t="shared" si="0"/>
        <v>0.5890668108118382</v>
      </c>
      <c r="K11" s="144">
        <f>AVERAGE(J11:J13)</f>
        <v>0.58992594328472425</v>
      </c>
      <c r="L11" s="144" t="s">
        <v>631</v>
      </c>
      <c r="M11" s="144">
        <f t="shared" si="1"/>
        <v>-2.801916449073623</v>
      </c>
      <c r="N11" s="144">
        <f>AVERAGE(M11:M13)</f>
        <v>-2.8010573166007369</v>
      </c>
      <c r="O11" s="144" t="s">
        <v>631</v>
      </c>
      <c r="P11" s="11" t="s">
        <v>144</v>
      </c>
      <c r="Q11" s="144">
        <v>7.7425586715812926</v>
      </c>
      <c r="R11">
        <v>11.133541931466752</v>
      </c>
      <c r="S11" s="144">
        <f t="shared" si="2"/>
        <v>0.11133541931466752</v>
      </c>
    </row>
    <row r="12" spans="1:19" ht="14.4">
      <c r="A12" s="145">
        <v>44317</v>
      </c>
      <c r="B12" s="138">
        <v>1.1100000000000001</v>
      </c>
      <c r="C12" s="138">
        <v>0.05</v>
      </c>
      <c r="D12" s="138">
        <v>0.17</v>
      </c>
      <c r="E12" s="146">
        <v>5795603899</v>
      </c>
      <c r="F12" s="146">
        <v>1042591182</v>
      </c>
      <c r="G12" s="146">
        <v>110837450</v>
      </c>
      <c r="H12" s="153">
        <v>4.9246999999999996</v>
      </c>
      <c r="I12" s="153">
        <v>4.0526</v>
      </c>
      <c r="J12" s="144">
        <f t="shared" si="0"/>
        <v>0.59460981367411925</v>
      </c>
      <c r="M12" s="144">
        <f t="shared" si="1"/>
        <v>-2.7963734462113417</v>
      </c>
      <c r="P12" s="11" t="s">
        <v>145</v>
      </c>
      <c r="Q12" s="144">
        <v>4.6691286163214025</v>
      </c>
      <c r="R12">
        <v>8.0601118762068626</v>
      </c>
      <c r="S12" s="144">
        <f t="shared" si="2"/>
        <v>8.060111876206863E-2</v>
      </c>
    </row>
    <row r="13" spans="1:19" ht="14.4">
      <c r="A13" s="145">
        <v>44287</v>
      </c>
      <c r="B13" s="138">
        <v>1.0900000000000001</v>
      </c>
      <c r="C13" s="138">
        <v>0.05</v>
      </c>
      <c r="D13" s="138">
        <v>0.16</v>
      </c>
      <c r="E13" s="146">
        <v>5801326125</v>
      </c>
      <c r="F13" s="146">
        <v>1037009974</v>
      </c>
      <c r="G13" s="146">
        <v>106481442</v>
      </c>
      <c r="H13" s="153">
        <v>4.9221000000000004</v>
      </c>
      <c r="I13" s="153">
        <v>4.1188000000000002</v>
      </c>
      <c r="J13" s="144">
        <f t="shared" si="0"/>
        <v>0.58610120536821564</v>
      </c>
      <c r="M13" s="144">
        <f t="shared" si="1"/>
        <v>-2.8048820545172455</v>
      </c>
      <c r="P13" s="11" t="s">
        <v>146</v>
      </c>
      <c r="Q13" s="144">
        <v>3.6249702358079587</v>
      </c>
      <c r="R13">
        <v>7.0159534956934202</v>
      </c>
      <c r="S13" s="144">
        <f t="shared" si="2"/>
        <v>7.0159534956934208E-2</v>
      </c>
    </row>
    <row r="14" spans="1:19" ht="14.4">
      <c r="A14" s="145">
        <v>44256</v>
      </c>
      <c r="B14" s="138">
        <v>1.19</v>
      </c>
      <c r="C14" s="138">
        <v>0.05</v>
      </c>
      <c r="D14" s="138">
        <v>0.17</v>
      </c>
      <c r="E14" s="146">
        <v>6583622153</v>
      </c>
      <c r="F14" s="146">
        <v>1078235289</v>
      </c>
      <c r="G14" s="146">
        <v>128524096</v>
      </c>
      <c r="H14" s="153">
        <v>4.8878000000000004</v>
      </c>
      <c r="I14" s="153">
        <v>4.1063999999999998</v>
      </c>
      <c r="J14" s="144">
        <f t="shared" si="0"/>
        <v>0.66128341564877013</v>
      </c>
      <c r="K14" s="144">
        <f>AVERAGE(J14:J16)</f>
        <v>0.72431239394619906</v>
      </c>
      <c r="L14" s="144" t="s">
        <v>630</v>
      </c>
      <c r="M14" s="144">
        <f t="shared" si="1"/>
        <v>-2.7296998442366909</v>
      </c>
      <c r="N14" s="144">
        <f>AVERAGE(M14:M16)</f>
        <v>-2.6666708659392619</v>
      </c>
      <c r="O14" s="144" t="s">
        <v>630</v>
      </c>
      <c r="P14" s="11" t="s">
        <v>147</v>
      </c>
      <c r="Q14" s="144">
        <v>3.1948396650996451</v>
      </c>
      <c r="R14">
        <v>6.5858229249851066</v>
      </c>
      <c r="S14" s="144">
        <f t="shared" si="2"/>
        <v>6.5858229249851061E-2</v>
      </c>
    </row>
    <row r="15" spans="1:19" ht="14.4">
      <c r="A15" s="145">
        <v>44228</v>
      </c>
      <c r="B15" s="138">
        <v>1.24</v>
      </c>
      <c r="C15" s="138">
        <v>0.05</v>
      </c>
      <c r="D15" s="138">
        <v>0.21</v>
      </c>
      <c r="E15" s="146">
        <v>6185703161</v>
      </c>
      <c r="F15" s="146">
        <v>973465240</v>
      </c>
      <c r="G15" s="146">
        <v>115622464</v>
      </c>
      <c r="H15" s="153">
        <v>4.8741000000000003</v>
      </c>
      <c r="I15" s="153">
        <v>4.0289000000000001</v>
      </c>
      <c r="J15" s="144">
        <f t="shared" si="0"/>
        <v>0.70245025509970083</v>
      </c>
      <c r="M15" s="144">
        <f t="shared" si="1"/>
        <v>-2.6885330047857603</v>
      </c>
      <c r="P15" s="11" t="s">
        <v>148</v>
      </c>
      <c r="Q15" s="144">
        <v>2.201218344036167</v>
      </c>
      <c r="R15">
        <v>5.5922016039216276</v>
      </c>
      <c r="S15" s="144">
        <f t="shared" si="2"/>
        <v>5.5922016039216274E-2</v>
      </c>
    </row>
    <row r="16" spans="1:19" ht="14.4">
      <c r="A16" s="145">
        <v>44197</v>
      </c>
      <c r="B16" s="138">
        <v>1.43</v>
      </c>
      <c r="C16" s="138">
        <v>0.05</v>
      </c>
      <c r="D16" s="138">
        <v>0.25</v>
      </c>
      <c r="E16" s="146">
        <v>6570971751</v>
      </c>
      <c r="F16" s="146">
        <v>1023461067</v>
      </c>
      <c r="G16" s="146">
        <v>130893350</v>
      </c>
      <c r="H16" s="153">
        <v>4.8727999999999998</v>
      </c>
      <c r="I16" s="153">
        <v>4.0029000000000003</v>
      </c>
      <c r="J16" s="144">
        <f t="shared" si="0"/>
        <v>0.80920351109012645</v>
      </c>
      <c r="M16" s="144">
        <f t="shared" si="1"/>
        <v>-2.5817797487953347</v>
      </c>
      <c r="P16" s="11" t="s">
        <v>149</v>
      </c>
      <c r="Q16" s="144">
        <v>2.2450940240200308</v>
      </c>
      <c r="R16">
        <v>5.6360772839054922</v>
      </c>
      <c r="S16" s="144">
        <f t="shared" si="2"/>
        <v>5.6360772839054919E-2</v>
      </c>
    </row>
    <row r="17" spans="1:19" ht="14.4">
      <c r="A17" s="145">
        <v>44166</v>
      </c>
      <c r="B17" s="138">
        <v>1.54</v>
      </c>
      <c r="C17" s="138">
        <v>0.06</v>
      </c>
      <c r="D17" s="138">
        <v>0.31</v>
      </c>
      <c r="E17" s="146">
        <v>6986940149</v>
      </c>
      <c r="F17" s="146">
        <v>1131842835</v>
      </c>
      <c r="G17" s="146">
        <v>141762771</v>
      </c>
      <c r="H17" s="153">
        <v>4.8707000000000003</v>
      </c>
      <c r="I17" s="153">
        <v>4.0004999999999997</v>
      </c>
      <c r="J17" s="144">
        <f t="shared" si="0"/>
        <v>0.86221235633762427</v>
      </c>
      <c r="K17" s="144">
        <f>AVERAGE(J17:J19)</f>
        <v>0.84886905060366846</v>
      </c>
      <c r="L17" s="144" t="s">
        <v>629</v>
      </c>
      <c r="M17" s="144">
        <f t="shared" si="1"/>
        <v>-2.5287709035478367</v>
      </c>
      <c r="N17" s="144">
        <f>AVERAGE(M17:M19)</f>
        <v>-2.5421142092817925</v>
      </c>
      <c r="O17" s="144" t="s">
        <v>629</v>
      </c>
      <c r="P17" s="11" t="s">
        <v>150</v>
      </c>
      <c r="Q17" s="144">
        <v>2.3868929956881795</v>
      </c>
      <c r="R17">
        <v>5.7778762555736405</v>
      </c>
      <c r="S17" s="144">
        <f t="shared" si="2"/>
        <v>5.7778762555736406E-2</v>
      </c>
    </row>
    <row r="18" spans="1:19" ht="14.4">
      <c r="A18" s="145">
        <v>44136</v>
      </c>
      <c r="B18" s="138">
        <v>1.51</v>
      </c>
      <c r="C18" s="138">
        <v>7.0000000000000007E-2</v>
      </c>
      <c r="D18" s="138">
        <v>0.31</v>
      </c>
      <c r="E18" s="146">
        <v>5814627598</v>
      </c>
      <c r="F18" s="146">
        <v>1009662668</v>
      </c>
      <c r="G18" s="146">
        <v>112285827</v>
      </c>
      <c r="H18" s="153">
        <v>4.8699000000000003</v>
      </c>
      <c r="I18" s="153">
        <v>4.1176000000000004</v>
      </c>
      <c r="J18" s="144">
        <f t="shared" si="0"/>
        <v>0.82791306674331056</v>
      </c>
      <c r="M18" s="144">
        <f t="shared" si="1"/>
        <v>-2.5630701931421505</v>
      </c>
      <c r="P18" s="11" t="s">
        <v>151</v>
      </c>
      <c r="Q18" s="144">
        <v>2.1948410647380991</v>
      </c>
      <c r="R18">
        <v>5.5858243246235597</v>
      </c>
      <c r="S18" s="144">
        <f t="shared" si="2"/>
        <v>5.5858243246235596E-2</v>
      </c>
    </row>
    <row r="19" spans="1:19" ht="14.4">
      <c r="A19" s="145">
        <v>44105</v>
      </c>
      <c r="B19" s="138">
        <v>1.55</v>
      </c>
      <c r="C19" s="138">
        <v>0.06</v>
      </c>
      <c r="D19" s="138">
        <v>0.34</v>
      </c>
      <c r="E19" s="146">
        <v>6236970245</v>
      </c>
      <c r="F19" s="146">
        <v>1043854637</v>
      </c>
      <c r="G19" s="146">
        <v>127982961</v>
      </c>
      <c r="H19" s="153">
        <v>4.8733000000000004</v>
      </c>
      <c r="I19" s="153">
        <v>4.1412000000000004</v>
      </c>
      <c r="J19" s="144">
        <f t="shared" si="0"/>
        <v>0.85648172873007056</v>
      </c>
      <c r="M19" s="144">
        <f t="shared" si="1"/>
        <v>-2.5345015311553905</v>
      </c>
      <c r="P19" s="11" t="s">
        <v>152</v>
      </c>
      <c r="Q19" s="144">
        <v>1.9339884655651229</v>
      </c>
      <c r="R19">
        <v>5.3249717254505837</v>
      </c>
      <c r="S19" s="144">
        <f t="shared" si="2"/>
        <v>5.3249717254505835E-2</v>
      </c>
    </row>
    <row r="20" spans="1:19" ht="14.4">
      <c r="A20" s="145">
        <v>44075</v>
      </c>
      <c r="B20" s="138">
        <v>1.57</v>
      </c>
      <c r="C20" s="138">
        <v>0.06</v>
      </c>
      <c r="D20" s="138">
        <v>0.41</v>
      </c>
      <c r="E20" s="146">
        <v>6105678592</v>
      </c>
      <c r="F20" s="146">
        <v>1039226175</v>
      </c>
      <c r="G20" s="146">
        <v>145666960</v>
      </c>
      <c r="H20" s="153">
        <v>4.8586</v>
      </c>
      <c r="I20" s="153">
        <v>4.1199000000000003</v>
      </c>
      <c r="J20" s="144">
        <f t="shared" si="0"/>
        <v>0.86217987109357797</v>
      </c>
      <c r="K20" s="144">
        <f>AVERAGE(J20:J22)</f>
        <v>0.91544114219564021</v>
      </c>
      <c r="L20" s="144" t="s">
        <v>628</v>
      </c>
      <c r="M20" s="144">
        <f t="shared" si="1"/>
        <v>-2.528803388791883</v>
      </c>
      <c r="N20" s="144">
        <f>AVERAGE(M20:M22)</f>
        <v>-2.4755421176898209</v>
      </c>
      <c r="O20" s="144" t="s">
        <v>628</v>
      </c>
      <c r="P20" s="11" t="s">
        <v>153</v>
      </c>
      <c r="Q20" s="144">
        <v>1.8204791521608821</v>
      </c>
      <c r="R20">
        <v>5.2114624120463438</v>
      </c>
      <c r="S20" s="144">
        <f t="shared" si="2"/>
        <v>5.2114624120463436E-2</v>
      </c>
    </row>
    <row r="21" spans="1:19" ht="14.4">
      <c r="A21" s="145">
        <v>44044</v>
      </c>
      <c r="B21" s="138">
        <v>1.66</v>
      </c>
      <c r="C21" s="138">
        <v>0.06</v>
      </c>
      <c r="D21" s="138">
        <v>0.4</v>
      </c>
      <c r="E21" s="146">
        <v>6094998108</v>
      </c>
      <c r="F21" s="146">
        <v>1042406596</v>
      </c>
      <c r="G21" s="146">
        <v>134232000</v>
      </c>
      <c r="H21" s="153">
        <v>4.8372000000000002</v>
      </c>
      <c r="I21" s="153">
        <v>4.0880999999999998</v>
      </c>
      <c r="J21" s="144">
        <f t="shared" si="0"/>
        <v>0.91046245740559228</v>
      </c>
      <c r="M21" s="144">
        <f t="shared" si="1"/>
        <v>-2.4805208024798686</v>
      </c>
      <c r="P21" s="11" t="s">
        <v>154</v>
      </c>
      <c r="Q21" s="144">
        <v>1.9492520116413405</v>
      </c>
      <c r="R21">
        <v>5.3402352715268009</v>
      </c>
      <c r="S21" s="144">
        <f t="shared" si="2"/>
        <v>5.3402352715268012E-2</v>
      </c>
    </row>
    <row r="22" spans="1:19" ht="14.4">
      <c r="A22" s="145">
        <v>44013</v>
      </c>
      <c r="B22" s="138">
        <v>1.74</v>
      </c>
      <c r="C22" s="138">
        <v>0.08</v>
      </c>
      <c r="D22" s="138">
        <v>0.42</v>
      </c>
      <c r="E22" s="146">
        <v>6415139355</v>
      </c>
      <c r="F22" s="146">
        <v>1056892124</v>
      </c>
      <c r="G22" s="146">
        <v>148130969</v>
      </c>
      <c r="H22" s="153">
        <v>4.8380000000000001</v>
      </c>
      <c r="I22" s="153">
        <v>4.2239000000000004</v>
      </c>
      <c r="J22" s="144">
        <f t="shared" si="0"/>
        <v>0.97368109808775027</v>
      </c>
      <c r="M22" s="144">
        <f t="shared" si="1"/>
        <v>-2.4173021617977106</v>
      </c>
      <c r="P22" s="11" t="s">
        <v>155</v>
      </c>
      <c r="Q22" s="144">
        <v>2.0277844383793102</v>
      </c>
      <c r="R22">
        <v>5.4187676982647721</v>
      </c>
      <c r="S22" s="144">
        <f t="shared" si="2"/>
        <v>5.4187676982647724E-2</v>
      </c>
    </row>
    <row r="23" spans="1:19" ht="14.4">
      <c r="A23" s="145">
        <v>43983</v>
      </c>
      <c r="B23" s="138">
        <v>1.75</v>
      </c>
      <c r="C23" s="138">
        <v>7.0000000000000007E-2</v>
      </c>
      <c r="D23" s="138">
        <v>0.52</v>
      </c>
      <c r="E23" s="146">
        <v>6313460663</v>
      </c>
      <c r="F23" s="146">
        <v>995262822</v>
      </c>
      <c r="G23" s="146">
        <v>140325494</v>
      </c>
      <c r="H23" s="153">
        <v>4.8392999999999997</v>
      </c>
      <c r="I23" s="153">
        <v>4.2965</v>
      </c>
      <c r="J23" s="144">
        <f t="shared" si="0"/>
        <v>0.99714221393288427</v>
      </c>
      <c r="K23" s="144">
        <f>AVERAGE(J23:J25)</f>
        <v>0.9985689751741974</v>
      </c>
      <c r="L23" s="144" t="s">
        <v>627</v>
      </c>
      <c r="M23" s="144">
        <f t="shared" si="1"/>
        <v>-2.393841045952577</v>
      </c>
      <c r="N23" s="144">
        <f>AVERAGE(M23:M25)</f>
        <v>-2.3924142847112635</v>
      </c>
      <c r="O23" s="144" t="s">
        <v>627</v>
      </c>
      <c r="P23" s="11" t="s">
        <v>156</v>
      </c>
      <c r="Q23" s="144">
        <v>1.4471326438235244</v>
      </c>
      <c r="R23">
        <v>4.838115903708986</v>
      </c>
      <c r="S23" s="144">
        <f t="shared" si="2"/>
        <v>4.8381159037089859E-2</v>
      </c>
    </row>
    <row r="24" spans="1:19" ht="14.4">
      <c r="A24" s="145">
        <v>43952</v>
      </c>
      <c r="B24" s="138">
        <v>1.75</v>
      </c>
      <c r="C24" s="138">
        <v>0.08</v>
      </c>
      <c r="D24" s="138">
        <v>0.4</v>
      </c>
      <c r="E24" s="146">
        <v>5796809650</v>
      </c>
      <c r="F24" s="146">
        <v>943637033</v>
      </c>
      <c r="G24" s="146">
        <v>116746187</v>
      </c>
      <c r="H24" s="153">
        <v>4.8365</v>
      </c>
      <c r="I24" s="153">
        <v>4.4398</v>
      </c>
      <c r="J24" s="144">
        <f t="shared" si="0"/>
        <v>0.98509252046196183</v>
      </c>
      <c r="M24" s="144">
        <f t="shared" si="1"/>
        <v>-2.4058907394234992</v>
      </c>
      <c r="P24" s="11" t="s">
        <v>157</v>
      </c>
      <c r="Q24" s="144">
        <v>1.2290691056767338</v>
      </c>
      <c r="R24">
        <v>4.620052365562195</v>
      </c>
      <c r="S24" s="144">
        <f t="shared" si="2"/>
        <v>4.6200523655621953E-2</v>
      </c>
    </row>
    <row r="25" spans="1:19" ht="14.4">
      <c r="A25" s="145">
        <v>43922</v>
      </c>
      <c r="B25" s="138">
        <v>1.76</v>
      </c>
      <c r="C25" s="138">
        <v>0.08</v>
      </c>
      <c r="D25" s="138">
        <v>0.48</v>
      </c>
      <c r="E25" s="146">
        <v>5985485829</v>
      </c>
      <c r="F25" s="146">
        <v>922033959</v>
      </c>
      <c r="G25" s="146">
        <v>129650363</v>
      </c>
      <c r="H25" s="153">
        <v>4.8342000000000001</v>
      </c>
      <c r="I25" s="153">
        <v>4.4469000000000003</v>
      </c>
      <c r="J25" s="144">
        <f t="shared" si="0"/>
        <v>1.0134721911277462</v>
      </c>
      <c r="M25" s="144">
        <f t="shared" si="1"/>
        <v>-2.3775110687577148</v>
      </c>
      <c r="P25" s="11" t="s">
        <v>158</v>
      </c>
      <c r="Q25" s="144">
        <v>1.2064796027699627</v>
      </c>
      <c r="R25">
        <v>4.5974628626554237</v>
      </c>
      <c r="S25" s="144">
        <f t="shared" si="2"/>
        <v>4.5974628626554236E-2</v>
      </c>
    </row>
    <row r="26" spans="1:19" ht="14.4">
      <c r="A26" s="145">
        <v>43891</v>
      </c>
      <c r="B26" s="138">
        <v>1.78</v>
      </c>
      <c r="C26" s="138">
        <v>0.09</v>
      </c>
      <c r="D26" s="138">
        <v>0.52</v>
      </c>
      <c r="E26" s="146">
        <v>6492723127</v>
      </c>
      <c r="F26" s="146">
        <v>1101360351</v>
      </c>
      <c r="G26" s="146">
        <v>162107898</v>
      </c>
      <c r="H26" s="153">
        <v>4.8262999999999998</v>
      </c>
      <c r="I26" s="153">
        <v>4.3632999999999997</v>
      </c>
      <c r="J26" s="144">
        <f t="shared" si="0"/>
        <v>0.99102771566226777</v>
      </c>
      <c r="K26" s="144">
        <f>AVERAGE(J26:J28)</f>
        <v>1.0899667900888494</v>
      </c>
      <c r="L26" s="144" t="s">
        <v>626</v>
      </c>
      <c r="M26" s="144">
        <f t="shared" si="1"/>
        <v>-2.399955544223193</v>
      </c>
      <c r="N26" s="144">
        <f>AVERAGE(M26:M28)</f>
        <v>-2.3010164697966116</v>
      </c>
      <c r="O26" s="144" t="s">
        <v>626</v>
      </c>
      <c r="P26" s="11" t="s">
        <v>159</v>
      </c>
      <c r="Q26" s="144">
        <v>1.0569786692716077</v>
      </c>
      <c r="R26">
        <v>4.4479619291570689</v>
      </c>
      <c r="S26" s="144">
        <f t="shared" si="2"/>
        <v>4.4479619291570689E-2</v>
      </c>
    </row>
    <row r="27" spans="1:19" ht="14.4">
      <c r="A27" s="145">
        <v>43862</v>
      </c>
      <c r="B27" s="138">
        <v>1.84</v>
      </c>
      <c r="C27" s="138">
        <v>0.12</v>
      </c>
      <c r="D27" s="138">
        <v>0.65</v>
      </c>
      <c r="E27" s="146">
        <v>6338065545</v>
      </c>
      <c r="F27" s="146">
        <v>946760558</v>
      </c>
      <c r="G27" s="146">
        <v>118399304</v>
      </c>
      <c r="H27" s="153">
        <v>4.7827999999999999</v>
      </c>
      <c r="I27" s="153">
        <v>4.3842999999999996</v>
      </c>
      <c r="J27" s="144">
        <f t="shared" si="0"/>
        <v>1.1016662936936565</v>
      </c>
      <c r="M27" s="144">
        <f t="shared" si="1"/>
        <v>-2.2893169661918042</v>
      </c>
      <c r="P27" s="11" t="s">
        <v>160</v>
      </c>
      <c r="Q27" s="144">
        <v>0.71334910193934797</v>
      </c>
      <c r="R27">
        <v>4.1043323618248087</v>
      </c>
      <c r="S27" s="144">
        <f t="shared" si="2"/>
        <v>4.1043323618248084E-2</v>
      </c>
    </row>
    <row r="28" spans="1:19" ht="14.4">
      <c r="A28" s="145">
        <v>43831</v>
      </c>
      <c r="B28" s="138">
        <v>1.93</v>
      </c>
      <c r="C28" s="138">
        <v>0.15</v>
      </c>
      <c r="D28" s="138">
        <v>0.68</v>
      </c>
      <c r="E28" s="146">
        <v>6829876949</v>
      </c>
      <c r="F28" s="146">
        <v>993706687</v>
      </c>
      <c r="G28" s="146">
        <v>123252145</v>
      </c>
      <c r="H28" s="153">
        <v>4.7785000000000002</v>
      </c>
      <c r="I28" s="153">
        <v>4.3059000000000003</v>
      </c>
      <c r="J28" s="144">
        <f t="shared" si="0"/>
        <v>1.177206360910624</v>
      </c>
      <c r="M28" s="144">
        <f t="shared" si="1"/>
        <v>-2.213776898974837</v>
      </c>
      <c r="P28" s="11" t="s">
        <v>161</v>
      </c>
      <c r="Q28" s="144">
        <v>0.27504658833752282</v>
      </c>
      <c r="R28">
        <v>3.6660298482229834</v>
      </c>
      <c r="S28" s="144">
        <f t="shared" si="2"/>
        <v>3.6660298482229833E-2</v>
      </c>
    </row>
    <row r="29" spans="1:19" ht="14.4">
      <c r="A29" s="145">
        <v>43800</v>
      </c>
      <c r="B29" s="138">
        <v>1.98</v>
      </c>
      <c r="C29" s="138">
        <v>0.16</v>
      </c>
      <c r="D29" s="138">
        <v>0.63</v>
      </c>
      <c r="E29" s="146">
        <v>6751983912</v>
      </c>
      <c r="F29" s="146">
        <v>1065891069</v>
      </c>
      <c r="G29" s="146">
        <v>130796293</v>
      </c>
      <c r="H29" s="153">
        <v>4.7773000000000003</v>
      </c>
      <c r="I29" s="153">
        <v>4.2987000000000002</v>
      </c>
      <c r="J29" s="144">
        <f t="shared" si="0"/>
        <v>1.1718125905662415</v>
      </c>
      <c r="K29" s="144">
        <f>AVERAGE(J29:J31)</f>
        <v>1.2387220349263544</v>
      </c>
      <c r="L29" s="144" t="s">
        <v>625</v>
      </c>
      <c r="M29" s="144">
        <f t="shared" si="1"/>
        <v>-2.2191706693192197</v>
      </c>
      <c r="N29" s="144">
        <f>AVERAGE(M29:M31)</f>
        <v>-2.1522612249591067</v>
      </c>
      <c r="O29" s="144" t="s">
        <v>625</v>
      </c>
      <c r="P29" s="11" t="s">
        <v>162</v>
      </c>
      <c r="Q29" s="144">
        <v>-0.13042899928814577</v>
      </c>
      <c r="R29">
        <v>3.2605542605973152</v>
      </c>
      <c r="S29" s="144">
        <f t="shared" si="2"/>
        <v>3.2605542605973155E-2</v>
      </c>
    </row>
    <row r="30" spans="1:19" ht="14.4">
      <c r="A30" s="145">
        <v>43770</v>
      </c>
      <c r="B30" s="138">
        <v>2.0699999999999998</v>
      </c>
      <c r="C30" s="138">
        <v>0.21</v>
      </c>
      <c r="D30" s="138">
        <v>0.75</v>
      </c>
      <c r="E30" s="146">
        <v>6628184482</v>
      </c>
      <c r="F30" s="146">
        <v>992003729</v>
      </c>
      <c r="G30" s="146">
        <v>119354709</v>
      </c>
      <c r="H30" s="153">
        <v>4.7683</v>
      </c>
      <c r="I30" s="153">
        <v>4.3139000000000003</v>
      </c>
      <c r="J30" s="144">
        <f t="shared" si="0"/>
        <v>1.2717540365005573</v>
      </c>
      <c r="M30" s="144">
        <f t="shared" si="1"/>
        <v>-2.1192292233849037</v>
      </c>
      <c r="P30" s="11" t="s">
        <v>163</v>
      </c>
      <c r="Q30" s="144">
        <v>-0.4759630480067038</v>
      </c>
      <c r="R30">
        <v>2.9150202118787569</v>
      </c>
      <c r="S30" s="144">
        <f t="shared" si="2"/>
        <v>2.915020211878757E-2</v>
      </c>
    </row>
    <row r="31" spans="1:19" ht="14.4">
      <c r="A31" s="145">
        <v>43739</v>
      </c>
      <c r="B31" s="138">
        <v>2.0499999999999998</v>
      </c>
      <c r="C31" s="138">
        <v>0.21</v>
      </c>
      <c r="D31" s="138">
        <v>0.69</v>
      </c>
      <c r="E31" s="146">
        <v>6830659762</v>
      </c>
      <c r="F31" s="146">
        <v>987498699</v>
      </c>
      <c r="G31" s="146">
        <v>128460817</v>
      </c>
      <c r="H31" s="153">
        <v>4.7538</v>
      </c>
      <c r="I31" s="153">
        <v>4.3014000000000001</v>
      </c>
      <c r="J31" s="144">
        <f t="shared" si="0"/>
        <v>1.2725994777122642</v>
      </c>
      <c r="M31" s="144">
        <f t="shared" si="1"/>
        <v>-2.118383782173197</v>
      </c>
      <c r="P31" s="11" t="s">
        <v>164</v>
      </c>
      <c r="Q31" s="144">
        <v>-0.74053033247299449</v>
      </c>
      <c r="R31">
        <v>2.6504529274124664</v>
      </c>
      <c r="S31" s="144">
        <f t="shared" si="2"/>
        <v>2.6504529274124663E-2</v>
      </c>
    </row>
    <row r="32" spans="1:19" ht="14.4">
      <c r="A32" s="145">
        <v>43709</v>
      </c>
      <c r="B32" s="138">
        <v>1.92</v>
      </c>
      <c r="C32" s="138">
        <v>0.18</v>
      </c>
      <c r="D32" s="138">
        <v>0.62</v>
      </c>
      <c r="E32" s="146">
        <v>6762165884</v>
      </c>
      <c r="F32" s="146">
        <v>977436318</v>
      </c>
      <c r="G32" s="146">
        <v>122132614</v>
      </c>
      <c r="H32" s="153">
        <v>4.7375999999999996</v>
      </c>
      <c r="I32" s="153">
        <v>4.3026</v>
      </c>
      <c r="J32" s="144">
        <f t="shared" si="0"/>
        <v>1.1866307211002716</v>
      </c>
      <c r="K32" s="144">
        <f>AVERAGE(J32:J34)</f>
        <v>1.1665523502054749</v>
      </c>
      <c r="L32" s="144" t="s">
        <v>624</v>
      </c>
      <c r="M32" s="144">
        <f t="shared" si="1"/>
        <v>-2.2043525387851894</v>
      </c>
      <c r="N32" s="144">
        <f>AVERAGE(M32:M34)</f>
        <v>-2.2244309096799859</v>
      </c>
      <c r="O32" s="144" t="s">
        <v>624</v>
      </c>
      <c r="P32" s="11" t="s">
        <v>165</v>
      </c>
      <c r="Q32" s="144">
        <v>-0.93843469332643936</v>
      </c>
      <c r="R32">
        <v>2.4525485665590216</v>
      </c>
      <c r="S32" s="144">
        <f t="shared" si="2"/>
        <v>2.4525485665590218E-2</v>
      </c>
    </row>
    <row r="33" spans="1:19" ht="14.4">
      <c r="A33" s="145">
        <v>43678</v>
      </c>
      <c r="B33" s="138">
        <v>1.9</v>
      </c>
      <c r="C33" s="138">
        <v>0.17</v>
      </c>
      <c r="D33" s="138">
        <v>0.73</v>
      </c>
      <c r="E33" s="146">
        <v>6767912518</v>
      </c>
      <c r="F33" s="146">
        <v>1057353735</v>
      </c>
      <c r="G33" s="146">
        <v>132370952</v>
      </c>
      <c r="H33" s="153">
        <v>4.7286000000000001</v>
      </c>
      <c r="I33" s="153">
        <v>4.2511000000000001</v>
      </c>
      <c r="J33" s="144">
        <f t="shared" si="0"/>
        <v>1.1451164968896996</v>
      </c>
      <c r="M33" s="144">
        <f t="shared" si="1"/>
        <v>-2.2458667629957612</v>
      </c>
      <c r="P33" s="11" t="s">
        <v>166</v>
      </c>
      <c r="Q33" s="144">
        <v>-1.0152448993669203</v>
      </c>
      <c r="R33">
        <v>2.3757383605185405</v>
      </c>
      <c r="S33" s="144">
        <f t="shared" si="2"/>
        <v>2.3757383605185405E-2</v>
      </c>
    </row>
    <row r="34" spans="1:19" ht="14.4">
      <c r="A34" s="145">
        <v>43647</v>
      </c>
      <c r="B34" s="138">
        <v>1.9</v>
      </c>
      <c r="C34" s="138">
        <v>0.18</v>
      </c>
      <c r="D34" s="138">
        <v>0.76</v>
      </c>
      <c r="E34" s="146">
        <v>6909897378</v>
      </c>
      <c r="F34" s="146">
        <v>1028674382</v>
      </c>
      <c r="G34" s="146">
        <v>147100997</v>
      </c>
      <c r="H34" s="153">
        <v>4.7290000000000001</v>
      </c>
      <c r="I34" s="153">
        <v>4.2144000000000004</v>
      </c>
      <c r="J34" s="144">
        <f t="shared" ref="J34:J65" si="3">(B34*E34+C34*F34*H34+D34*G34*I34)/(E34+F34*H34+G34*I34)</f>
        <v>1.1679098326264539</v>
      </c>
      <c r="M34" s="144">
        <f t="shared" si="1"/>
        <v>-2.2230734272590071</v>
      </c>
      <c r="P34" s="11" t="s">
        <v>167</v>
      </c>
      <c r="Q34" s="144">
        <v>-1.3836122041578491</v>
      </c>
      <c r="R34">
        <v>2.0073710557276119</v>
      </c>
      <c r="S34" s="144">
        <f t="shared" si="2"/>
        <v>2.0073710557276119E-2</v>
      </c>
    </row>
    <row r="35" spans="1:19" ht="14.4">
      <c r="A35" s="145">
        <v>43617</v>
      </c>
      <c r="B35" s="138">
        <v>1.7</v>
      </c>
      <c r="C35" s="138">
        <v>0.19</v>
      </c>
      <c r="D35" s="138">
        <v>0.79</v>
      </c>
      <c r="E35" s="146">
        <v>6286655972</v>
      </c>
      <c r="F35" s="146">
        <v>918023041</v>
      </c>
      <c r="G35" s="146">
        <v>136112295</v>
      </c>
      <c r="H35" s="153">
        <v>4.7252000000000001</v>
      </c>
      <c r="I35" s="153">
        <v>4.1839000000000004</v>
      </c>
      <c r="J35" s="144">
        <f t="shared" si="3"/>
        <v>1.0685561363537832</v>
      </c>
      <c r="K35" s="144">
        <f>AVERAGE(J35:J37)</f>
        <v>1.0567289232345913</v>
      </c>
      <c r="L35" s="144" t="s">
        <v>623</v>
      </c>
      <c r="M35" s="144">
        <f t="shared" si="1"/>
        <v>-2.3224271235316776</v>
      </c>
      <c r="N35" s="144">
        <f>AVERAGE(M35:M37)</f>
        <v>-2.3342543366508699</v>
      </c>
      <c r="O35" s="144" t="s">
        <v>623</v>
      </c>
      <c r="P35" s="11" t="s">
        <v>168</v>
      </c>
      <c r="Q35" s="144">
        <v>-1.7680072565312932</v>
      </c>
      <c r="R35">
        <v>1.6229760033541678</v>
      </c>
      <c r="S35" s="144">
        <f t="shared" si="2"/>
        <v>1.6229760033541679E-2</v>
      </c>
    </row>
    <row r="36" spans="1:19" ht="14.4">
      <c r="A36" s="145">
        <v>43586</v>
      </c>
      <c r="B36" s="138">
        <v>1.7</v>
      </c>
      <c r="C36" s="138">
        <v>0.18</v>
      </c>
      <c r="D36" s="138">
        <v>0.77</v>
      </c>
      <c r="E36" s="146">
        <v>6979006831</v>
      </c>
      <c r="F36" s="146">
        <v>973892030</v>
      </c>
      <c r="G36" s="146">
        <v>142463647</v>
      </c>
      <c r="H36" s="153">
        <v>4.7595000000000001</v>
      </c>
      <c r="I36" s="153">
        <v>4.2550999999999997</v>
      </c>
      <c r="J36" s="144">
        <f t="shared" si="3"/>
        <v>1.0773280788754969</v>
      </c>
      <c r="M36" s="144">
        <f t="shared" si="1"/>
        <v>-2.3136551810099641</v>
      </c>
      <c r="P36" s="11" t="s">
        <v>169</v>
      </c>
      <c r="Q36" s="144">
        <v>-2.1021901148619881</v>
      </c>
      <c r="R36">
        <v>1.2887931450234733</v>
      </c>
      <c r="S36" s="144">
        <f t="shared" si="2"/>
        <v>1.2887931450234733E-2</v>
      </c>
    </row>
    <row r="37" spans="1:19" ht="14.4">
      <c r="A37" s="145">
        <v>43556</v>
      </c>
      <c r="B37" s="138">
        <v>1.65</v>
      </c>
      <c r="C37" s="138">
        <v>0.18</v>
      </c>
      <c r="D37" s="138">
        <v>0.77</v>
      </c>
      <c r="E37" s="146">
        <v>6093506679</v>
      </c>
      <c r="F37" s="146">
        <v>911912024</v>
      </c>
      <c r="G37" s="146">
        <v>138653374</v>
      </c>
      <c r="H37" s="153">
        <v>4.7583000000000002</v>
      </c>
      <c r="I37" s="153">
        <v>4.2295999999999996</v>
      </c>
      <c r="J37" s="144">
        <f t="shared" si="3"/>
        <v>1.0243025544744937</v>
      </c>
      <c r="M37" s="144">
        <f t="shared" si="1"/>
        <v>-2.3666807054109675</v>
      </c>
      <c r="P37" s="11" t="s">
        <v>170</v>
      </c>
      <c r="Q37" s="144">
        <v>-2.2002516584214566</v>
      </c>
      <c r="R37">
        <v>1.1907316014640044</v>
      </c>
      <c r="S37" s="144">
        <f t="shared" si="2"/>
        <v>1.1907316014640044E-2</v>
      </c>
    </row>
    <row r="38" spans="1:19" ht="14.4">
      <c r="A38" s="145">
        <v>43525</v>
      </c>
      <c r="B38" s="138">
        <v>1.63</v>
      </c>
      <c r="C38" s="138">
        <v>0.18</v>
      </c>
      <c r="D38" s="138">
        <v>0.78</v>
      </c>
      <c r="E38" s="146">
        <v>6931910908</v>
      </c>
      <c r="F38" s="146">
        <v>954107778</v>
      </c>
      <c r="G38" s="146">
        <v>144118948</v>
      </c>
      <c r="H38" s="153">
        <v>4.7538</v>
      </c>
      <c r="I38" s="153">
        <v>4.2042000000000002</v>
      </c>
      <c r="J38" s="144">
        <f t="shared" si="3"/>
        <v>1.0426209460012847</v>
      </c>
      <c r="K38" s="144">
        <f>AVERAGE(J38:J40)</f>
        <v>1.0314191110271207</v>
      </c>
      <c r="L38" s="144" t="s">
        <v>622</v>
      </c>
      <c r="M38" s="144">
        <f t="shared" si="1"/>
        <v>-2.3483623138841763</v>
      </c>
      <c r="N38" s="144">
        <f>AVERAGE(M38:M40)</f>
        <v>-2.3595641488583401</v>
      </c>
      <c r="O38" s="144" t="s">
        <v>622</v>
      </c>
      <c r="P38" s="11" t="s">
        <v>171</v>
      </c>
      <c r="Q38" s="144">
        <v>-2.4608121026712984</v>
      </c>
      <c r="R38">
        <v>0.93017115721416277</v>
      </c>
      <c r="S38" s="144">
        <f t="shared" si="2"/>
        <v>9.3017115721416282E-3</v>
      </c>
    </row>
    <row r="39" spans="1:19" ht="14.4">
      <c r="A39" s="145">
        <v>43497</v>
      </c>
      <c r="B39" s="138">
        <v>1.63</v>
      </c>
      <c r="C39" s="138">
        <v>0.2</v>
      </c>
      <c r="D39" s="138">
        <v>0.67</v>
      </c>
      <c r="E39" s="146">
        <v>6110365685</v>
      </c>
      <c r="F39" s="146">
        <v>962039316</v>
      </c>
      <c r="G39" s="146">
        <v>137866585</v>
      </c>
      <c r="H39" s="153">
        <v>4.7477999999999998</v>
      </c>
      <c r="I39" s="153">
        <v>4.1822999999999997</v>
      </c>
      <c r="J39" s="144">
        <f t="shared" si="3"/>
        <v>1.0004617126953055</v>
      </c>
      <c r="M39" s="144">
        <f t="shared" si="1"/>
        <v>-2.3905215471901555</v>
      </c>
      <c r="P39" s="11" t="s">
        <v>172</v>
      </c>
      <c r="Q39" s="144">
        <v>-2.5704500762457863</v>
      </c>
      <c r="R39">
        <v>0.82053318363967487</v>
      </c>
      <c r="S39" s="144">
        <f t="shared" si="2"/>
        <v>8.2053318363967485E-3</v>
      </c>
    </row>
    <row r="40" spans="1:19" ht="14.4">
      <c r="A40" s="145">
        <v>43466</v>
      </c>
      <c r="B40" s="138">
        <v>1.66</v>
      </c>
      <c r="C40" s="138">
        <v>0.25</v>
      </c>
      <c r="D40" s="138">
        <v>0.74</v>
      </c>
      <c r="E40" s="146">
        <v>6921823321</v>
      </c>
      <c r="F40" s="146">
        <v>1068858001</v>
      </c>
      <c r="G40" s="146">
        <v>145315797</v>
      </c>
      <c r="H40" s="153">
        <v>4.7037000000000004</v>
      </c>
      <c r="I40" s="153">
        <v>4.1178999999999997</v>
      </c>
      <c r="J40" s="144">
        <f t="shared" si="3"/>
        <v>1.0511746743847716</v>
      </c>
      <c r="M40" s="144">
        <f t="shared" si="1"/>
        <v>-2.3398085855006894</v>
      </c>
      <c r="P40" s="11" t="s">
        <v>173</v>
      </c>
      <c r="Q40" s="144">
        <v>-2.6680879171373966</v>
      </c>
      <c r="R40">
        <v>0.72289534274806444</v>
      </c>
      <c r="S40" s="144">
        <f t="shared" si="2"/>
        <v>7.2289534274806444E-3</v>
      </c>
    </row>
    <row r="41" spans="1:19" ht="14.4">
      <c r="A41" s="145">
        <v>43435</v>
      </c>
      <c r="B41" s="138">
        <v>1.76</v>
      </c>
      <c r="C41" s="138">
        <v>0.28000000000000003</v>
      </c>
      <c r="D41" s="138">
        <v>0.84</v>
      </c>
      <c r="E41" s="146">
        <v>6713519636</v>
      </c>
      <c r="F41" s="146">
        <v>1042944825</v>
      </c>
      <c r="G41" s="146">
        <v>158912906</v>
      </c>
      <c r="H41" s="153">
        <v>4.6529999999999996</v>
      </c>
      <c r="I41" s="153">
        <v>4.0868000000000002</v>
      </c>
      <c r="J41" s="144">
        <f t="shared" si="3"/>
        <v>1.1231465172981185</v>
      </c>
      <c r="K41" s="144">
        <f>AVERAGE(J41:J43)</f>
        <v>1.1164506609672671</v>
      </c>
      <c r="L41" s="144" t="s">
        <v>621</v>
      </c>
      <c r="M41" s="144">
        <f t="shared" si="1"/>
        <v>-2.2678367425873427</v>
      </c>
      <c r="N41" s="144">
        <f>AVERAGE(M41:M43)</f>
        <v>-2.2745325989181939</v>
      </c>
      <c r="O41" s="144" t="s">
        <v>621</v>
      </c>
      <c r="P41" s="11" t="s">
        <v>174</v>
      </c>
      <c r="Q41" s="144">
        <v>-2.6984537704278782</v>
      </c>
      <c r="R41">
        <v>0.69252948945758319</v>
      </c>
      <c r="S41" s="144">
        <f t="shared" si="2"/>
        <v>6.9252948945758321E-3</v>
      </c>
    </row>
    <row r="42" spans="1:19" ht="14.4">
      <c r="A42" s="145">
        <v>43405</v>
      </c>
      <c r="B42" s="138">
        <v>1.76</v>
      </c>
      <c r="C42" s="138">
        <v>0.28000000000000003</v>
      </c>
      <c r="D42" s="138">
        <v>0.79</v>
      </c>
      <c r="E42" s="146">
        <v>6370274933</v>
      </c>
      <c r="F42" s="146">
        <v>991656814</v>
      </c>
      <c r="G42" s="146">
        <v>147877753</v>
      </c>
      <c r="H42" s="153">
        <v>4.6609999999999996</v>
      </c>
      <c r="I42" s="153">
        <v>4.1028000000000002</v>
      </c>
      <c r="J42" s="144">
        <f t="shared" si="3"/>
        <v>1.1194987795532523</v>
      </c>
      <c r="M42" s="144">
        <f t="shared" si="1"/>
        <v>-2.2714844803322087</v>
      </c>
      <c r="P42" s="11" t="s">
        <v>175</v>
      </c>
      <c r="Q42" s="144">
        <v>-2.73558155635925</v>
      </c>
      <c r="R42">
        <v>0.65540170352621119</v>
      </c>
      <c r="S42" s="144">
        <f t="shared" si="2"/>
        <v>6.5540170352621115E-3</v>
      </c>
    </row>
    <row r="43" spans="1:19" ht="14.4">
      <c r="A43" s="145">
        <v>43374</v>
      </c>
      <c r="B43" s="138">
        <v>1.71</v>
      </c>
      <c r="C43" s="138">
        <v>0.28000000000000003</v>
      </c>
      <c r="D43" s="138">
        <v>0.85</v>
      </c>
      <c r="E43" s="146">
        <v>6752100289</v>
      </c>
      <c r="F43" s="146">
        <v>1012636660</v>
      </c>
      <c r="G43" s="146">
        <v>161245659</v>
      </c>
      <c r="H43" s="153">
        <v>4.6650999999999998</v>
      </c>
      <c r="I43" s="153">
        <v>4.0609000000000002</v>
      </c>
      <c r="J43" s="144">
        <f t="shared" si="3"/>
        <v>1.1067066860504307</v>
      </c>
      <c r="M43" s="144">
        <f t="shared" si="1"/>
        <v>-2.2842765738350304</v>
      </c>
      <c r="P43" s="11" t="s">
        <v>176</v>
      </c>
      <c r="Q43" s="144">
        <v>-2.7970932112704148</v>
      </c>
      <c r="R43">
        <v>0.59389004861504668</v>
      </c>
      <c r="S43" s="144">
        <f t="shared" si="2"/>
        <v>5.9389004861504667E-3</v>
      </c>
    </row>
    <row r="44" spans="1:19" ht="14.4">
      <c r="A44" s="145">
        <v>43344</v>
      </c>
      <c r="B44" s="138">
        <v>1.63</v>
      </c>
      <c r="C44" s="138">
        <v>0.26</v>
      </c>
      <c r="D44" s="138">
        <v>0.91</v>
      </c>
      <c r="E44" s="146">
        <v>6073220754</v>
      </c>
      <c r="F44" s="146">
        <v>987318305</v>
      </c>
      <c r="G44" s="146">
        <v>209699009</v>
      </c>
      <c r="H44" s="153">
        <v>4.6466000000000003</v>
      </c>
      <c r="I44" s="153">
        <v>3.9847999999999999</v>
      </c>
      <c r="J44" s="144">
        <f t="shared" si="3"/>
        <v>1.030969949534162</v>
      </c>
      <c r="K44" s="144">
        <f>AVERAGE(J44:J46)</f>
        <v>0.94915913580310407</v>
      </c>
      <c r="L44" s="144" t="s">
        <v>620</v>
      </c>
      <c r="M44" s="144">
        <f t="shared" si="1"/>
        <v>-2.3600133103512988</v>
      </c>
      <c r="N44" s="144">
        <f>AVERAGE(M44:M46)</f>
        <v>-2.4418241240823568</v>
      </c>
      <c r="O44" s="144" t="s">
        <v>620</v>
      </c>
      <c r="P44" s="11" t="s">
        <v>177</v>
      </c>
      <c r="Q44" s="144">
        <v>-2.8409186516031184</v>
      </c>
      <c r="R44">
        <v>0.55006460828234294</v>
      </c>
      <c r="S44" s="144">
        <f t="shared" si="2"/>
        <v>5.5006460828234292E-3</v>
      </c>
    </row>
    <row r="45" spans="1:19" ht="14.4">
      <c r="A45" s="145">
        <v>43313</v>
      </c>
      <c r="B45" s="138">
        <v>1.47</v>
      </c>
      <c r="C45" s="138">
        <v>0.25</v>
      </c>
      <c r="D45" s="138">
        <v>0.85</v>
      </c>
      <c r="E45" s="146">
        <v>6272504089</v>
      </c>
      <c r="F45" s="146">
        <v>1102938597</v>
      </c>
      <c r="G45" s="146">
        <v>221268157</v>
      </c>
      <c r="H45" s="153">
        <v>4.6436999999999999</v>
      </c>
      <c r="I45" s="153">
        <v>4.0189000000000004</v>
      </c>
      <c r="J45" s="144">
        <f t="shared" si="3"/>
        <v>0.91642444266173295</v>
      </c>
      <c r="M45" s="144">
        <f t="shared" si="1"/>
        <v>-2.4745588172237278</v>
      </c>
      <c r="P45" s="11" t="s">
        <v>178</v>
      </c>
      <c r="Q45" s="144">
        <v>-2.823901332477281</v>
      </c>
      <c r="R45">
        <v>0.56708192740817998</v>
      </c>
      <c r="S45" s="144">
        <f t="shared" si="2"/>
        <v>5.6708192740817995E-3</v>
      </c>
    </row>
    <row r="46" spans="1:19" ht="14.4">
      <c r="A46" s="145">
        <v>43282</v>
      </c>
      <c r="B46" s="138">
        <v>1.37</v>
      </c>
      <c r="C46" s="138">
        <v>0.26</v>
      </c>
      <c r="D46" s="138">
        <v>0.84</v>
      </c>
      <c r="E46" s="146">
        <v>6200038895</v>
      </c>
      <c r="F46" s="146">
        <v>960392827</v>
      </c>
      <c r="G46" s="146">
        <v>229444129</v>
      </c>
      <c r="H46" s="153">
        <v>4.6501999999999999</v>
      </c>
      <c r="I46" s="153">
        <v>3.9809999999999999</v>
      </c>
      <c r="J46" s="144">
        <f t="shared" si="3"/>
        <v>0.90008301521341727</v>
      </c>
      <c r="M46" s="144">
        <f t="shared" si="1"/>
        <v>-2.4909002446720439</v>
      </c>
      <c r="P46" s="11" t="s">
        <v>179</v>
      </c>
      <c r="Q46" s="144">
        <v>-2.7247364245847172</v>
      </c>
      <c r="R46">
        <v>0.66624683530074424</v>
      </c>
      <c r="S46" s="144">
        <f t="shared" si="2"/>
        <v>6.6624683530074422E-3</v>
      </c>
    </row>
    <row r="47" spans="1:19" ht="14.4">
      <c r="A47" s="145">
        <v>43252</v>
      </c>
      <c r="B47" s="138">
        <v>1.18</v>
      </c>
      <c r="C47" s="138">
        <v>0.28000000000000003</v>
      </c>
      <c r="D47" s="138">
        <v>0.75</v>
      </c>
      <c r="E47" s="146">
        <v>5771773588</v>
      </c>
      <c r="F47" s="146">
        <v>899218359</v>
      </c>
      <c r="G47" s="146">
        <v>212176935</v>
      </c>
      <c r="H47" s="153">
        <v>4.6611000000000002</v>
      </c>
      <c r="I47" s="153">
        <v>3.9910999999999999</v>
      </c>
      <c r="J47" s="144">
        <f t="shared" si="3"/>
        <v>0.79735731315913949</v>
      </c>
      <c r="K47" s="144">
        <f>AVERAGE(J47:J49)</f>
        <v>0.74471548856354719</v>
      </c>
      <c r="L47" s="144" t="s">
        <v>619</v>
      </c>
      <c r="M47" s="144">
        <f t="shared" si="1"/>
        <v>-2.5936259467263216</v>
      </c>
      <c r="N47" s="144">
        <f>AVERAGE(M47:M49)</f>
        <v>-2.6462677713219138</v>
      </c>
      <c r="O47" s="144" t="s">
        <v>619</v>
      </c>
      <c r="P47" s="11" t="s">
        <v>180</v>
      </c>
      <c r="Q47" s="144">
        <v>-2.6462677713219138</v>
      </c>
      <c r="R47">
        <v>0.74471548856354719</v>
      </c>
      <c r="S47" s="144">
        <f t="shared" si="2"/>
        <v>7.4471548856354722E-3</v>
      </c>
    </row>
    <row r="48" spans="1:19" ht="14.4">
      <c r="A48" s="145">
        <v>43221</v>
      </c>
      <c r="B48" s="138">
        <v>1.0900000000000001</v>
      </c>
      <c r="C48" s="138">
        <v>0.27</v>
      </c>
      <c r="D48" s="138">
        <v>0.7</v>
      </c>
      <c r="E48" s="146">
        <v>5983931800</v>
      </c>
      <c r="F48" s="146">
        <v>925713305</v>
      </c>
      <c r="G48" s="146">
        <v>220477771</v>
      </c>
      <c r="H48" s="153">
        <v>4.6387</v>
      </c>
      <c r="I48" s="153">
        <v>3.9239000000000002</v>
      </c>
      <c r="J48" s="144">
        <f t="shared" si="3"/>
        <v>0.74372792061441639</v>
      </c>
      <c r="M48" s="144">
        <f t="shared" si="1"/>
        <v>-2.6472553392710445</v>
      </c>
      <c r="P48" s="11" t="s">
        <v>181</v>
      </c>
      <c r="Q48" s="144">
        <v>-2.4418241240823568</v>
      </c>
      <c r="R48">
        <v>0.94915913580310407</v>
      </c>
      <c r="S48" s="144">
        <f t="shared" si="2"/>
        <v>9.4915913580310412E-3</v>
      </c>
    </row>
    <row r="49" spans="1:19" ht="14.4">
      <c r="A49" s="145">
        <v>43191</v>
      </c>
      <c r="B49" s="138">
        <v>1</v>
      </c>
      <c r="C49" s="138">
        <v>0.26</v>
      </c>
      <c r="D49" s="138">
        <v>0.71</v>
      </c>
      <c r="E49" s="146">
        <v>5641424917</v>
      </c>
      <c r="F49" s="146">
        <v>865834749</v>
      </c>
      <c r="G49" s="146">
        <v>224651461</v>
      </c>
      <c r="H49" s="153">
        <v>4.6565000000000003</v>
      </c>
      <c r="I49" s="153">
        <v>3.7911999999999999</v>
      </c>
      <c r="J49" s="144">
        <f t="shared" si="3"/>
        <v>0.69306123191708546</v>
      </c>
      <c r="M49" s="144">
        <f t="shared" si="1"/>
        <v>-2.6979220279683753</v>
      </c>
      <c r="P49" s="11" t="s">
        <v>182</v>
      </c>
      <c r="Q49" s="144">
        <v>-2.2745325989181939</v>
      </c>
      <c r="R49">
        <v>1.1164506609672671</v>
      </c>
      <c r="S49" s="144">
        <f t="shared" si="2"/>
        <v>1.1164506609672671E-2</v>
      </c>
    </row>
    <row r="50" spans="1:19" ht="14.4">
      <c r="A50" s="145">
        <v>43160</v>
      </c>
      <c r="B50" s="138">
        <v>0.97</v>
      </c>
      <c r="C50" s="138">
        <v>0.25</v>
      </c>
      <c r="D50" s="138">
        <v>0.66</v>
      </c>
      <c r="E50" s="146">
        <v>6150218860</v>
      </c>
      <c r="F50" s="146">
        <v>886665608</v>
      </c>
      <c r="G50" s="146">
        <v>235989184</v>
      </c>
      <c r="H50" s="153">
        <v>4.6604999999999999</v>
      </c>
      <c r="I50" s="153">
        <v>3.7784</v>
      </c>
      <c r="J50" s="144">
        <f t="shared" si="3"/>
        <v>0.67900118539166243</v>
      </c>
      <c r="K50" s="144">
        <f>AVERAGE(J50:J52)</f>
        <v>0.66624683530074424</v>
      </c>
      <c r="L50" s="144" t="s">
        <v>618</v>
      </c>
      <c r="M50" s="144">
        <f t="shared" si="1"/>
        <v>-2.7119820744937986</v>
      </c>
      <c r="N50" s="144">
        <f>AVERAGE(M50:M52)</f>
        <v>-2.7247364245847172</v>
      </c>
      <c r="O50" s="144" t="s">
        <v>618</v>
      </c>
      <c r="P50" s="11" t="s">
        <v>183</v>
      </c>
      <c r="Q50" s="144">
        <v>-2.3595641488583401</v>
      </c>
      <c r="R50">
        <v>1.0314191110271207</v>
      </c>
      <c r="S50" s="144">
        <f t="shared" si="2"/>
        <v>1.0314191110271207E-2</v>
      </c>
    </row>
    <row r="51" spans="1:19" ht="14.4">
      <c r="A51" s="145">
        <v>43132</v>
      </c>
      <c r="B51" s="138">
        <v>0.96</v>
      </c>
      <c r="C51" s="138">
        <v>0.25</v>
      </c>
      <c r="D51" s="138">
        <v>0.52</v>
      </c>
      <c r="E51" s="146">
        <v>5553869824</v>
      </c>
      <c r="F51" s="146">
        <v>815092076</v>
      </c>
      <c r="G51" s="146">
        <v>158906793</v>
      </c>
      <c r="H51" s="153">
        <v>4.6555</v>
      </c>
      <c r="I51" s="153">
        <v>3.7675000000000001</v>
      </c>
      <c r="J51" s="144">
        <f t="shared" si="3"/>
        <v>0.66266752963905529</v>
      </c>
      <c r="M51" s="144">
        <f t="shared" si="1"/>
        <v>-2.7283157302464058</v>
      </c>
      <c r="P51" s="11" t="s">
        <v>184</v>
      </c>
      <c r="Q51" s="144">
        <v>-2.3342543366508699</v>
      </c>
      <c r="R51">
        <v>1.0567289232345913</v>
      </c>
      <c r="S51" s="144">
        <f t="shared" si="2"/>
        <v>1.0567289232345914E-2</v>
      </c>
    </row>
    <row r="52" spans="1:19" ht="14.4">
      <c r="A52" s="145">
        <v>43101</v>
      </c>
      <c r="B52" s="138">
        <v>0.92</v>
      </c>
      <c r="C52" s="138">
        <v>0.27</v>
      </c>
      <c r="D52" s="138">
        <v>0.54</v>
      </c>
      <c r="E52" s="146">
        <v>6253902958</v>
      </c>
      <c r="F52" s="146">
        <v>873445835</v>
      </c>
      <c r="G52" s="146">
        <v>161837759</v>
      </c>
      <c r="H52" s="153">
        <v>4.6500000000000004</v>
      </c>
      <c r="I52" s="153">
        <v>3.8121</v>
      </c>
      <c r="J52" s="144">
        <f t="shared" si="3"/>
        <v>0.65707179087151513</v>
      </c>
      <c r="M52" s="144">
        <f t="shared" si="1"/>
        <v>-2.7339114690139459</v>
      </c>
      <c r="P52" s="11" t="s">
        <v>185</v>
      </c>
      <c r="Q52" s="144">
        <v>-2.2244309096799859</v>
      </c>
      <c r="R52">
        <v>1.1665523502054749</v>
      </c>
      <c r="S52" s="144">
        <f t="shared" si="2"/>
        <v>1.1665523502054749E-2</v>
      </c>
    </row>
    <row r="53" spans="1:19" ht="14.4">
      <c r="A53" s="145">
        <v>43070</v>
      </c>
      <c r="B53" s="138">
        <v>0.79</v>
      </c>
      <c r="C53" s="138">
        <v>0.3</v>
      </c>
      <c r="D53" s="138">
        <v>0.52</v>
      </c>
      <c r="E53" s="146">
        <v>5898065835</v>
      </c>
      <c r="F53" s="146">
        <v>874303502</v>
      </c>
      <c r="G53" s="146">
        <v>173604668</v>
      </c>
      <c r="H53" s="153">
        <v>4.6359000000000004</v>
      </c>
      <c r="I53" s="153">
        <v>3.9186000000000001</v>
      </c>
      <c r="J53" s="144">
        <f t="shared" si="3"/>
        <v>0.58591496626240736</v>
      </c>
      <c r="K53" s="144">
        <f>AVERAGE(J53:J55)</f>
        <v>0.56708192740817998</v>
      </c>
      <c r="L53" s="144" t="s">
        <v>617</v>
      </c>
      <c r="M53" s="144">
        <f t="shared" si="1"/>
        <v>-2.8050682936230538</v>
      </c>
      <c r="N53" s="144">
        <f>AVERAGE(M53:M55)</f>
        <v>-2.823901332477281</v>
      </c>
      <c r="O53" s="144" t="s">
        <v>617</v>
      </c>
      <c r="P53" s="11" t="s">
        <v>186</v>
      </c>
      <c r="Q53" s="144">
        <v>-2.1522612249591067</v>
      </c>
      <c r="R53">
        <v>1.2387220349263544</v>
      </c>
      <c r="S53" s="144">
        <f t="shared" si="2"/>
        <v>1.2387220349263544E-2</v>
      </c>
    </row>
    <row r="54" spans="1:19" ht="14.4">
      <c r="A54" s="145">
        <v>43040</v>
      </c>
      <c r="B54" s="138">
        <v>0.77</v>
      </c>
      <c r="C54" s="138">
        <v>0.3</v>
      </c>
      <c r="D54" s="138">
        <v>0.47</v>
      </c>
      <c r="E54" s="146">
        <v>5493267499</v>
      </c>
      <c r="F54" s="146">
        <v>862670224</v>
      </c>
      <c r="G54" s="146">
        <v>138041363</v>
      </c>
      <c r="H54" s="153">
        <v>4.6314000000000002</v>
      </c>
      <c r="I54" s="153">
        <v>3.9472999999999998</v>
      </c>
      <c r="J54" s="144">
        <f t="shared" si="3"/>
        <v>0.56655298712711955</v>
      </c>
      <c r="M54" s="144">
        <f t="shared" si="1"/>
        <v>-2.8244302727583417</v>
      </c>
      <c r="P54" s="11" t="s">
        <v>187</v>
      </c>
      <c r="Q54" s="144">
        <v>-2.3010164697966116</v>
      </c>
      <c r="R54">
        <v>1.0899667900888494</v>
      </c>
      <c r="S54" s="144">
        <f t="shared" si="2"/>
        <v>1.0899667900888494E-2</v>
      </c>
    </row>
    <row r="55" spans="1:19" ht="14.4">
      <c r="A55" s="145">
        <v>43009</v>
      </c>
      <c r="B55" s="138">
        <v>0.75</v>
      </c>
      <c r="C55" s="138">
        <v>0.26</v>
      </c>
      <c r="D55" s="138">
        <v>0.55000000000000004</v>
      </c>
      <c r="E55" s="146">
        <v>5484002778</v>
      </c>
      <c r="F55" s="146">
        <v>833317931</v>
      </c>
      <c r="G55" s="146">
        <v>144813515</v>
      </c>
      <c r="H55" s="153">
        <v>4.5884999999999998</v>
      </c>
      <c r="I55" s="153">
        <v>3.9035000000000002</v>
      </c>
      <c r="J55" s="144">
        <f t="shared" si="3"/>
        <v>0.54877782883501292</v>
      </c>
      <c r="M55" s="144">
        <f t="shared" si="1"/>
        <v>-2.8422054310504481</v>
      </c>
      <c r="P55" s="11" t="s">
        <v>188</v>
      </c>
      <c r="Q55" s="144">
        <v>-2.3924142847112635</v>
      </c>
      <c r="R55">
        <v>0.9985689751741974</v>
      </c>
      <c r="S55" s="144">
        <f t="shared" si="2"/>
        <v>9.9856897517419732E-3</v>
      </c>
    </row>
    <row r="56" spans="1:19" ht="14.4">
      <c r="A56" s="145">
        <v>42979</v>
      </c>
      <c r="B56" s="138">
        <v>0.74</v>
      </c>
      <c r="C56" s="138">
        <v>0.26</v>
      </c>
      <c r="D56" s="138">
        <v>0.49</v>
      </c>
      <c r="E56" s="146">
        <v>5269967634</v>
      </c>
      <c r="F56" s="146">
        <v>836420147</v>
      </c>
      <c r="G56" s="146">
        <v>157607045</v>
      </c>
      <c r="H56" s="153">
        <v>4.5978000000000003</v>
      </c>
      <c r="I56" s="153">
        <v>3.8576000000000001</v>
      </c>
      <c r="J56" s="144">
        <f t="shared" si="3"/>
        <v>0.53452883832205844</v>
      </c>
      <c r="K56" s="144">
        <f>AVERAGE(J56:J58)</f>
        <v>0.55006460828234294</v>
      </c>
      <c r="L56" s="144" t="s">
        <v>616</v>
      </c>
      <c r="M56" s="144">
        <f t="shared" si="1"/>
        <v>-2.8564544215634027</v>
      </c>
      <c r="N56" s="144">
        <f>AVERAGE(M56:M58)</f>
        <v>-2.8409186516031184</v>
      </c>
      <c r="O56" s="144" t="s">
        <v>616</v>
      </c>
      <c r="P56" s="11" t="s">
        <v>189</v>
      </c>
      <c r="Q56" s="144">
        <v>-2.4755421176898209</v>
      </c>
      <c r="R56">
        <v>0.91544114219564021</v>
      </c>
      <c r="S56" s="144">
        <f t="shared" si="2"/>
        <v>9.1544114219564016E-3</v>
      </c>
    </row>
    <row r="57" spans="1:19" ht="14.4">
      <c r="A57" s="145">
        <v>42948</v>
      </c>
      <c r="B57" s="138">
        <v>0.73</v>
      </c>
      <c r="C57" s="138">
        <v>0.26</v>
      </c>
      <c r="D57" s="138">
        <v>0.54</v>
      </c>
      <c r="E57" s="146">
        <v>5717034535</v>
      </c>
      <c r="F57" s="146">
        <v>913993353</v>
      </c>
      <c r="G57" s="146">
        <v>151358970</v>
      </c>
      <c r="H57" s="153">
        <v>4.5784000000000002</v>
      </c>
      <c r="I57" s="153">
        <v>3.8763999999999998</v>
      </c>
      <c r="J57" s="144">
        <f t="shared" si="3"/>
        <v>0.53185203369032308</v>
      </c>
      <c r="M57" s="144">
        <f t="shared" si="1"/>
        <v>-2.8591312261951378</v>
      </c>
      <c r="P57" s="11" t="s">
        <v>190</v>
      </c>
      <c r="Q57" s="144">
        <v>-2.5421142092817925</v>
      </c>
      <c r="R57">
        <v>0.84886905060366846</v>
      </c>
      <c r="S57" s="144">
        <f t="shared" si="2"/>
        <v>8.4886905060366849E-3</v>
      </c>
    </row>
    <row r="58" spans="1:19" ht="14.4">
      <c r="A58" s="145">
        <v>42917</v>
      </c>
      <c r="B58" s="138">
        <v>0.79</v>
      </c>
      <c r="C58" s="138">
        <v>0.3</v>
      </c>
      <c r="D58" s="138">
        <v>0.47</v>
      </c>
      <c r="E58" s="146">
        <v>5609194254</v>
      </c>
      <c r="F58" s="146">
        <v>837972153</v>
      </c>
      <c r="G58" s="146">
        <v>155181951</v>
      </c>
      <c r="H58" s="153">
        <v>4.5681000000000003</v>
      </c>
      <c r="I58" s="153">
        <v>3.9704000000000002</v>
      </c>
      <c r="J58" s="144">
        <f t="shared" si="3"/>
        <v>0.58381295283464729</v>
      </c>
      <c r="M58" s="144">
        <f t="shared" si="1"/>
        <v>-2.8071703070508138</v>
      </c>
      <c r="P58" s="11" t="s">
        <v>191</v>
      </c>
      <c r="Q58" s="144">
        <v>-2.6666708659392619</v>
      </c>
      <c r="R58">
        <v>0.72431239394619906</v>
      </c>
      <c r="S58" s="144">
        <f t="shared" si="2"/>
        <v>7.2431239394619906E-3</v>
      </c>
    </row>
    <row r="59" spans="1:19" ht="14.4">
      <c r="A59" s="145">
        <v>42887</v>
      </c>
      <c r="B59" s="138">
        <v>0.78</v>
      </c>
      <c r="C59" s="138">
        <v>0.3</v>
      </c>
      <c r="D59" s="138">
        <v>0.49</v>
      </c>
      <c r="E59" s="146">
        <v>5653316888</v>
      </c>
      <c r="F59" s="146">
        <v>820836680</v>
      </c>
      <c r="G59" s="146">
        <v>144853073</v>
      </c>
      <c r="H59" s="153">
        <v>4.5713999999999997</v>
      </c>
      <c r="I59" s="153">
        <v>4.0713999999999997</v>
      </c>
      <c r="J59" s="144">
        <f t="shared" si="3"/>
        <v>0.58269333312767435</v>
      </c>
      <c r="K59" s="144">
        <f>AVERAGE(J59:J61)</f>
        <v>0.59389004861504668</v>
      </c>
      <c r="L59" s="144" t="s">
        <v>615</v>
      </c>
      <c r="M59" s="144">
        <f t="shared" si="1"/>
        <v>-2.8082899267577868</v>
      </c>
      <c r="N59" s="144">
        <f>AVERAGE(M59:M61)</f>
        <v>-2.7970932112704148</v>
      </c>
      <c r="O59" s="144" t="s">
        <v>615</v>
      </c>
      <c r="P59" s="11" t="s">
        <v>192</v>
      </c>
      <c r="Q59" s="144">
        <v>-2.8010573166007369</v>
      </c>
      <c r="R59">
        <v>0.58992594328472425</v>
      </c>
      <c r="S59" s="144">
        <f t="shared" si="2"/>
        <v>5.8992594328472429E-3</v>
      </c>
    </row>
    <row r="60" spans="1:19" ht="14.4">
      <c r="A60" s="145">
        <v>42856</v>
      </c>
      <c r="B60" s="138">
        <v>0.8</v>
      </c>
      <c r="C60" s="138">
        <v>0.3</v>
      </c>
      <c r="D60" s="138">
        <v>0.49</v>
      </c>
      <c r="E60" s="146">
        <v>5943976801</v>
      </c>
      <c r="F60" s="146">
        <v>847588654</v>
      </c>
      <c r="G60" s="146">
        <v>151991703</v>
      </c>
      <c r="H60" s="153">
        <v>4.5540000000000003</v>
      </c>
      <c r="I60" s="153">
        <v>4.1212999999999997</v>
      </c>
      <c r="J60" s="144">
        <f t="shared" si="3"/>
        <v>0.59634865369263468</v>
      </c>
      <c r="M60" s="144">
        <f t="shared" si="1"/>
        <v>-2.7946346061928264</v>
      </c>
      <c r="P60" s="11" t="s">
        <v>193</v>
      </c>
      <c r="Q60" s="144">
        <v>-2.7765391212500492</v>
      </c>
      <c r="R60">
        <v>0.61444413863541181</v>
      </c>
      <c r="S60" s="144">
        <f t="shared" si="2"/>
        <v>6.1444413863541185E-3</v>
      </c>
    </row>
    <row r="61" spans="1:19" ht="14.4">
      <c r="A61" s="145">
        <v>42826</v>
      </c>
      <c r="B61" s="138">
        <v>0.82</v>
      </c>
      <c r="C61" s="138">
        <v>0.3</v>
      </c>
      <c r="D61" s="138">
        <v>0.51</v>
      </c>
      <c r="E61" s="146">
        <v>5362287882</v>
      </c>
      <c r="F61" s="146">
        <v>811715932</v>
      </c>
      <c r="G61" s="146">
        <v>135012846</v>
      </c>
      <c r="H61" s="153">
        <v>4.5298999999999996</v>
      </c>
      <c r="I61" s="153">
        <v>4.2259000000000002</v>
      </c>
      <c r="J61" s="144">
        <f t="shared" si="3"/>
        <v>0.60262815902483102</v>
      </c>
      <c r="M61" s="144">
        <f t="shared" si="1"/>
        <v>-2.7883551008606302</v>
      </c>
      <c r="P61" s="11" t="s">
        <v>194</v>
      </c>
      <c r="Q61" s="144">
        <v>-2.704941523013392</v>
      </c>
      <c r="R61">
        <v>0.68604173687206904</v>
      </c>
      <c r="S61" s="144">
        <f t="shared" si="2"/>
        <v>6.86041736872069E-3</v>
      </c>
    </row>
    <row r="62" spans="1:19" ht="14.4">
      <c r="A62" s="145">
        <v>42795</v>
      </c>
      <c r="B62" s="138">
        <v>0.84</v>
      </c>
      <c r="C62" s="138">
        <v>0.31</v>
      </c>
      <c r="D62" s="138">
        <v>0.49</v>
      </c>
      <c r="E62" s="146">
        <v>6325453849</v>
      </c>
      <c r="F62" s="146">
        <v>851561528</v>
      </c>
      <c r="G62" s="146">
        <v>148525184</v>
      </c>
      <c r="H62" s="153">
        <v>4.5481999999999996</v>
      </c>
      <c r="I62" s="153">
        <v>4.2563000000000004</v>
      </c>
      <c r="J62" s="144">
        <f t="shared" si="3"/>
        <v>0.63004235548351939</v>
      </c>
      <c r="K62" s="144">
        <f>AVERAGE(J62:J64)</f>
        <v>0.65540170352621119</v>
      </c>
      <c r="L62" s="144" t="s">
        <v>614</v>
      </c>
      <c r="M62" s="144">
        <f t="shared" si="1"/>
        <v>-2.7609409044019415</v>
      </c>
      <c r="N62" s="144">
        <f>AVERAGE(M62:M64)</f>
        <v>-2.73558155635925</v>
      </c>
      <c r="O62" s="144" t="s">
        <v>614</v>
      </c>
      <c r="R62">
        <v>0.89060417390301427</v>
      </c>
      <c r="S62" s="144">
        <f t="shared" si="2"/>
        <v>8.9060417390301426E-3</v>
      </c>
    </row>
    <row r="63" spans="1:19">
      <c r="A63" s="145">
        <v>42767</v>
      </c>
      <c r="B63" s="138">
        <v>0.88</v>
      </c>
      <c r="C63" s="138">
        <v>0.34</v>
      </c>
      <c r="D63" s="138">
        <v>0.47</v>
      </c>
      <c r="E63" s="146">
        <v>5898779905</v>
      </c>
      <c r="F63" s="146">
        <v>804525800</v>
      </c>
      <c r="G63" s="146">
        <v>124920063</v>
      </c>
      <c r="H63" s="153">
        <v>4.5119999999999996</v>
      </c>
      <c r="I63" s="153">
        <v>4.2411000000000003</v>
      </c>
      <c r="J63" s="144">
        <f t="shared" si="3"/>
        <v>0.66352567367573412</v>
      </c>
      <c r="M63" s="144">
        <f t="shared" si="1"/>
        <v>-2.7274575862097268</v>
      </c>
    </row>
    <row r="64" spans="1:19">
      <c r="A64" s="145">
        <v>42736</v>
      </c>
      <c r="B64" s="138">
        <v>0.9</v>
      </c>
      <c r="C64" s="138">
        <v>0.35</v>
      </c>
      <c r="D64" s="138">
        <v>0.47</v>
      </c>
      <c r="E64" s="146">
        <v>5865804623</v>
      </c>
      <c r="F64" s="146">
        <v>835371273</v>
      </c>
      <c r="G64" s="146">
        <v>140115390</v>
      </c>
      <c r="H64" s="153">
        <v>4.5015999999999998</v>
      </c>
      <c r="I64" s="153">
        <v>4.2401</v>
      </c>
      <c r="J64" s="144">
        <f t="shared" si="3"/>
        <v>0.67263708141938006</v>
      </c>
      <c r="M64" s="144">
        <f t="shared" si="1"/>
        <v>-2.718346178466081</v>
      </c>
    </row>
    <row r="65" spans="1:15">
      <c r="A65" s="145">
        <v>42705</v>
      </c>
      <c r="B65" s="138">
        <v>0.9</v>
      </c>
      <c r="C65" s="138">
        <v>0.34</v>
      </c>
      <c r="D65" s="138">
        <v>0.49</v>
      </c>
      <c r="E65" s="146">
        <v>6715199373</v>
      </c>
      <c r="F65" s="146">
        <v>867454796</v>
      </c>
      <c r="G65" s="146">
        <v>136946884</v>
      </c>
      <c r="H65" s="153">
        <v>4.5172999999999996</v>
      </c>
      <c r="I65" s="153">
        <v>4.282</v>
      </c>
      <c r="J65" s="144">
        <f t="shared" si="3"/>
        <v>0.68299625056527558</v>
      </c>
      <c r="K65" s="144">
        <f>AVERAGE(J65:J67)</f>
        <v>0.69252948945758319</v>
      </c>
      <c r="L65" s="144" t="s">
        <v>613</v>
      </c>
      <c r="M65" s="144">
        <f t="shared" si="1"/>
        <v>-2.7079870093201857</v>
      </c>
      <c r="N65" s="144">
        <f>AVERAGE(M65:M67)</f>
        <v>-2.6984537704278782</v>
      </c>
      <c r="O65" s="144" t="s">
        <v>613</v>
      </c>
    </row>
    <row r="66" spans="1:15">
      <c r="A66" s="145">
        <v>42675</v>
      </c>
      <c r="B66" s="138">
        <v>0.91</v>
      </c>
      <c r="C66" s="138">
        <v>0.38</v>
      </c>
      <c r="D66" s="138">
        <v>0.49</v>
      </c>
      <c r="E66" s="146">
        <v>5951342591</v>
      </c>
      <c r="F66" s="146">
        <v>831182556</v>
      </c>
      <c r="G66" s="146">
        <v>122945498</v>
      </c>
      <c r="H66" s="153">
        <v>4.5102000000000002</v>
      </c>
      <c r="I66" s="153">
        <v>4.1710000000000003</v>
      </c>
      <c r="J66" s="144">
        <f t="shared" ref="J66:J97" si="4">(B66*E66+C66*F66*H66+D66*G66*I66)/(E66+F66*H66+G66*I66)</f>
        <v>0.69436762935451413</v>
      </c>
      <c r="M66" s="144">
        <f t="shared" si="1"/>
        <v>-2.696615630530947</v>
      </c>
    </row>
    <row r="67" spans="1:15">
      <c r="A67" s="145">
        <v>42644</v>
      </c>
      <c r="B67" s="138">
        <v>0.92</v>
      </c>
      <c r="C67" s="138">
        <v>0.38</v>
      </c>
      <c r="D67" s="138">
        <v>0.54</v>
      </c>
      <c r="E67" s="146">
        <v>5872223226</v>
      </c>
      <c r="F67" s="146">
        <v>833878117</v>
      </c>
      <c r="G67" s="146">
        <v>138576147</v>
      </c>
      <c r="H67" s="153">
        <v>4.4942000000000002</v>
      </c>
      <c r="I67" s="153">
        <v>4.0755999999999997</v>
      </c>
      <c r="J67" s="144">
        <f t="shared" si="4"/>
        <v>0.70022458845295976</v>
      </c>
      <c r="M67" s="144">
        <f t="shared" ref="M67:M130" si="5">J67-AVERAGE($J$2:$J$184)</f>
        <v>-2.6907586714325014</v>
      </c>
    </row>
    <row r="68" spans="1:15">
      <c r="A68" s="145">
        <v>42614</v>
      </c>
      <c r="B68" s="138">
        <v>0.94</v>
      </c>
      <c r="C68" s="138">
        <v>0.39</v>
      </c>
      <c r="D68" s="138">
        <v>0.61</v>
      </c>
      <c r="E68" s="146">
        <v>6029423566</v>
      </c>
      <c r="F68" s="146">
        <v>897971915</v>
      </c>
      <c r="G68" s="146">
        <v>153823980</v>
      </c>
      <c r="H68" s="153">
        <v>4.4505999999999997</v>
      </c>
      <c r="I68" s="153">
        <v>3.97</v>
      </c>
      <c r="J68" s="144">
        <f t="shared" si="4"/>
        <v>0.71440129372296579</v>
      </c>
      <c r="K68" s="144">
        <f>AVERAGE(J68:J70)</f>
        <v>0.72289534274806444</v>
      </c>
      <c r="L68" s="144" t="s">
        <v>612</v>
      </c>
      <c r="M68" s="144">
        <f t="shared" si="5"/>
        <v>-2.6765819661624954</v>
      </c>
      <c r="N68" s="144">
        <f>AVERAGE(M68:M70)</f>
        <v>-2.6680879171373966</v>
      </c>
      <c r="O68" s="144" t="s">
        <v>612</v>
      </c>
    </row>
    <row r="69" spans="1:15">
      <c r="A69" s="145">
        <v>42583</v>
      </c>
      <c r="B69" s="138">
        <v>0.95</v>
      </c>
      <c r="C69" s="138">
        <v>0.37</v>
      </c>
      <c r="D69" s="138">
        <v>0.56000000000000005</v>
      </c>
      <c r="E69" s="146">
        <v>6161508248</v>
      </c>
      <c r="F69" s="146">
        <v>1005018349</v>
      </c>
      <c r="G69" s="146">
        <v>146360771</v>
      </c>
      <c r="H69" s="153">
        <v>4.4593999999999996</v>
      </c>
      <c r="I69" s="153">
        <v>3.9775</v>
      </c>
      <c r="J69" s="144">
        <f t="shared" si="4"/>
        <v>0.69820844875041765</v>
      </c>
      <c r="M69" s="144">
        <f t="shared" si="5"/>
        <v>-2.6927748111350436</v>
      </c>
    </row>
    <row r="70" spans="1:15">
      <c r="A70" s="145">
        <v>42552</v>
      </c>
      <c r="B70" s="138">
        <v>1.01</v>
      </c>
      <c r="C70" s="138">
        <v>0.39</v>
      </c>
      <c r="D70" s="138">
        <v>0.59</v>
      </c>
      <c r="E70" s="146">
        <v>6260432422</v>
      </c>
      <c r="F70" s="146">
        <v>911645638</v>
      </c>
      <c r="G70" s="146">
        <v>137600982</v>
      </c>
      <c r="H70" s="153">
        <v>4.4858000000000002</v>
      </c>
      <c r="I70" s="153">
        <v>4.0529000000000002</v>
      </c>
      <c r="J70" s="144">
        <f t="shared" si="4"/>
        <v>0.75607628577080987</v>
      </c>
      <c r="M70" s="144">
        <f t="shared" si="5"/>
        <v>-2.6349069741146511</v>
      </c>
    </row>
    <row r="71" spans="1:15">
      <c r="A71" s="145">
        <v>42522</v>
      </c>
      <c r="B71" s="138">
        <v>1.07</v>
      </c>
      <c r="C71" s="138">
        <v>0.41</v>
      </c>
      <c r="D71" s="138">
        <v>0.68</v>
      </c>
      <c r="E71" s="146">
        <v>6499692868</v>
      </c>
      <c r="F71" s="146">
        <v>912989704</v>
      </c>
      <c r="G71" s="146">
        <v>148933067</v>
      </c>
      <c r="H71" s="153">
        <v>4.5217999999999998</v>
      </c>
      <c r="I71" s="153">
        <v>4.0256999999999996</v>
      </c>
      <c r="J71" s="144">
        <f t="shared" si="4"/>
        <v>0.80649387772636993</v>
      </c>
      <c r="K71" s="144">
        <f>AVERAGE(J71:J73)</f>
        <v>0.82053318363967487</v>
      </c>
      <c r="L71" s="144" t="s">
        <v>611</v>
      </c>
      <c r="M71" s="144">
        <f t="shared" si="5"/>
        <v>-2.5844893821590911</v>
      </c>
      <c r="N71" s="144">
        <f>AVERAGE(M71:M73)</f>
        <v>-2.5704500762457863</v>
      </c>
      <c r="O71" s="144" t="s">
        <v>611</v>
      </c>
    </row>
    <row r="72" spans="1:15">
      <c r="A72" s="145">
        <v>42491</v>
      </c>
      <c r="B72" s="138">
        <v>1.0900000000000001</v>
      </c>
      <c r="C72" s="138">
        <v>0.42</v>
      </c>
      <c r="D72" s="138">
        <v>0.64</v>
      </c>
      <c r="E72" s="146">
        <v>6389373920</v>
      </c>
      <c r="F72" s="146">
        <v>914028087</v>
      </c>
      <c r="G72" s="146">
        <v>147681322</v>
      </c>
      <c r="H72" s="153">
        <v>4.4993999999999996</v>
      </c>
      <c r="I72" s="153">
        <v>3.9802</v>
      </c>
      <c r="J72" s="144">
        <f t="shared" si="4"/>
        <v>0.81768214433151276</v>
      </c>
      <c r="M72" s="144">
        <f t="shared" si="5"/>
        <v>-2.5733011155539485</v>
      </c>
    </row>
    <row r="73" spans="1:15">
      <c r="A73" s="145">
        <v>42461</v>
      </c>
      <c r="B73" s="138">
        <v>1.1200000000000001</v>
      </c>
      <c r="C73" s="138">
        <v>0.42</v>
      </c>
      <c r="D73" s="138">
        <v>0.57999999999999996</v>
      </c>
      <c r="E73" s="146">
        <v>6467604663</v>
      </c>
      <c r="F73" s="146">
        <v>896880612</v>
      </c>
      <c r="G73" s="146">
        <v>150746266</v>
      </c>
      <c r="H73" s="153">
        <v>4.4726999999999997</v>
      </c>
      <c r="I73" s="153">
        <v>3.9455</v>
      </c>
      <c r="J73" s="144">
        <f t="shared" si="4"/>
        <v>0.83742352886114191</v>
      </c>
      <c r="M73" s="144">
        <f t="shared" si="5"/>
        <v>-2.5535597310243192</v>
      </c>
    </row>
    <row r="74" spans="1:15">
      <c r="A74" s="145">
        <v>42430</v>
      </c>
      <c r="B74" s="138">
        <v>1.18</v>
      </c>
      <c r="C74" s="138">
        <v>0.45</v>
      </c>
      <c r="D74" s="138">
        <v>0.6</v>
      </c>
      <c r="E74" s="146">
        <v>7284386937</v>
      </c>
      <c r="F74" s="146">
        <v>975844136</v>
      </c>
      <c r="G74" s="146">
        <v>153653973</v>
      </c>
      <c r="H74" s="153">
        <v>4.4657</v>
      </c>
      <c r="I74" s="153">
        <v>4.0201000000000002</v>
      </c>
      <c r="J74" s="144">
        <f t="shared" si="4"/>
        <v>0.89129642008224275</v>
      </c>
      <c r="K74" s="144">
        <f>AVERAGE(J74:J76)</f>
        <v>0.93017115721416277</v>
      </c>
      <c r="L74" s="144" t="s">
        <v>610</v>
      </c>
      <c r="M74" s="144">
        <f t="shared" si="5"/>
        <v>-2.4996868398032182</v>
      </c>
      <c r="N74" s="144">
        <f>AVERAGE(M74:M76)</f>
        <v>-2.4608121026712984</v>
      </c>
      <c r="O74" s="144" t="s">
        <v>610</v>
      </c>
    </row>
    <row r="75" spans="1:15">
      <c r="A75" s="145">
        <v>42401</v>
      </c>
      <c r="B75" s="138">
        <v>1.22</v>
      </c>
      <c r="C75" s="138">
        <v>0.46</v>
      </c>
      <c r="D75" s="138">
        <v>0.72</v>
      </c>
      <c r="E75" s="146">
        <v>6753937830</v>
      </c>
      <c r="F75" s="146">
        <v>941258526</v>
      </c>
      <c r="G75" s="146">
        <v>141502601</v>
      </c>
      <c r="H75" s="153">
        <v>4.4817999999999998</v>
      </c>
      <c r="I75" s="153">
        <v>4.0395000000000003</v>
      </c>
      <c r="J75" s="144">
        <f t="shared" si="4"/>
        <v>0.91751703388253536</v>
      </c>
      <c r="M75" s="144">
        <f t="shared" si="5"/>
        <v>-2.4734662260029259</v>
      </c>
    </row>
    <row r="76" spans="1:15">
      <c r="A76" s="145">
        <v>42370</v>
      </c>
      <c r="B76" s="138">
        <v>1.27</v>
      </c>
      <c r="C76" s="138">
        <v>0.55000000000000004</v>
      </c>
      <c r="D76" s="138">
        <v>0.66</v>
      </c>
      <c r="E76" s="146">
        <v>7129112743</v>
      </c>
      <c r="F76" s="146">
        <v>952180072</v>
      </c>
      <c r="G76" s="146">
        <v>143949083</v>
      </c>
      <c r="H76" s="153">
        <v>4.5303000000000004</v>
      </c>
      <c r="I76" s="153">
        <v>4.1702000000000004</v>
      </c>
      <c r="J76" s="144">
        <f t="shared" si="4"/>
        <v>0.98170001767771065</v>
      </c>
      <c r="M76" s="144">
        <f t="shared" si="5"/>
        <v>-2.4092832422077501</v>
      </c>
    </row>
    <row r="77" spans="1:15">
      <c r="A77" s="145">
        <v>42339</v>
      </c>
      <c r="B77" s="138">
        <v>1.48</v>
      </c>
      <c r="C77" s="138">
        <v>0.61</v>
      </c>
      <c r="D77" s="138">
        <v>0.67</v>
      </c>
      <c r="E77" s="146">
        <v>7644906669</v>
      </c>
      <c r="F77" s="146">
        <v>1058032480</v>
      </c>
      <c r="G77" s="146">
        <v>160526237</v>
      </c>
      <c r="H77" s="153">
        <v>4.5039999999999996</v>
      </c>
      <c r="I77" s="153">
        <v>4.1390000000000002</v>
      </c>
      <c r="J77" s="144">
        <f t="shared" si="4"/>
        <v>1.1217465276390888</v>
      </c>
      <c r="K77" s="144">
        <f>AVERAGE(J77:J79)</f>
        <v>1.1907316014640044</v>
      </c>
      <c r="L77" s="144" t="s">
        <v>609</v>
      </c>
      <c r="M77" s="144">
        <f t="shared" si="5"/>
        <v>-2.2692367322463722</v>
      </c>
      <c r="N77" s="144">
        <f>AVERAGE(M77:M79)</f>
        <v>-2.2002516584214566</v>
      </c>
      <c r="O77" s="144" t="s">
        <v>609</v>
      </c>
    </row>
    <row r="78" spans="1:15">
      <c r="A78" s="145">
        <v>42309</v>
      </c>
      <c r="B78" s="138">
        <v>1.59</v>
      </c>
      <c r="C78" s="138">
        <v>0.68</v>
      </c>
      <c r="D78" s="138">
        <v>0.68</v>
      </c>
      <c r="E78" s="146">
        <v>6427114590</v>
      </c>
      <c r="F78" s="146">
        <v>939284017</v>
      </c>
      <c r="G78" s="146">
        <v>131901237</v>
      </c>
      <c r="H78" s="153">
        <v>4.4444999999999997</v>
      </c>
      <c r="I78" s="153">
        <v>4.1356000000000002</v>
      </c>
      <c r="J78" s="144">
        <f t="shared" si="4"/>
        <v>1.2046740334432828</v>
      </c>
      <c r="M78" s="144">
        <f t="shared" si="5"/>
        <v>-2.1863092264421784</v>
      </c>
    </row>
    <row r="79" spans="1:15">
      <c r="A79" s="145">
        <v>42278</v>
      </c>
      <c r="B79" s="138">
        <v>1.63</v>
      </c>
      <c r="C79" s="138">
        <v>0.71</v>
      </c>
      <c r="D79" s="138">
        <v>0.85</v>
      </c>
      <c r="E79" s="146">
        <v>6641656444</v>
      </c>
      <c r="F79" s="146">
        <v>970052709</v>
      </c>
      <c r="G79" s="146">
        <v>162888858</v>
      </c>
      <c r="H79" s="153">
        <v>4.4219999999999997</v>
      </c>
      <c r="I79" s="153">
        <v>3.9346000000000001</v>
      </c>
      <c r="J79" s="144">
        <f t="shared" si="4"/>
        <v>1.2457742433096417</v>
      </c>
      <c r="M79" s="144">
        <f t="shared" si="5"/>
        <v>-2.1452090165758193</v>
      </c>
    </row>
    <row r="80" spans="1:15">
      <c r="A80" s="145">
        <v>42248</v>
      </c>
      <c r="B80" s="138">
        <v>1.64</v>
      </c>
      <c r="C80" s="138">
        <v>0.75</v>
      </c>
      <c r="D80" s="138">
        <v>0.94</v>
      </c>
      <c r="E80" s="146">
        <v>6751311661</v>
      </c>
      <c r="F80" s="146">
        <v>1004302440</v>
      </c>
      <c r="G80" s="146">
        <v>150678071</v>
      </c>
      <c r="H80" s="153">
        <v>4.4231999999999996</v>
      </c>
      <c r="I80" s="153">
        <v>3.9382000000000001</v>
      </c>
      <c r="J80" s="144">
        <f t="shared" si="4"/>
        <v>1.2693385309324459</v>
      </c>
      <c r="K80" s="144">
        <f>AVERAGE(J80:J82)</f>
        <v>1.2887931450234733</v>
      </c>
      <c r="L80" s="144" t="s">
        <v>608</v>
      </c>
      <c r="M80" s="144">
        <f t="shared" si="5"/>
        <v>-2.1216447289530151</v>
      </c>
      <c r="N80" s="144">
        <f>AVERAGE(M80:M82)</f>
        <v>-2.1021901148619881</v>
      </c>
      <c r="O80" s="144" t="s">
        <v>608</v>
      </c>
    </row>
    <row r="81" spans="1:15">
      <c r="A81" s="145">
        <v>42217</v>
      </c>
      <c r="B81" s="138">
        <v>1.64</v>
      </c>
      <c r="C81" s="138">
        <v>0.8</v>
      </c>
      <c r="D81" s="138">
        <v>0.96</v>
      </c>
      <c r="E81" s="146">
        <v>6765990639</v>
      </c>
      <c r="F81" s="146">
        <v>1121942200</v>
      </c>
      <c r="G81" s="146">
        <v>149422425</v>
      </c>
      <c r="H81" s="153">
        <v>4.423</v>
      </c>
      <c r="I81" s="153">
        <v>3.9723999999999999</v>
      </c>
      <c r="J81" s="144">
        <f t="shared" si="4"/>
        <v>1.2689536134731285</v>
      </c>
      <c r="M81" s="144">
        <f t="shared" si="5"/>
        <v>-2.1220296464123325</v>
      </c>
    </row>
    <row r="82" spans="1:15">
      <c r="A82" s="145">
        <v>42186</v>
      </c>
      <c r="B82" s="138">
        <v>1.69</v>
      </c>
      <c r="C82" s="138">
        <v>0.84</v>
      </c>
      <c r="D82" s="138">
        <v>0.86</v>
      </c>
      <c r="E82" s="146">
        <v>7322608626</v>
      </c>
      <c r="F82" s="146">
        <v>1083805616</v>
      </c>
      <c r="G82" s="146">
        <v>160148500</v>
      </c>
      <c r="H82" s="153">
        <v>4.4385000000000003</v>
      </c>
      <c r="I82" s="153">
        <v>4.0315000000000003</v>
      </c>
      <c r="J82" s="144">
        <f t="shared" si="4"/>
        <v>1.3280872906648455</v>
      </c>
      <c r="M82" s="144">
        <f t="shared" si="5"/>
        <v>-2.0628959692206155</v>
      </c>
    </row>
    <row r="83" spans="1:15">
      <c r="A83" s="145">
        <v>42156</v>
      </c>
      <c r="B83" s="138">
        <v>1.79</v>
      </c>
      <c r="C83" s="138">
        <v>0.94</v>
      </c>
      <c r="D83" s="138">
        <v>1.05</v>
      </c>
      <c r="E83" s="146">
        <v>7080825785</v>
      </c>
      <c r="F83" s="146">
        <v>1034918968</v>
      </c>
      <c r="G83" s="146">
        <v>156597493</v>
      </c>
      <c r="H83" s="153">
        <v>4.4682000000000004</v>
      </c>
      <c r="I83" s="153">
        <v>3.9803000000000002</v>
      </c>
      <c r="J83" s="144">
        <f t="shared" si="4"/>
        <v>1.4337613422299078</v>
      </c>
      <c r="K83" s="144">
        <f>AVERAGE(J83:J85)</f>
        <v>1.6229760033541678</v>
      </c>
      <c r="L83" s="144" t="s">
        <v>607</v>
      </c>
      <c r="M83" s="144">
        <f t="shared" si="5"/>
        <v>-1.9572219176555532</v>
      </c>
      <c r="N83" s="144">
        <f>AVERAGE(M83:M85)</f>
        <v>-1.7680072565312932</v>
      </c>
      <c r="O83" s="144" t="s">
        <v>607</v>
      </c>
    </row>
    <row r="84" spans="1:15">
      <c r="A84" s="145">
        <v>42125</v>
      </c>
      <c r="B84" s="138">
        <v>2.0099999999999998</v>
      </c>
      <c r="C84" s="138">
        <v>1.1200000000000001</v>
      </c>
      <c r="D84" s="138">
        <v>1.1499999999999999</v>
      </c>
      <c r="E84" s="146">
        <v>6862751101</v>
      </c>
      <c r="F84" s="146">
        <v>980540595</v>
      </c>
      <c r="G84" s="146">
        <v>142333493</v>
      </c>
      <c r="H84" s="153">
        <v>4.4469000000000003</v>
      </c>
      <c r="I84" s="153">
        <v>3.9843000000000002</v>
      </c>
      <c r="J84" s="144">
        <f t="shared" si="4"/>
        <v>1.6394867716987314</v>
      </c>
      <c r="M84" s="144">
        <f t="shared" si="5"/>
        <v>-1.7514964881867296</v>
      </c>
    </row>
    <row r="85" spans="1:15">
      <c r="A85" s="145">
        <v>42095</v>
      </c>
      <c r="B85" s="138">
        <v>2.1800000000000002</v>
      </c>
      <c r="C85" s="138">
        <v>1.28</v>
      </c>
      <c r="D85" s="138">
        <v>1.22</v>
      </c>
      <c r="E85" s="146">
        <v>7037039256</v>
      </c>
      <c r="F85" s="146">
        <v>1015289759</v>
      </c>
      <c r="G85" s="146">
        <v>166607652</v>
      </c>
      <c r="H85" s="153">
        <v>4.4165999999999999</v>
      </c>
      <c r="I85" s="153">
        <v>4.0880999999999998</v>
      </c>
      <c r="J85" s="144">
        <f t="shared" si="4"/>
        <v>1.7956798961338638</v>
      </c>
      <c r="M85" s="144">
        <f t="shared" si="5"/>
        <v>-1.5953033637515972</v>
      </c>
    </row>
    <row r="86" spans="1:15">
      <c r="A86" s="145">
        <v>42064</v>
      </c>
      <c r="B86" s="138">
        <v>2.33</v>
      </c>
      <c r="C86" s="138">
        <v>1.34</v>
      </c>
      <c r="D86" s="138">
        <v>1.27</v>
      </c>
      <c r="E86" s="146">
        <v>7414073500</v>
      </c>
      <c r="F86" s="146">
        <v>1052542166</v>
      </c>
      <c r="G86" s="146">
        <v>165033508</v>
      </c>
      <c r="H86" s="153">
        <v>4.4329999999999998</v>
      </c>
      <c r="I86" s="153">
        <v>4.0933000000000002</v>
      </c>
      <c r="J86" s="144">
        <f t="shared" si="4"/>
        <v>1.9117244714697215</v>
      </c>
      <c r="K86" s="144">
        <f>AVERAGE(J86:J88)</f>
        <v>2.0073710557276119</v>
      </c>
      <c r="L86" s="144" t="s">
        <v>606</v>
      </c>
      <c r="M86" s="144">
        <f t="shared" si="5"/>
        <v>-1.4792587884157395</v>
      </c>
      <c r="N86" s="144">
        <f>AVERAGE(M86:M88)</f>
        <v>-1.3836122041578491</v>
      </c>
      <c r="O86" s="144" t="s">
        <v>606</v>
      </c>
    </row>
    <row r="87" spans="1:15">
      <c r="A87" s="145">
        <v>42036</v>
      </c>
      <c r="B87" s="138">
        <v>2.41</v>
      </c>
      <c r="C87" s="138">
        <v>1.38</v>
      </c>
      <c r="D87" s="138">
        <v>1.3</v>
      </c>
      <c r="E87" s="146">
        <v>6686096697</v>
      </c>
      <c r="F87" s="146">
        <v>1043389719</v>
      </c>
      <c r="G87" s="146">
        <v>148258402</v>
      </c>
      <c r="H87" s="153">
        <v>4.4320000000000004</v>
      </c>
      <c r="I87" s="153">
        <v>3.9016999999999999</v>
      </c>
      <c r="J87" s="144">
        <f t="shared" si="4"/>
        <v>1.9553623950227748</v>
      </c>
      <c r="M87" s="144">
        <f t="shared" si="5"/>
        <v>-1.4356208648626863</v>
      </c>
    </row>
    <row r="88" spans="1:15">
      <c r="A88" s="145">
        <v>42005</v>
      </c>
      <c r="B88" s="138">
        <v>2.64</v>
      </c>
      <c r="C88" s="138">
        <v>1.5</v>
      </c>
      <c r="D88" s="138">
        <v>1.33</v>
      </c>
      <c r="E88" s="146">
        <v>7646098203</v>
      </c>
      <c r="F88" s="146">
        <v>1080023422</v>
      </c>
      <c r="G88" s="146">
        <v>167091716</v>
      </c>
      <c r="H88" s="153">
        <v>4.4877000000000002</v>
      </c>
      <c r="I88" s="153">
        <v>3.8690000000000002</v>
      </c>
      <c r="J88" s="144">
        <f t="shared" si="4"/>
        <v>2.1550263006903401</v>
      </c>
      <c r="M88" s="144">
        <f t="shared" si="5"/>
        <v>-1.2359569591951209</v>
      </c>
    </row>
    <row r="89" spans="1:15">
      <c r="A89" s="145">
        <v>41974</v>
      </c>
      <c r="B89" s="138">
        <v>2.79</v>
      </c>
      <c r="C89" s="138">
        <v>1.57</v>
      </c>
      <c r="D89" s="138">
        <v>1.36</v>
      </c>
      <c r="E89" s="146">
        <v>7799090223</v>
      </c>
      <c r="F89" s="146">
        <v>1109560611</v>
      </c>
      <c r="G89" s="146">
        <v>166660935</v>
      </c>
      <c r="H89" s="153">
        <v>4.4591000000000003</v>
      </c>
      <c r="I89" s="153">
        <v>3.6185</v>
      </c>
      <c r="J89" s="144">
        <f t="shared" si="4"/>
        <v>2.2732502935968464</v>
      </c>
      <c r="K89" s="144">
        <f>AVERAGE(J89:J91)</f>
        <v>2.3757383605185405</v>
      </c>
      <c r="L89" s="144" t="s">
        <v>605</v>
      </c>
      <c r="M89" s="144">
        <f t="shared" si="5"/>
        <v>-1.1177329662886146</v>
      </c>
      <c r="N89" s="144">
        <f>AVERAGE(M89:M91)</f>
        <v>-1.0152448993669203</v>
      </c>
      <c r="O89" s="144" t="s">
        <v>605</v>
      </c>
    </row>
    <row r="90" spans="1:15">
      <c r="A90" s="145">
        <v>41944</v>
      </c>
      <c r="B90" s="138">
        <v>2.93</v>
      </c>
      <c r="C90" s="138">
        <v>1.64</v>
      </c>
      <c r="D90" s="138">
        <v>1.41</v>
      </c>
      <c r="E90" s="146">
        <v>6696724294</v>
      </c>
      <c r="F90" s="146">
        <v>1022635574</v>
      </c>
      <c r="G90" s="146">
        <v>147663014</v>
      </c>
      <c r="H90" s="153">
        <v>4.4288999999999996</v>
      </c>
      <c r="I90" s="153">
        <v>3.5507</v>
      </c>
      <c r="J90" s="144">
        <f t="shared" si="4"/>
        <v>2.3649405734524342</v>
      </c>
      <c r="M90" s="144">
        <f t="shared" si="5"/>
        <v>-1.0260426864330268</v>
      </c>
    </row>
    <row r="91" spans="1:15">
      <c r="A91" s="145">
        <v>41913</v>
      </c>
      <c r="B91" s="138">
        <v>3.07</v>
      </c>
      <c r="C91" s="138">
        <v>1.69</v>
      </c>
      <c r="D91" s="138">
        <v>1.5</v>
      </c>
      <c r="E91" s="146">
        <v>7806269284</v>
      </c>
      <c r="F91" s="146">
        <v>1129378506</v>
      </c>
      <c r="G91" s="146">
        <v>159921921</v>
      </c>
      <c r="H91" s="153">
        <v>4.4151999999999996</v>
      </c>
      <c r="I91" s="153">
        <v>3.4834999999999998</v>
      </c>
      <c r="J91" s="144">
        <f t="shared" si="4"/>
        <v>2.4890242145063413</v>
      </c>
      <c r="M91" s="144">
        <f t="shared" si="5"/>
        <v>-0.90195904537911975</v>
      </c>
    </row>
    <row r="92" spans="1:15">
      <c r="A92" s="145">
        <v>41883</v>
      </c>
      <c r="B92" s="138">
        <v>3.03</v>
      </c>
      <c r="C92" s="138">
        <v>1.71</v>
      </c>
      <c r="D92" s="138">
        <v>1.53</v>
      </c>
      <c r="E92" s="146">
        <v>7315751852</v>
      </c>
      <c r="F92" s="146">
        <v>1141982603</v>
      </c>
      <c r="G92" s="146">
        <v>163997299</v>
      </c>
      <c r="H92" s="153">
        <v>4.41</v>
      </c>
      <c r="I92" s="153">
        <v>3.4159999999999999</v>
      </c>
      <c r="J92" s="144">
        <f t="shared" si="4"/>
        <v>2.4500768624201501</v>
      </c>
      <c r="K92" s="144">
        <f>AVERAGE(J92:J94)</f>
        <v>2.4525485665590216</v>
      </c>
      <c r="L92" s="144" t="s">
        <v>604</v>
      </c>
      <c r="M92" s="144">
        <f t="shared" si="5"/>
        <v>-0.94090639746531091</v>
      </c>
      <c r="N92" s="144">
        <f>AVERAGE(M92:M94)</f>
        <v>-0.93843469332643936</v>
      </c>
      <c r="O92" s="144" t="s">
        <v>604</v>
      </c>
    </row>
    <row r="93" spans="1:15">
      <c r="A93" s="145">
        <v>41852</v>
      </c>
      <c r="B93" s="138">
        <v>2.97</v>
      </c>
      <c r="C93" s="138">
        <v>1.73</v>
      </c>
      <c r="D93" s="138">
        <v>1.49</v>
      </c>
      <c r="E93" s="146">
        <v>7077086846</v>
      </c>
      <c r="F93" s="146">
        <v>1204503629</v>
      </c>
      <c r="G93" s="146">
        <v>174711002</v>
      </c>
      <c r="H93" s="153">
        <v>4.4249000000000001</v>
      </c>
      <c r="I93" s="153">
        <v>3.3224999999999998</v>
      </c>
      <c r="J93" s="144">
        <f t="shared" si="4"/>
        <v>2.3949746357007808</v>
      </c>
      <c r="M93" s="144">
        <f t="shared" si="5"/>
        <v>-0.99600862418468017</v>
      </c>
    </row>
    <row r="94" spans="1:15">
      <c r="A94" s="145">
        <v>41821</v>
      </c>
      <c r="B94" s="138">
        <v>3.09</v>
      </c>
      <c r="C94" s="138">
        <v>1.78</v>
      </c>
      <c r="D94" s="138">
        <v>1.5</v>
      </c>
      <c r="E94" s="146">
        <v>7696880621</v>
      </c>
      <c r="F94" s="146">
        <v>1181359678</v>
      </c>
      <c r="G94" s="146">
        <v>190431893</v>
      </c>
      <c r="H94" s="153">
        <v>4.4097</v>
      </c>
      <c r="I94" s="153">
        <v>3.2557999999999998</v>
      </c>
      <c r="J94" s="144">
        <f t="shared" si="4"/>
        <v>2.512594201556134</v>
      </c>
      <c r="M94" s="144">
        <f t="shared" si="5"/>
        <v>-0.87838905832932701</v>
      </c>
    </row>
    <row r="95" spans="1:15">
      <c r="A95" s="145">
        <v>41791</v>
      </c>
      <c r="B95" s="138">
        <v>3.17</v>
      </c>
      <c r="C95" s="138">
        <v>1.85</v>
      </c>
      <c r="D95" s="138">
        <v>1.54</v>
      </c>
      <c r="E95" s="146">
        <v>7564890677</v>
      </c>
      <c r="F95" s="146">
        <v>1150511809</v>
      </c>
      <c r="G95" s="146">
        <v>198471319</v>
      </c>
      <c r="H95" s="153">
        <v>4.3951000000000002</v>
      </c>
      <c r="I95" s="153">
        <v>3.2339000000000002</v>
      </c>
      <c r="J95" s="144">
        <f t="shared" si="4"/>
        <v>2.5878748703706029</v>
      </c>
      <c r="K95" s="144">
        <f>AVERAGE(J95:J97)</f>
        <v>2.6504529274124664</v>
      </c>
      <c r="L95" s="144" t="s">
        <v>603</v>
      </c>
      <c r="M95" s="144">
        <f t="shared" si="5"/>
        <v>-0.80310838951485808</v>
      </c>
      <c r="N95" s="144">
        <f>AVERAGE(M95:M97)</f>
        <v>-0.74053033247299449</v>
      </c>
      <c r="O95" s="144" t="s">
        <v>603</v>
      </c>
    </row>
    <row r="96" spans="1:15">
      <c r="A96" s="145">
        <v>41760</v>
      </c>
      <c r="B96" s="138">
        <v>3.25</v>
      </c>
      <c r="C96" s="138">
        <v>1.85</v>
      </c>
      <c r="D96" s="138">
        <v>1.59</v>
      </c>
      <c r="E96" s="146">
        <v>7758398163</v>
      </c>
      <c r="F96" s="146">
        <v>1154314283</v>
      </c>
      <c r="G96" s="146">
        <v>217550257</v>
      </c>
      <c r="H96" s="153">
        <v>4.4245000000000001</v>
      </c>
      <c r="I96" s="153">
        <v>3.2204999999999999</v>
      </c>
      <c r="J96" s="144">
        <f t="shared" si="4"/>
        <v>2.6372161161649044</v>
      </c>
      <c r="M96" s="144">
        <f t="shared" si="5"/>
        <v>-0.75376714372055664</v>
      </c>
    </row>
    <row r="97" spans="1:15">
      <c r="A97" s="145">
        <v>41730</v>
      </c>
      <c r="B97" s="138">
        <v>3.34</v>
      </c>
      <c r="C97" s="138">
        <v>1.92</v>
      </c>
      <c r="D97" s="138">
        <v>1.59</v>
      </c>
      <c r="E97" s="146">
        <v>8281610190</v>
      </c>
      <c r="F97" s="146">
        <v>1178698105</v>
      </c>
      <c r="G97" s="146">
        <v>229492749</v>
      </c>
      <c r="H97" s="153">
        <v>4.4619999999999997</v>
      </c>
      <c r="I97" s="153">
        <v>3.2299000000000002</v>
      </c>
      <c r="J97" s="144">
        <f t="shared" si="4"/>
        <v>2.7262677957018924</v>
      </c>
      <c r="M97" s="144">
        <f t="shared" si="5"/>
        <v>-0.66471546418356864</v>
      </c>
    </row>
    <row r="98" spans="1:15">
      <c r="A98" s="145">
        <v>41699</v>
      </c>
      <c r="B98" s="138">
        <v>3.47</v>
      </c>
      <c r="C98" s="138">
        <v>1.94</v>
      </c>
      <c r="D98" s="138">
        <v>1.57</v>
      </c>
      <c r="E98" s="146">
        <v>8465410720</v>
      </c>
      <c r="F98" s="146">
        <v>1180478867</v>
      </c>
      <c r="G98" s="146">
        <v>232252748</v>
      </c>
      <c r="H98" s="153">
        <v>4.4931000000000001</v>
      </c>
      <c r="I98" s="153">
        <v>3.2507999999999999</v>
      </c>
      <c r="J98" s="144">
        <f t="shared" ref="J98:J129" si="6">(B98*E98+C98*F98*H98+D98*G98*I98)/(E98+F98*H98+G98*I98)</f>
        <v>2.8125112009571969</v>
      </c>
      <c r="K98" s="144">
        <f>AVERAGE(J98:J100)</f>
        <v>2.9150202118787569</v>
      </c>
      <c r="L98" s="144" t="s">
        <v>602</v>
      </c>
      <c r="M98" s="144">
        <f t="shared" si="5"/>
        <v>-0.57847205892826414</v>
      </c>
      <c r="N98" s="144">
        <f>AVERAGE(M98:M100)</f>
        <v>-0.4759630480067038</v>
      </c>
      <c r="O98" s="144" t="s">
        <v>602</v>
      </c>
    </row>
    <row r="99" spans="1:15">
      <c r="A99" s="145">
        <v>41671</v>
      </c>
      <c r="B99" s="138">
        <v>3.57</v>
      </c>
      <c r="C99" s="138">
        <v>1.98</v>
      </c>
      <c r="D99" s="138">
        <v>1.55</v>
      </c>
      <c r="E99" s="146">
        <v>8265832936</v>
      </c>
      <c r="F99" s="146">
        <v>1134780248</v>
      </c>
      <c r="G99" s="146">
        <v>220133261</v>
      </c>
      <c r="H99" s="153">
        <v>4.4905999999999997</v>
      </c>
      <c r="I99" s="153">
        <v>3.2873999999999999</v>
      </c>
      <c r="J99" s="144">
        <f t="shared" si="6"/>
        <v>2.8909822721961254</v>
      </c>
      <c r="M99" s="144">
        <f t="shared" si="5"/>
        <v>-0.50000098768933565</v>
      </c>
    </row>
    <row r="100" spans="1:15">
      <c r="A100" s="145">
        <v>41640</v>
      </c>
      <c r="B100" s="138">
        <v>3.77</v>
      </c>
      <c r="C100" s="138">
        <v>2.09</v>
      </c>
      <c r="D100" s="138">
        <v>1.63</v>
      </c>
      <c r="E100" s="146">
        <v>8892497714</v>
      </c>
      <c r="F100" s="146">
        <v>1246245342</v>
      </c>
      <c r="G100" s="146">
        <v>237906834</v>
      </c>
      <c r="H100" s="153">
        <v>4.5218999999999996</v>
      </c>
      <c r="I100" s="153">
        <v>3.3206000000000002</v>
      </c>
      <c r="J100" s="144">
        <f t="shared" si="6"/>
        <v>3.0415671624829494</v>
      </c>
      <c r="M100" s="144">
        <f t="shared" si="5"/>
        <v>-0.34941609740251156</v>
      </c>
    </row>
    <row r="101" spans="1:15">
      <c r="A101" s="145">
        <v>41609</v>
      </c>
      <c r="B101" s="138">
        <v>3.92</v>
      </c>
      <c r="C101" s="138">
        <v>2.13</v>
      </c>
      <c r="D101" s="138">
        <v>1.62</v>
      </c>
      <c r="E101" s="146">
        <v>8878965496</v>
      </c>
      <c r="F101" s="146">
        <v>1242915251</v>
      </c>
      <c r="G101" s="146">
        <v>249824719</v>
      </c>
      <c r="H101" s="153">
        <v>4.4633000000000003</v>
      </c>
      <c r="I101" s="153">
        <v>3.2581000000000002</v>
      </c>
      <c r="J101" s="144">
        <f t="shared" si="6"/>
        <v>3.1456038114295004</v>
      </c>
      <c r="K101" s="144">
        <f>AVERAGE(J101:J103)</f>
        <v>3.2605542605973152</v>
      </c>
      <c r="L101" s="144" t="s">
        <v>601</v>
      </c>
      <c r="M101" s="144">
        <f t="shared" si="5"/>
        <v>-0.2453794484559606</v>
      </c>
      <c r="N101" s="144">
        <f>AVERAGE(M101:M103)</f>
        <v>-0.13042899928814577</v>
      </c>
      <c r="O101" s="144" t="s">
        <v>601</v>
      </c>
    </row>
    <row r="102" spans="1:15">
      <c r="A102" s="145">
        <v>41579</v>
      </c>
      <c r="B102" s="138">
        <v>4.0599999999999996</v>
      </c>
      <c r="C102" s="138">
        <v>2.19</v>
      </c>
      <c r="D102" s="138">
        <v>1.72</v>
      </c>
      <c r="E102" s="146">
        <v>8766333681</v>
      </c>
      <c r="F102" s="146">
        <v>1246873356</v>
      </c>
      <c r="G102" s="146">
        <v>236384309</v>
      </c>
      <c r="H102" s="153">
        <v>4.4447999999999999</v>
      </c>
      <c r="I102" s="153">
        <v>3.2934999999999999</v>
      </c>
      <c r="J102" s="144">
        <f t="shared" si="6"/>
        <v>3.2523164291782942</v>
      </c>
      <c r="M102" s="144">
        <f t="shared" si="5"/>
        <v>-0.13866683070716679</v>
      </c>
    </row>
    <row r="103" spans="1:15">
      <c r="A103" s="145">
        <v>41548</v>
      </c>
      <c r="B103" s="138">
        <v>4.1900000000000004</v>
      </c>
      <c r="C103" s="138">
        <v>2.31</v>
      </c>
      <c r="D103" s="138">
        <v>1.77</v>
      </c>
      <c r="E103" s="146">
        <v>8863946604</v>
      </c>
      <c r="F103" s="146">
        <v>1249835721</v>
      </c>
      <c r="G103" s="146">
        <v>224272121</v>
      </c>
      <c r="H103" s="153">
        <v>4.4462000000000002</v>
      </c>
      <c r="I103" s="153">
        <v>3.2599</v>
      </c>
      <c r="J103" s="144">
        <f t="shared" si="6"/>
        <v>3.3837425411841511</v>
      </c>
      <c r="M103" s="144">
        <f t="shared" si="5"/>
        <v>-7.2407187013099339E-3</v>
      </c>
    </row>
    <row r="104" spans="1:15">
      <c r="A104" s="145">
        <v>41518</v>
      </c>
      <c r="B104" s="138">
        <v>4.4000000000000004</v>
      </c>
      <c r="C104" s="138">
        <v>2.4300000000000002</v>
      </c>
      <c r="D104" s="138">
        <v>1.83</v>
      </c>
      <c r="E104" s="146">
        <v>8427821253</v>
      </c>
      <c r="F104" s="146">
        <v>1266031687</v>
      </c>
      <c r="G104" s="146">
        <v>217778157</v>
      </c>
      <c r="H104" s="153">
        <v>4.4626999999999999</v>
      </c>
      <c r="I104" s="153">
        <v>3.3437000000000001</v>
      </c>
      <c r="J104" s="144">
        <f t="shared" si="6"/>
        <v>3.5218531753412172</v>
      </c>
      <c r="K104" s="144">
        <f>AVERAGE(J104:J106)</f>
        <v>3.6660298482229834</v>
      </c>
      <c r="L104" s="144" t="s">
        <v>600</v>
      </c>
      <c r="M104" s="144">
        <f t="shared" si="5"/>
        <v>0.13086991545575621</v>
      </c>
      <c r="N104" s="144">
        <f>AVERAGE(M104:M106)</f>
        <v>0.27504658833752282</v>
      </c>
      <c r="O104" s="144" t="s">
        <v>600</v>
      </c>
    </row>
    <row r="105" spans="1:15">
      <c r="A105" s="145">
        <v>41487</v>
      </c>
      <c r="B105" s="138">
        <v>4.59</v>
      </c>
      <c r="C105" s="138">
        <v>2.46</v>
      </c>
      <c r="D105" s="138">
        <v>2.02</v>
      </c>
      <c r="E105" s="146">
        <v>8708933764</v>
      </c>
      <c r="F105" s="146">
        <v>1392114290</v>
      </c>
      <c r="G105" s="146">
        <v>241474015</v>
      </c>
      <c r="H105" s="153">
        <v>4.4352999999999998</v>
      </c>
      <c r="I105" s="153">
        <v>3.3306</v>
      </c>
      <c r="J105" s="144">
        <f t="shared" si="6"/>
        <v>3.6199046861861182</v>
      </c>
      <c r="M105" s="144">
        <f t="shared" si="5"/>
        <v>0.22892142630065715</v>
      </c>
    </row>
    <row r="106" spans="1:15">
      <c r="A106" s="145">
        <v>41456</v>
      </c>
      <c r="B106" s="138">
        <v>4.7699999999999996</v>
      </c>
      <c r="C106" s="138">
        <v>2.8</v>
      </c>
      <c r="D106" s="138">
        <v>1.98</v>
      </c>
      <c r="E106" s="146">
        <v>8912154328</v>
      </c>
      <c r="F106" s="146">
        <v>1429256275</v>
      </c>
      <c r="G106" s="146">
        <v>230166682</v>
      </c>
      <c r="H106" s="153">
        <v>4.4257</v>
      </c>
      <c r="I106" s="153">
        <v>3.3828999999999998</v>
      </c>
      <c r="J106" s="144">
        <f t="shared" si="6"/>
        <v>3.8563316831416161</v>
      </c>
      <c r="M106" s="144">
        <f t="shared" si="5"/>
        <v>0.46534842325615511</v>
      </c>
    </row>
    <row r="107" spans="1:15">
      <c r="A107" s="145">
        <v>41426</v>
      </c>
      <c r="B107" s="138">
        <v>4.92</v>
      </c>
      <c r="C107" s="138">
        <v>2.68</v>
      </c>
      <c r="D107" s="138">
        <v>1.96</v>
      </c>
      <c r="E107" s="146">
        <v>8231290671</v>
      </c>
      <c r="F107" s="146">
        <v>1202989922</v>
      </c>
      <c r="G107" s="146">
        <v>218955861</v>
      </c>
      <c r="H107" s="153">
        <v>4.4764999999999997</v>
      </c>
      <c r="I107" s="153">
        <v>3.3923000000000001</v>
      </c>
      <c r="J107" s="144">
        <f t="shared" si="6"/>
        <v>3.9268140558530327</v>
      </c>
      <c r="K107" s="144">
        <f>AVERAGE(J107:J109)</f>
        <v>4.1043323618248087</v>
      </c>
      <c r="L107" s="144" t="s">
        <v>599</v>
      </c>
      <c r="M107" s="144">
        <f t="shared" si="5"/>
        <v>0.53583079596757166</v>
      </c>
      <c r="N107" s="144">
        <f>AVERAGE(M107:M109)</f>
        <v>0.71334910193934797</v>
      </c>
      <c r="O107" s="144" t="s">
        <v>599</v>
      </c>
    </row>
    <row r="108" spans="1:15">
      <c r="A108" s="145">
        <v>41395</v>
      </c>
      <c r="B108" s="138">
        <v>5.14</v>
      </c>
      <c r="C108" s="138">
        <v>2.81</v>
      </c>
      <c r="D108" s="138">
        <v>2.0299999999999998</v>
      </c>
      <c r="E108" s="146">
        <v>8884902728</v>
      </c>
      <c r="F108" s="146">
        <v>1403619134</v>
      </c>
      <c r="G108" s="146">
        <v>226559327</v>
      </c>
      <c r="H108" s="153">
        <v>4.3375000000000004</v>
      </c>
      <c r="I108" s="153">
        <v>3.343</v>
      </c>
      <c r="J108" s="144">
        <f t="shared" si="6"/>
        <v>4.0884765573160289</v>
      </c>
      <c r="M108" s="144">
        <f t="shared" si="5"/>
        <v>0.69749329743056787</v>
      </c>
    </row>
    <row r="109" spans="1:15">
      <c r="A109" s="145">
        <v>41365</v>
      </c>
      <c r="B109" s="138">
        <v>5.36</v>
      </c>
      <c r="C109" s="138">
        <v>3.02</v>
      </c>
      <c r="D109" s="138">
        <v>2.33</v>
      </c>
      <c r="E109" s="146">
        <v>9316130208</v>
      </c>
      <c r="F109" s="146">
        <v>1493756775</v>
      </c>
      <c r="G109" s="146">
        <v>231941336</v>
      </c>
      <c r="H109" s="153">
        <v>4.3802000000000003</v>
      </c>
      <c r="I109" s="153">
        <v>3.3666</v>
      </c>
      <c r="J109" s="144">
        <f t="shared" si="6"/>
        <v>4.2977064723053653</v>
      </c>
      <c r="M109" s="144">
        <f t="shared" si="5"/>
        <v>0.90672321241990428</v>
      </c>
    </row>
    <row r="110" spans="1:15">
      <c r="A110" s="145">
        <v>41334</v>
      </c>
      <c r="B110" s="138">
        <v>5.53</v>
      </c>
      <c r="C110" s="138">
        <v>3.08</v>
      </c>
      <c r="D110" s="138">
        <v>2.27</v>
      </c>
      <c r="E110" s="146">
        <v>9036528796</v>
      </c>
      <c r="F110" s="146">
        <v>1405875872</v>
      </c>
      <c r="G110" s="146">
        <v>229989181</v>
      </c>
      <c r="H110" s="153">
        <v>4.3914999999999997</v>
      </c>
      <c r="I110" s="153">
        <v>3.3879000000000001</v>
      </c>
      <c r="J110" s="144">
        <f t="shared" si="6"/>
        <v>4.4251457157648426</v>
      </c>
      <c r="K110" s="144">
        <f>AVERAGE(J110:J112)</f>
        <v>4.4479619291570689</v>
      </c>
      <c r="L110" s="144" t="s">
        <v>598</v>
      </c>
      <c r="M110" s="144">
        <f t="shared" si="5"/>
        <v>1.0341624558793816</v>
      </c>
      <c r="N110" s="144">
        <f>AVERAGE(M110:M112)</f>
        <v>1.0569786692716077</v>
      </c>
      <c r="O110" s="144" t="s">
        <v>598</v>
      </c>
    </row>
    <row r="111" spans="1:15">
      <c r="A111" s="145">
        <v>41306</v>
      </c>
      <c r="B111" s="138">
        <v>5.53</v>
      </c>
      <c r="C111" s="138">
        <v>3.22</v>
      </c>
      <c r="D111" s="138">
        <v>2.4500000000000002</v>
      </c>
      <c r="E111" s="146">
        <v>8137667052</v>
      </c>
      <c r="F111" s="146">
        <v>1312514355</v>
      </c>
      <c r="G111" s="146">
        <v>236318497</v>
      </c>
      <c r="H111" s="153">
        <v>4.3848000000000003</v>
      </c>
      <c r="I111" s="153">
        <v>3.2816000000000001</v>
      </c>
      <c r="J111" s="144">
        <f t="shared" si="6"/>
        <v>4.4608319384212738</v>
      </c>
      <c r="M111" s="144">
        <f t="shared" si="5"/>
        <v>1.0698486785358128</v>
      </c>
    </row>
    <row r="112" spans="1:15">
      <c r="A112" s="145">
        <v>41275</v>
      </c>
      <c r="B112" s="138">
        <v>5.61</v>
      </c>
      <c r="C112" s="138">
        <v>3.29</v>
      </c>
      <c r="D112" s="138">
        <v>2.2999999999999998</v>
      </c>
      <c r="E112" s="146">
        <v>8448387774</v>
      </c>
      <c r="F112" s="146">
        <v>1508189218</v>
      </c>
      <c r="G112" s="146">
        <v>284033471</v>
      </c>
      <c r="H112" s="153">
        <v>4.3792999999999997</v>
      </c>
      <c r="I112" s="153">
        <v>3.2949000000000002</v>
      </c>
      <c r="J112" s="144">
        <f t="shared" si="6"/>
        <v>4.4579081332850894</v>
      </c>
      <c r="M112" s="144">
        <f t="shared" si="5"/>
        <v>1.0669248733996284</v>
      </c>
    </row>
    <row r="113" spans="1:15">
      <c r="A113" s="145">
        <v>41244</v>
      </c>
      <c r="B113" s="138">
        <v>5.64</v>
      </c>
      <c r="C113" s="138">
        <v>3.39</v>
      </c>
      <c r="D113" s="138">
        <v>2.4500000000000002</v>
      </c>
      <c r="E113" s="146">
        <v>6976578124</v>
      </c>
      <c r="F113" s="146">
        <v>1143945749</v>
      </c>
      <c r="G113" s="146">
        <v>246456527</v>
      </c>
      <c r="H113" s="153">
        <v>4.4894999999999996</v>
      </c>
      <c r="I113" s="153">
        <v>3.4239999999999999</v>
      </c>
      <c r="J113" s="144">
        <f t="shared" si="6"/>
        <v>4.5403432714468153</v>
      </c>
      <c r="K113" s="144">
        <f>AVERAGE(J113:J115)</f>
        <v>4.5974628626554237</v>
      </c>
      <c r="L113" s="144" t="s">
        <v>597</v>
      </c>
      <c r="M113" s="144">
        <f t="shared" si="5"/>
        <v>1.1493600115613543</v>
      </c>
      <c r="N113" s="144">
        <f>AVERAGE(M113:M115)</f>
        <v>1.2064796027699627</v>
      </c>
      <c r="O113" s="144" t="s">
        <v>597</v>
      </c>
    </row>
    <row r="114" spans="1:15">
      <c r="A114" s="145">
        <v>41214</v>
      </c>
      <c r="B114" s="138">
        <v>5.7</v>
      </c>
      <c r="C114" s="138">
        <v>3.42</v>
      </c>
      <c r="D114" s="138">
        <v>2.5099999999999998</v>
      </c>
      <c r="E114" s="146">
        <v>6808784968</v>
      </c>
      <c r="F114" s="146">
        <v>1079923056</v>
      </c>
      <c r="G114" s="146">
        <v>205972761</v>
      </c>
      <c r="H114" s="153">
        <v>4.5255000000000001</v>
      </c>
      <c r="I114" s="153">
        <v>3.5289000000000001</v>
      </c>
      <c r="J114" s="144">
        <f t="shared" si="6"/>
        <v>4.6163928331226041</v>
      </c>
      <c r="M114" s="144">
        <f t="shared" si="5"/>
        <v>1.2254095732371431</v>
      </c>
    </row>
    <row r="115" spans="1:15">
      <c r="A115" s="145">
        <v>41183</v>
      </c>
      <c r="B115" s="138">
        <v>5.62</v>
      </c>
      <c r="C115" s="138">
        <v>3.42</v>
      </c>
      <c r="D115" s="138">
        <v>2.4900000000000002</v>
      </c>
      <c r="E115" s="146">
        <v>7719533724</v>
      </c>
      <c r="F115" s="146">
        <v>1079054552</v>
      </c>
      <c r="G115" s="146">
        <v>214806904</v>
      </c>
      <c r="H115" s="153">
        <v>4.5583</v>
      </c>
      <c r="I115" s="153">
        <v>3.5133999999999999</v>
      </c>
      <c r="J115" s="144">
        <f t="shared" si="6"/>
        <v>4.6356524833968518</v>
      </c>
      <c r="M115" s="144">
        <f t="shared" si="5"/>
        <v>1.2446692235113908</v>
      </c>
    </row>
    <row r="116" spans="1:15">
      <c r="A116" s="145">
        <v>41153</v>
      </c>
      <c r="B116" s="138">
        <v>5.56</v>
      </c>
      <c r="C116" s="138">
        <v>3.45</v>
      </c>
      <c r="D116" s="138">
        <v>2.5099999999999998</v>
      </c>
      <c r="E116" s="146">
        <v>6960450744</v>
      </c>
      <c r="F116" s="146">
        <v>984348245</v>
      </c>
      <c r="G116" s="146">
        <v>221838855</v>
      </c>
      <c r="H116" s="153">
        <v>4.5007000000000001</v>
      </c>
      <c r="I116" s="153">
        <v>3.5015999999999998</v>
      </c>
      <c r="J116" s="144">
        <f t="shared" si="6"/>
        <v>4.5970203481479954</v>
      </c>
      <c r="K116" s="144">
        <f>AVERAGE(J116:J118)</f>
        <v>4.620052365562195</v>
      </c>
      <c r="L116" s="144" t="s">
        <v>596</v>
      </c>
      <c r="M116" s="144">
        <f t="shared" si="5"/>
        <v>1.2060370882625344</v>
      </c>
      <c r="N116" s="144">
        <f>AVERAGE(M116:M118)</f>
        <v>1.2290691056767338</v>
      </c>
      <c r="O116" s="144" t="s">
        <v>596</v>
      </c>
    </row>
    <row r="117" spans="1:15">
      <c r="A117" s="145">
        <v>41122</v>
      </c>
      <c r="B117" s="138">
        <v>5.58</v>
      </c>
      <c r="C117" s="138">
        <v>3.44</v>
      </c>
      <c r="D117" s="138">
        <v>2.59</v>
      </c>
      <c r="E117" s="146">
        <v>7523972596</v>
      </c>
      <c r="F117" s="146">
        <v>1156177382</v>
      </c>
      <c r="G117" s="146">
        <v>206091133</v>
      </c>
      <c r="H117" s="153">
        <v>4.5163000000000002</v>
      </c>
      <c r="I117" s="153">
        <v>3.6406999999999998</v>
      </c>
      <c r="J117" s="144">
        <f t="shared" si="6"/>
        <v>4.5857920949377879</v>
      </c>
      <c r="M117" s="144">
        <f t="shared" si="5"/>
        <v>1.1948088350523269</v>
      </c>
    </row>
    <row r="118" spans="1:15">
      <c r="A118" s="145">
        <v>41091</v>
      </c>
      <c r="B118" s="138">
        <v>5.6</v>
      </c>
      <c r="C118" s="138">
        <v>3.5</v>
      </c>
      <c r="D118" s="138">
        <v>2.5499999999999998</v>
      </c>
      <c r="E118" s="146">
        <v>7959286700</v>
      </c>
      <c r="F118" s="146">
        <v>1094452884</v>
      </c>
      <c r="G118" s="146">
        <v>188424995</v>
      </c>
      <c r="H118" s="153">
        <v>4.5484</v>
      </c>
      <c r="I118" s="153">
        <v>3.6993</v>
      </c>
      <c r="J118" s="144">
        <f t="shared" si="6"/>
        <v>4.6773446536008008</v>
      </c>
      <c r="M118" s="144">
        <f t="shared" si="5"/>
        <v>1.2863613937153398</v>
      </c>
    </row>
    <row r="119" spans="1:15">
      <c r="A119" s="145">
        <v>41061</v>
      </c>
      <c r="B119" s="138">
        <v>5.57</v>
      </c>
      <c r="C119" s="138">
        <v>3.46</v>
      </c>
      <c r="D119" s="138">
        <v>2.4500000000000002</v>
      </c>
      <c r="E119" s="146">
        <v>7652711794</v>
      </c>
      <c r="F119" s="146">
        <v>949478860</v>
      </c>
      <c r="G119" s="146">
        <v>215583286</v>
      </c>
      <c r="H119" s="153">
        <v>4.4603000000000002</v>
      </c>
      <c r="I119" s="153">
        <v>3.5569999999999999</v>
      </c>
      <c r="J119" s="144">
        <f t="shared" si="6"/>
        <v>4.6748027410465953</v>
      </c>
      <c r="K119" s="144">
        <f>AVERAGE(J119:J121)</f>
        <v>4.838115903708986</v>
      </c>
      <c r="L119" s="144" t="s">
        <v>595</v>
      </c>
      <c r="M119" s="144">
        <f t="shared" si="5"/>
        <v>1.2838194811611343</v>
      </c>
      <c r="N119" s="144">
        <f>AVERAGE(M119:M121)</f>
        <v>1.4471326438235244</v>
      </c>
      <c r="O119" s="144" t="s">
        <v>595</v>
      </c>
    </row>
    <row r="120" spans="1:15">
      <c r="A120" s="145">
        <v>41030</v>
      </c>
      <c r="B120" s="138">
        <v>5.6772371379999997</v>
      </c>
      <c r="C120" s="138">
        <v>3.4787537780000002</v>
      </c>
      <c r="D120" s="138">
        <v>2.58</v>
      </c>
      <c r="E120" s="146">
        <v>8354973724</v>
      </c>
      <c r="F120" s="146">
        <v>1004446313</v>
      </c>
      <c r="G120" s="146">
        <v>181397064</v>
      </c>
      <c r="H120" s="153">
        <v>4.4381000000000004</v>
      </c>
      <c r="I120" s="153">
        <v>3.4702999999999999</v>
      </c>
      <c r="J120" s="144">
        <f t="shared" si="6"/>
        <v>4.8031172497490662</v>
      </c>
      <c r="M120" s="144">
        <f t="shared" si="5"/>
        <v>1.4121339898636052</v>
      </c>
    </row>
    <row r="121" spans="1:15">
      <c r="A121" s="145">
        <v>41000</v>
      </c>
      <c r="B121" s="138">
        <v>5.95</v>
      </c>
      <c r="C121" s="138">
        <v>3.53</v>
      </c>
      <c r="D121" s="138">
        <v>2.86</v>
      </c>
      <c r="E121" s="146">
        <v>8244537152</v>
      </c>
      <c r="F121" s="146">
        <v>963047874</v>
      </c>
      <c r="G121" s="146">
        <v>163570130</v>
      </c>
      <c r="H121" s="153">
        <v>4.3760000000000003</v>
      </c>
      <c r="I121" s="153">
        <v>3.3243</v>
      </c>
      <c r="J121" s="144">
        <f t="shared" si="6"/>
        <v>5.0364277203312948</v>
      </c>
      <c r="M121" s="144">
        <f t="shared" si="5"/>
        <v>1.6454444604458338</v>
      </c>
    </row>
    <row r="122" spans="1:15">
      <c r="A122" s="145">
        <v>40969</v>
      </c>
      <c r="B122" s="138">
        <v>6.25</v>
      </c>
      <c r="C122" s="138">
        <v>3.54</v>
      </c>
      <c r="D122" s="138">
        <v>2.71</v>
      </c>
      <c r="E122" s="146">
        <v>9266735590</v>
      </c>
      <c r="F122" s="146">
        <v>1025616432</v>
      </c>
      <c r="G122" s="146">
        <v>186507123</v>
      </c>
      <c r="H122" s="153">
        <v>4.3651999999999997</v>
      </c>
      <c r="I122" s="153">
        <v>3.306</v>
      </c>
      <c r="J122" s="144">
        <f t="shared" si="6"/>
        <v>5.2531256109977331</v>
      </c>
      <c r="K122" s="144">
        <f>AVERAGE(J122:J124)</f>
        <v>5.4187676982647721</v>
      </c>
      <c r="L122" s="144" t="s">
        <v>594</v>
      </c>
      <c r="M122" s="144">
        <f t="shared" si="5"/>
        <v>1.8621423511122721</v>
      </c>
      <c r="N122" s="144">
        <f>AVERAGE(M122:M124)</f>
        <v>2.0277844383793102</v>
      </c>
      <c r="O122" s="144" t="s">
        <v>594</v>
      </c>
    </row>
    <row r="123" spans="1:15">
      <c r="A123" s="145">
        <v>40940</v>
      </c>
      <c r="B123" s="138">
        <v>6.52</v>
      </c>
      <c r="C123" s="138">
        <v>3.54</v>
      </c>
      <c r="D123" s="138">
        <v>2.59</v>
      </c>
      <c r="E123" s="146">
        <v>8625068979</v>
      </c>
      <c r="F123" s="146">
        <v>997895670</v>
      </c>
      <c r="G123" s="146">
        <v>183822030</v>
      </c>
      <c r="H123" s="153">
        <v>4.3506</v>
      </c>
      <c r="I123" s="153">
        <v>3.2879</v>
      </c>
      <c r="J123" s="144">
        <f t="shared" si="6"/>
        <v>5.3916481741875595</v>
      </c>
      <c r="M123" s="144">
        <f t="shared" si="5"/>
        <v>2.0006649143020985</v>
      </c>
    </row>
    <row r="124" spans="1:15">
      <c r="A124" s="145">
        <v>40909</v>
      </c>
      <c r="B124" s="138">
        <v>6.78</v>
      </c>
      <c r="C124" s="138">
        <v>3.51</v>
      </c>
      <c r="D124" s="138">
        <v>2.64</v>
      </c>
      <c r="E124" s="146">
        <v>9497910501</v>
      </c>
      <c r="F124" s="146">
        <v>1016128218</v>
      </c>
      <c r="G124" s="146">
        <v>182446069</v>
      </c>
      <c r="H124" s="153">
        <v>4.3428000000000004</v>
      </c>
      <c r="I124" s="153">
        <v>3.3650000000000002</v>
      </c>
      <c r="J124" s="144">
        <f t="shared" si="6"/>
        <v>5.6115293096090211</v>
      </c>
      <c r="M124" s="144">
        <f t="shared" si="5"/>
        <v>2.2205460497235601</v>
      </c>
    </row>
    <row r="125" spans="1:15">
      <c r="A125" s="145">
        <v>40878</v>
      </c>
      <c r="B125" s="138">
        <v>6.59</v>
      </c>
      <c r="C125" s="138">
        <v>3.47</v>
      </c>
      <c r="D125" s="138">
        <v>2.54</v>
      </c>
      <c r="E125" s="146">
        <v>9680430729</v>
      </c>
      <c r="F125" s="146">
        <v>1071572175</v>
      </c>
      <c r="G125" s="146">
        <v>226376472</v>
      </c>
      <c r="H125" s="153">
        <v>4.3266999999999998</v>
      </c>
      <c r="I125" s="153">
        <v>3.2863000000000002</v>
      </c>
      <c r="J125" s="144">
        <f t="shared" si="6"/>
        <v>5.429470301691012</v>
      </c>
      <c r="K125" s="144">
        <f>AVERAGE(J125:J127)</f>
        <v>5.3402352715268009</v>
      </c>
      <c r="L125" s="144" t="s">
        <v>593</v>
      </c>
      <c r="M125" s="144">
        <f t="shared" si="5"/>
        <v>2.038487041805551</v>
      </c>
      <c r="N125" s="144">
        <f>AVERAGE(M125:M127)</f>
        <v>1.9492520116413405</v>
      </c>
      <c r="O125" s="144" t="s">
        <v>593</v>
      </c>
    </row>
    <row r="126" spans="1:15">
      <c r="A126" s="145">
        <v>40848</v>
      </c>
      <c r="B126" s="138">
        <v>6.6038070309999997</v>
      </c>
      <c r="C126" s="138">
        <v>3.3759305340000001</v>
      </c>
      <c r="D126" s="138">
        <v>2.6</v>
      </c>
      <c r="E126" s="146">
        <v>8548391216</v>
      </c>
      <c r="F126" s="146">
        <v>1137788329</v>
      </c>
      <c r="G126" s="146">
        <v>159194191</v>
      </c>
      <c r="H126" s="153">
        <v>4.3536000000000001</v>
      </c>
      <c r="I126" s="153">
        <v>3.2120000000000002</v>
      </c>
      <c r="J126" s="144">
        <f t="shared" si="6"/>
        <v>5.3167004240872524</v>
      </c>
      <c r="M126" s="144">
        <f t="shared" si="5"/>
        <v>1.9257171642017914</v>
      </c>
    </row>
    <row r="127" spans="1:15">
      <c r="A127" s="145">
        <v>40817</v>
      </c>
      <c r="B127" s="138">
        <v>6.56</v>
      </c>
      <c r="C127" s="138">
        <v>3.34</v>
      </c>
      <c r="D127" s="138">
        <v>2.39</v>
      </c>
      <c r="E127" s="146">
        <v>8055071355</v>
      </c>
      <c r="F127" s="146">
        <v>1082966787</v>
      </c>
      <c r="G127" s="146">
        <v>142455016</v>
      </c>
      <c r="H127" s="153">
        <v>4.3238000000000003</v>
      </c>
      <c r="I127" s="153">
        <v>3.1539000000000001</v>
      </c>
      <c r="J127" s="144">
        <f t="shared" si="6"/>
        <v>5.2745350888021401</v>
      </c>
      <c r="M127" s="144">
        <f t="shared" si="5"/>
        <v>1.883551828916679</v>
      </c>
    </row>
    <row r="128" spans="1:15">
      <c r="A128" s="145">
        <v>40787</v>
      </c>
      <c r="B128" s="138">
        <v>6.53</v>
      </c>
      <c r="C128" s="138">
        <v>3.13</v>
      </c>
      <c r="D128" s="138">
        <v>2.38</v>
      </c>
      <c r="E128" s="146">
        <v>8712011393</v>
      </c>
      <c r="F128" s="146">
        <v>1165886173</v>
      </c>
      <c r="G128" s="146">
        <v>141631410</v>
      </c>
      <c r="H128" s="153">
        <v>4.282</v>
      </c>
      <c r="I128" s="153">
        <v>3.1091000000000002</v>
      </c>
      <c r="J128" s="144">
        <f t="shared" si="6"/>
        <v>5.2007838220753744</v>
      </c>
      <c r="K128" s="144">
        <f>AVERAGE(J128:J130)</f>
        <v>5.2114624120463438</v>
      </c>
      <c r="L128" s="144" t="s">
        <v>592</v>
      </c>
      <c r="M128" s="144">
        <f t="shared" si="5"/>
        <v>1.8098005621899134</v>
      </c>
      <c r="N128" s="144">
        <f>AVERAGE(M128:M130)</f>
        <v>1.8204791521608821</v>
      </c>
      <c r="O128" s="144" t="s">
        <v>592</v>
      </c>
    </row>
    <row r="129" spans="1:15">
      <c r="A129" s="145">
        <v>40756</v>
      </c>
      <c r="B129" s="138">
        <v>6.62</v>
      </c>
      <c r="C129" s="138">
        <v>3.21</v>
      </c>
      <c r="D129" s="138">
        <v>2.38</v>
      </c>
      <c r="E129" s="146">
        <v>8597603540</v>
      </c>
      <c r="F129" s="146">
        <v>1289241462</v>
      </c>
      <c r="G129" s="146">
        <v>153830619</v>
      </c>
      <c r="H129" s="153">
        <v>4.2500999999999998</v>
      </c>
      <c r="I129" s="153">
        <v>2.9611999999999998</v>
      </c>
      <c r="J129" s="144">
        <f t="shared" si="6"/>
        <v>5.2013765871825441</v>
      </c>
      <c r="M129" s="144">
        <f t="shared" si="5"/>
        <v>1.8103933272970831</v>
      </c>
    </row>
    <row r="130" spans="1:15">
      <c r="A130" s="145">
        <v>40725</v>
      </c>
      <c r="B130" s="138">
        <v>6.72</v>
      </c>
      <c r="C130" s="138">
        <v>3.17</v>
      </c>
      <c r="D130" s="138">
        <v>2.44</v>
      </c>
      <c r="E130" s="146">
        <v>7873102802</v>
      </c>
      <c r="F130" s="146">
        <v>1185282574</v>
      </c>
      <c r="G130" s="146">
        <v>162578049</v>
      </c>
      <c r="H130" s="153">
        <v>4.2404999999999999</v>
      </c>
      <c r="I130" s="153">
        <v>2.97</v>
      </c>
      <c r="J130" s="144">
        <f t="shared" ref="J130:J161" si="7">(B130*E130+C130*F130*H130+D130*G130*I130)/(E130+F130*H130+G130*I130)</f>
        <v>5.232226826881111</v>
      </c>
      <c r="M130" s="144">
        <f t="shared" si="5"/>
        <v>1.8412435669956499</v>
      </c>
    </row>
    <row r="131" spans="1:15">
      <c r="A131" s="145">
        <v>40695</v>
      </c>
      <c r="B131" s="138">
        <v>6.71</v>
      </c>
      <c r="C131" s="138">
        <v>3.18</v>
      </c>
      <c r="D131" s="138">
        <v>2.3199999999999998</v>
      </c>
      <c r="E131" s="146">
        <v>8735069165</v>
      </c>
      <c r="F131" s="146">
        <v>1212841960</v>
      </c>
      <c r="G131" s="146">
        <v>171571029</v>
      </c>
      <c r="H131" s="153">
        <v>4.1928999999999998</v>
      </c>
      <c r="I131" s="153">
        <v>2.9134000000000002</v>
      </c>
      <c r="J131" s="144">
        <f t="shared" si="7"/>
        <v>5.3032115642839051</v>
      </c>
      <c r="K131" s="144">
        <f>AVERAGE(J131:J133)</f>
        <v>5.3249717254505837</v>
      </c>
      <c r="L131" s="144" t="s">
        <v>591</v>
      </c>
      <c r="M131" s="144">
        <f t="shared" ref="M131:M184" si="8">J131-AVERAGE($J$2:$J$184)</f>
        <v>1.912228304398444</v>
      </c>
      <c r="N131" s="144">
        <f>AVERAGE(M131:M133)</f>
        <v>1.9339884655651229</v>
      </c>
      <c r="O131" s="144" t="s">
        <v>591</v>
      </c>
    </row>
    <row r="132" spans="1:15">
      <c r="A132" s="145">
        <v>40664</v>
      </c>
      <c r="B132" s="138">
        <v>6.8009664110000001</v>
      </c>
      <c r="C132" s="138">
        <v>3.2579717320000001</v>
      </c>
      <c r="D132" s="138">
        <v>2.56</v>
      </c>
      <c r="E132" s="146">
        <v>8147075895</v>
      </c>
      <c r="F132" s="146">
        <v>1190515664</v>
      </c>
      <c r="G132" s="146">
        <v>201031402</v>
      </c>
      <c r="H132" s="153">
        <v>4.1120000000000001</v>
      </c>
      <c r="I132" s="153">
        <v>2.8652000000000002</v>
      </c>
      <c r="J132" s="144">
        <f t="shared" si="7"/>
        <v>5.3480020442897649</v>
      </c>
      <c r="M132" s="144">
        <f t="shared" si="8"/>
        <v>1.9570187844043039</v>
      </c>
    </row>
    <row r="133" spans="1:15">
      <c r="A133" s="145">
        <v>40634</v>
      </c>
      <c r="B133" s="138">
        <v>6.9102247549999998</v>
      </c>
      <c r="C133" s="138">
        <v>3.3069502370000001</v>
      </c>
      <c r="D133" s="138">
        <v>2.2799999999999998</v>
      </c>
      <c r="E133" s="146">
        <v>7674272449</v>
      </c>
      <c r="F133" s="146">
        <v>1291018150</v>
      </c>
      <c r="G133" s="146">
        <v>174060290</v>
      </c>
      <c r="H133" s="153">
        <v>4.0991999999999997</v>
      </c>
      <c r="I133" s="153">
        <v>2.8359999999999999</v>
      </c>
      <c r="J133" s="144">
        <f t="shared" si="7"/>
        <v>5.3237015677780821</v>
      </c>
      <c r="M133" s="144">
        <f t="shared" si="8"/>
        <v>1.9327183078926211</v>
      </c>
    </row>
    <row r="134" spans="1:15">
      <c r="A134" s="145">
        <v>40603</v>
      </c>
      <c r="B134" s="138">
        <v>7.05</v>
      </c>
      <c r="C134" s="138">
        <v>3.33</v>
      </c>
      <c r="D134" s="138">
        <v>2.36</v>
      </c>
      <c r="E134" s="146">
        <v>11112721763</v>
      </c>
      <c r="F134" s="146">
        <v>1496725655</v>
      </c>
      <c r="G134" s="146">
        <v>198794957</v>
      </c>
      <c r="H134" s="153">
        <v>4.1646000000000001</v>
      </c>
      <c r="I134" s="153">
        <v>2.9735999999999998</v>
      </c>
      <c r="J134" s="144">
        <f t="shared" si="7"/>
        <v>5.6027125413356833</v>
      </c>
      <c r="K134" s="144">
        <f>AVERAGE(J134:J136)</f>
        <v>5.5858243246235597</v>
      </c>
      <c r="L134" s="144" t="s">
        <v>590</v>
      </c>
      <c r="M134" s="144">
        <f t="shared" si="8"/>
        <v>2.2117292814502223</v>
      </c>
      <c r="N134" s="144">
        <f>AVERAGE(M134:M136)</f>
        <v>2.1948410647380991</v>
      </c>
      <c r="O134" s="144" t="s">
        <v>590</v>
      </c>
    </row>
    <row r="135" spans="1:15">
      <c r="A135" s="145">
        <v>40575</v>
      </c>
      <c r="B135" s="138">
        <v>7.12</v>
      </c>
      <c r="C135" s="138">
        <v>3.23</v>
      </c>
      <c r="D135" s="138">
        <v>2.5299999999999998</v>
      </c>
      <c r="E135" s="146">
        <v>8679252569</v>
      </c>
      <c r="F135" s="146">
        <v>1157339033</v>
      </c>
      <c r="G135" s="146">
        <v>179211661</v>
      </c>
      <c r="H135" s="153">
        <v>4.2472000000000003</v>
      </c>
      <c r="I135" s="153">
        <v>3.1107999999999998</v>
      </c>
      <c r="J135" s="144">
        <f t="shared" si="7"/>
        <v>5.5880829279005173</v>
      </c>
      <c r="M135" s="144">
        <f t="shared" si="8"/>
        <v>2.1970996680150563</v>
      </c>
    </row>
    <row r="136" spans="1:15">
      <c r="A136" s="145">
        <v>40544</v>
      </c>
      <c r="B136" s="138">
        <v>7.19</v>
      </c>
      <c r="C136" s="138">
        <v>3.24</v>
      </c>
      <c r="D136" s="138">
        <v>2.44</v>
      </c>
      <c r="E136" s="146">
        <v>8210190753</v>
      </c>
      <c r="F136" s="146">
        <v>1193351353</v>
      </c>
      <c r="G136" s="146">
        <v>149663637</v>
      </c>
      <c r="H136" s="153">
        <v>4.2622</v>
      </c>
      <c r="I136" s="153">
        <v>3.1918000000000002</v>
      </c>
      <c r="J136" s="144">
        <f t="shared" si="7"/>
        <v>5.5666775046344803</v>
      </c>
      <c r="M136" s="144">
        <f t="shared" si="8"/>
        <v>2.1756942447490193</v>
      </c>
    </row>
    <row r="137" spans="1:15">
      <c r="A137" s="145">
        <v>40513</v>
      </c>
      <c r="B137" s="138">
        <v>7.62</v>
      </c>
      <c r="C137" s="138">
        <v>3.44</v>
      </c>
      <c r="D137" s="138">
        <v>2.4</v>
      </c>
      <c r="E137" s="146">
        <v>10322761735</v>
      </c>
      <c r="F137" s="146">
        <v>1380028932</v>
      </c>
      <c r="G137" s="146">
        <v>172642397</v>
      </c>
      <c r="H137" s="153">
        <v>4.2925000000000004</v>
      </c>
      <c r="I137" s="153">
        <v>3.2439</v>
      </c>
      <c r="J137" s="144">
        <f t="shared" si="7"/>
        <v>5.9727420455902669</v>
      </c>
      <c r="K137" s="144">
        <f>AVERAGE(J137:J139)</f>
        <v>5.7778762555736405</v>
      </c>
      <c r="L137" s="144" t="s">
        <v>589</v>
      </c>
      <c r="M137" s="144">
        <f t="shared" si="8"/>
        <v>2.5817587857048059</v>
      </c>
      <c r="N137" s="144">
        <f>AVERAGE(M137:M139)</f>
        <v>2.3868929956881795</v>
      </c>
      <c r="O137" s="144" t="s">
        <v>589</v>
      </c>
    </row>
    <row r="138" spans="1:15">
      <c r="A138" s="145">
        <v>40483</v>
      </c>
      <c r="B138" s="138">
        <v>7.48</v>
      </c>
      <c r="C138" s="138">
        <v>3.3</v>
      </c>
      <c r="D138" s="138">
        <v>2.46</v>
      </c>
      <c r="E138" s="146">
        <v>9477919527</v>
      </c>
      <c r="F138" s="146">
        <v>1305742322</v>
      </c>
      <c r="G138" s="146">
        <v>197338700</v>
      </c>
      <c r="H138" s="153">
        <v>4.2930999999999999</v>
      </c>
      <c r="I138" s="153">
        <v>3.1402999999999999</v>
      </c>
      <c r="J138" s="144">
        <f t="shared" si="7"/>
        <v>5.7897404916613127</v>
      </c>
      <c r="M138" s="144">
        <f t="shared" si="8"/>
        <v>2.3987572317758517</v>
      </c>
    </row>
    <row r="139" spans="1:15">
      <c r="A139" s="145">
        <v>40452</v>
      </c>
      <c r="B139" s="138">
        <v>7.39</v>
      </c>
      <c r="C139" s="138">
        <v>3.18</v>
      </c>
      <c r="D139" s="138">
        <v>2.37</v>
      </c>
      <c r="E139" s="146">
        <v>7842819315</v>
      </c>
      <c r="F139" s="146">
        <v>1216535757</v>
      </c>
      <c r="G139" s="146">
        <v>184194889</v>
      </c>
      <c r="H139" s="153">
        <v>4.2797999999999998</v>
      </c>
      <c r="I139" s="153">
        <v>3.0788000000000002</v>
      </c>
      <c r="J139" s="144">
        <f t="shared" si="7"/>
        <v>5.5711462294693419</v>
      </c>
      <c r="M139" s="144">
        <f t="shared" si="8"/>
        <v>2.1801629695838809</v>
      </c>
    </row>
    <row r="140" spans="1:15">
      <c r="A140" s="145">
        <v>40422</v>
      </c>
      <c r="B140" s="138">
        <v>7.51</v>
      </c>
      <c r="C140" s="138">
        <v>3.14</v>
      </c>
      <c r="D140" s="138">
        <v>2.14</v>
      </c>
      <c r="E140" s="146">
        <v>9204267327</v>
      </c>
      <c r="F140" s="146">
        <v>1350428796</v>
      </c>
      <c r="G140" s="146">
        <v>193565915</v>
      </c>
      <c r="H140" s="153">
        <v>4.2641999999999998</v>
      </c>
      <c r="I140" s="153">
        <v>3.2635999999999998</v>
      </c>
      <c r="J140" s="144">
        <f t="shared" si="7"/>
        <v>5.6787770165779721</v>
      </c>
      <c r="K140" s="144">
        <f>AVERAGE(J140:J142)</f>
        <v>5.6360772839054922</v>
      </c>
      <c r="L140" s="144" t="s">
        <v>588</v>
      </c>
      <c r="M140" s="144">
        <f t="shared" si="8"/>
        <v>2.2877937566925111</v>
      </c>
      <c r="N140" s="144">
        <f>AVERAGE(M140:M142)</f>
        <v>2.2450940240200308</v>
      </c>
      <c r="O140" s="144" t="s">
        <v>588</v>
      </c>
    </row>
    <row r="141" spans="1:15">
      <c r="A141" s="145">
        <v>40391</v>
      </c>
      <c r="B141" s="138">
        <v>7.46</v>
      </c>
      <c r="C141" s="138">
        <v>3.13</v>
      </c>
      <c r="D141" s="138">
        <v>2.5</v>
      </c>
      <c r="E141" s="146">
        <v>9141497547</v>
      </c>
      <c r="F141" s="146">
        <v>1384156959</v>
      </c>
      <c r="G141" s="146">
        <v>202385692</v>
      </c>
      <c r="H141" s="153">
        <v>4.2389000000000001</v>
      </c>
      <c r="I141" s="153">
        <v>3.2847</v>
      </c>
      <c r="J141" s="144">
        <f t="shared" si="7"/>
        <v>5.6287197187138611</v>
      </c>
      <c r="M141" s="144">
        <f t="shared" si="8"/>
        <v>2.2377364588284001</v>
      </c>
    </row>
    <row r="142" spans="1:15">
      <c r="A142" s="145">
        <v>40360</v>
      </c>
      <c r="B142" s="138">
        <v>7.52</v>
      </c>
      <c r="C142" s="138">
        <v>3.07</v>
      </c>
      <c r="D142" s="138">
        <v>2.09</v>
      </c>
      <c r="E142" s="146">
        <v>8762659035</v>
      </c>
      <c r="F142" s="146">
        <v>1326941950</v>
      </c>
      <c r="G142" s="146">
        <v>214005797</v>
      </c>
      <c r="H142" s="153">
        <v>4.2610999999999999</v>
      </c>
      <c r="I142" s="153">
        <v>3.3388</v>
      </c>
      <c r="J142" s="144">
        <f t="shared" si="7"/>
        <v>5.6007351164246417</v>
      </c>
      <c r="M142" s="144">
        <f t="shared" si="8"/>
        <v>2.2097518565391807</v>
      </c>
    </row>
    <row r="143" spans="1:15">
      <c r="A143" s="145">
        <v>40330</v>
      </c>
      <c r="B143" s="138">
        <v>7.25</v>
      </c>
      <c r="C143" s="138">
        <v>2.94</v>
      </c>
      <c r="D143" s="138">
        <v>2.04</v>
      </c>
      <c r="E143" s="146">
        <v>8264435930</v>
      </c>
      <c r="F143" s="146">
        <v>1258793890</v>
      </c>
      <c r="G143" s="146">
        <v>235901099</v>
      </c>
      <c r="H143" s="153">
        <v>4.2396000000000003</v>
      </c>
      <c r="I143" s="153">
        <v>3.47</v>
      </c>
      <c r="J143" s="144">
        <f t="shared" si="7"/>
        <v>5.3591050533686451</v>
      </c>
      <c r="K143" s="144">
        <f>AVERAGE(J143:J145)</f>
        <v>5.5922016039216276</v>
      </c>
      <c r="L143" s="144" t="s">
        <v>587</v>
      </c>
      <c r="M143" s="144">
        <f t="shared" si="8"/>
        <v>1.9681217934831841</v>
      </c>
      <c r="N143" s="144">
        <f>AVERAGE(M143:M145)</f>
        <v>2.201218344036167</v>
      </c>
      <c r="O143" s="144" t="s">
        <v>587</v>
      </c>
    </row>
    <row r="144" spans="1:15">
      <c r="A144" s="145">
        <v>40299</v>
      </c>
      <c r="B144" s="138">
        <v>7.25</v>
      </c>
      <c r="C144" s="138">
        <v>2.88</v>
      </c>
      <c r="D144" s="138">
        <v>2.1</v>
      </c>
      <c r="E144" s="146">
        <v>8020176126</v>
      </c>
      <c r="F144" s="146">
        <v>1155863258</v>
      </c>
      <c r="G144" s="146">
        <v>158335484</v>
      </c>
      <c r="H144" s="153">
        <v>4.1742999999999997</v>
      </c>
      <c r="I144" s="153">
        <v>3.3207</v>
      </c>
      <c r="J144" s="144">
        <f t="shared" si="7"/>
        <v>5.4705591604126145</v>
      </c>
      <c r="M144" s="144">
        <f t="shared" si="8"/>
        <v>2.0795759005271535</v>
      </c>
    </row>
    <row r="145" spans="1:15">
      <c r="A145" s="145">
        <v>40269</v>
      </c>
      <c r="B145" s="138">
        <v>7.82</v>
      </c>
      <c r="C145" s="138">
        <v>2.87</v>
      </c>
      <c r="D145" s="138">
        <v>2</v>
      </c>
      <c r="E145" s="146">
        <v>8968396271</v>
      </c>
      <c r="F145" s="146">
        <v>1233169857</v>
      </c>
      <c r="G145" s="146">
        <v>93344169</v>
      </c>
      <c r="H145" s="153">
        <v>4.1284999999999998</v>
      </c>
      <c r="I145" s="153">
        <v>3.0758000000000001</v>
      </c>
      <c r="J145" s="144">
        <f t="shared" si="7"/>
        <v>5.9469405979836241</v>
      </c>
      <c r="M145" s="144">
        <f t="shared" si="8"/>
        <v>2.5559573380981631</v>
      </c>
    </row>
    <row r="146" spans="1:15">
      <c r="A146" s="145">
        <v>40238</v>
      </c>
      <c r="B146" s="138">
        <v>8.39</v>
      </c>
      <c r="C146" s="138">
        <v>2.98</v>
      </c>
      <c r="D146" s="138">
        <v>2.23</v>
      </c>
      <c r="E146" s="146">
        <v>9265605394</v>
      </c>
      <c r="F146" s="146">
        <v>1349519563</v>
      </c>
      <c r="G146" s="146">
        <v>89090920</v>
      </c>
      <c r="H146" s="153">
        <v>4.0879000000000003</v>
      </c>
      <c r="I146" s="153">
        <v>3.0112999999999999</v>
      </c>
      <c r="J146" s="144">
        <f t="shared" si="7"/>
        <v>6.2971941536239786</v>
      </c>
      <c r="K146" s="144">
        <f>AVERAGE(J146:J148)</f>
        <v>6.5858229249851066</v>
      </c>
      <c r="L146" s="144" t="s">
        <v>586</v>
      </c>
      <c r="M146" s="144">
        <f t="shared" si="8"/>
        <v>2.9062108937385176</v>
      </c>
      <c r="N146" s="144">
        <f>AVERAGE(M146:M148)</f>
        <v>3.1948396650996451</v>
      </c>
      <c r="O146" s="144" t="s">
        <v>586</v>
      </c>
    </row>
    <row r="147" spans="1:15">
      <c r="A147" s="145">
        <v>40210</v>
      </c>
      <c r="B147" s="138">
        <v>8.93</v>
      </c>
      <c r="C147" s="138">
        <v>3.05</v>
      </c>
      <c r="D147" s="138">
        <v>2</v>
      </c>
      <c r="E147" s="146">
        <v>8318612628</v>
      </c>
      <c r="F147" s="146">
        <v>1303714305</v>
      </c>
      <c r="G147" s="146">
        <v>85965389</v>
      </c>
      <c r="H147" s="153">
        <v>4.1178999999999997</v>
      </c>
      <c r="I147" s="153">
        <v>3.0070999999999999</v>
      </c>
      <c r="J147" s="144">
        <f t="shared" si="7"/>
        <v>6.5379615376614693</v>
      </c>
      <c r="M147" s="144">
        <f t="shared" si="8"/>
        <v>3.1469782777760082</v>
      </c>
    </row>
    <row r="148" spans="1:15">
      <c r="A148" s="145">
        <v>40179</v>
      </c>
      <c r="B148" s="138">
        <v>9.66</v>
      </c>
      <c r="C148" s="138">
        <v>3.22</v>
      </c>
      <c r="D148" s="138">
        <v>2</v>
      </c>
      <c r="E148" s="146">
        <v>8535469024</v>
      </c>
      <c r="F148" s="146">
        <v>1453392557</v>
      </c>
      <c r="G148" s="146">
        <v>76056814</v>
      </c>
      <c r="H148" s="153">
        <v>4.1409000000000002</v>
      </c>
      <c r="I148" s="153">
        <v>2.8997999999999999</v>
      </c>
      <c r="J148" s="144">
        <f t="shared" si="7"/>
        <v>6.9223130836698719</v>
      </c>
      <c r="M148" s="144">
        <f t="shared" si="8"/>
        <v>3.5313298237844108</v>
      </c>
    </row>
    <row r="149" spans="1:15">
      <c r="A149" s="145">
        <v>40148</v>
      </c>
      <c r="B149" s="138">
        <v>9.91</v>
      </c>
      <c r="C149" s="138">
        <v>3.35</v>
      </c>
      <c r="D149" s="138">
        <v>2.21</v>
      </c>
      <c r="E149" s="146">
        <v>8792142102</v>
      </c>
      <c r="F149" s="146">
        <v>1518278017</v>
      </c>
      <c r="G149" s="146">
        <v>89024488</v>
      </c>
      <c r="H149" s="153">
        <v>4.2248000000000001</v>
      </c>
      <c r="I149" s="153">
        <v>2.8952</v>
      </c>
      <c r="J149" s="144">
        <f t="shared" si="7"/>
        <v>7.0606496425950818</v>
      </c>
      <c r="K149" s="144">
        <f>AVERAGE(J149:J151)</f>
        <v>7.0159534956934202</v>
      </c>
      <c r="L149" s="144" t="s">
        <v>585</v>
      </c>
      <c r="M149" s="144">
        <f t="shared" si="8"/>
        <v>3.6696663827096208</v>
      </c>
      <c r="N149" s="144">
        <f>AVERAGE(M149:M151)</f>
        <v>3.6249702358079587</v>
      </c>
      <c r="O149" s="144" t="s">
        <v>585</v>
      </c>
    </row>
    <row r="150" spans="1:15">
      <c r="A150" s="145">
        <v>40118</v>
      </c>
      <c r="B150" s="138">
        <v>9.86</v>
      </c>
      <c r="C150" s="138">
        <v>3.34</v>
      </c>
      <c r="D150" s="138">
        <v>2.17</v>
      </c>
      <c r="E150" s="146">
        <v>7924927036</v>
      </c>
      <c r="F150" s="146">
        <v>1379360357</v>
      </c>
      <c r="G150" s="146">
        <v>96495750</v>
      </c>
      <c r="H150" s="153">
        <v>4.2881</v>
      </c>
      <c r="I150" s="153">
        <v>2.8740999999999999</v>
      </c>
      <c r="J150" s="144">
        <f t="shared" si="7"/>
        <v>6.9771518270883544</v>
      </c>
      <c r="M150" s="144">
        <f t="shared" si="8"/>
        <v>3.5861685672028933</v>
      </c>
    </row>
    <row r="151" spans="1:15">
      <c r="A151" s="145">
        <v>40087</v>
      </c>
      <c r="B151" s="138">
        <v>9.91</v>
      </c>
      <c r="C151" s="138">
        <v>3.49</v>
      </c>
      <c r="D151" s="138">
        <v>2.16</v>
      </c>
      <c r="E151" s="146">
        <v>8174499754</v>
      </c>
      <c r="F151" s="146">
        <v>1476130222</v>
      </c>
      <c r="G151" s="146">
        <v>102825126</v>
      </c>
      <c r="H151" s="153">
        <v>4.2847999999999997</v>
      </c>
      <c r="I151" s="153">
        <v>2.8904000000000001</v>
      </c>
      <c r="J151" s="144">
        <f t="shared" si="7"/>
        <v>7.0100590173968227</v>
      </c>
      <c r="M151" s="144">
        <f t="shared" si="8"/>
        <v>3.6190757575113617</v>
      </c>
    </row>
    <row r="152" spans="1:15">
      <c r="A152" s="145">
        <v>40057</v>
      </c>
      <c r="B152" s="138">
        <v>10.26</v>
      </c>
      <c r="C152" s="138">
        <v>3.72</v>
      </c>
      <c r="D152" s="138">
        <v>2.42</v>
      </c>
      <c r="E152" s="146">
        <v>8129290837</v>
      </c>
      <c r="F152" s="146">
        <v>1312349871</v>
      </c>
      <c r="G152" s="146">
        <v>96962677</v>
      </c>
      <c r="H152" s="153">
        <v>4.2389000000000001</v>
      </c>
      <c r="I152" s="153">
        <v>2.911</v>
      </c>
      <c r="J152" s="144">
        <f t="shared" si="7"/>
        <v>7.4982205532489816</v>
      </c>
      <c r="K152" s="144">
        <f>AVERAGE(J152:J154)</f>
        <v>8.0601118762068626</v>
      </c>
      <c r="L152" s="144" t="s">
        <v>584</v>
      </c>
      <c r="M152" s="144">
        <f t="shared" si="8"/>
        <v>4.1072372933635206</v>
      </c>
      <c r="N152" s="144">
        <f>AVERAGE(M152:M154)</f>
        <v>4.6691286163214025</v>
      </c>
      <c r="O152" s="144" t="s">
        <v>584</v>
      </c>
    </row>
    <row r="153" spans="1:15">
      <c r="A153" s="145">
        <v>40026</v>
      </c>
      <c r="B153" s="138">
        <v>10.68</v>
      </c>
      <c r="C153" s="138">
        <v>3.94</v>
      </c>
      <c r="D153" s="138">
        <v>2.42</v>
      </c>
      <c r="E153" s="146">
        <v>8468049559</v>
      </c>
      <c r="F153" s="146">
        <v>1357841147</v>
      </c>
      <c r="G153" s="146">
        <v>95848937</v>
      </c>
      <c r="H153" s="153">
        <v>4.2184999999999997</v>
      </c>
      <c r="I153" s="153">
        <v>2.9575999999999998</v>
      </c>
      <c r="J153" s="144">
        <f t="shared" si="7"/>
        <v>7.8519739381204898</v>
      </c>
      <c r="M153" s="144">
        <f t="shared" si="8"/>
        <v>4.4609906782350288</v>
      </c>
    </row>
    <row r="154" spans="1:15">
      <c r="A154" s="145">
        <v>39995</v>
      </c>
      <c r="B154" s="138">
        <v>11.91</v>
      </c>
      <c r="C154" s="138">
        <v>4.37</v>
      </c>
      <c r="D154" s="138">
        <v>2.58</v>
      </c>
      <c r="E154" s="146">
        <v>9596260977</v>
      </c>
      <c r="F154" s="146">
        <v>1475852017</v>
      </c>
      <c r="G154" s="146">
        <v>96083786</v>
      </c>
      <c r="H154" s="153">
        <v>4.2168000000000001</v>
      </c>
      <c r="I154" s="153">
        <v>2.9940000000000002</v>
      </c>
      <c r="J154" s="144">
        <f t="shared" si="7"/>
        <v>8.83014113725112</v>
      </c>
      <c r="M154" s="144">
        <f t="shared" si="8"/>
        <v>5.439157877365659</v>
      </c>
    </row>
    <row r="155" spans="1:15">
      <c r="A155" s="145">
        <v>39965</v>
      </c>
      <c r="B155" s="138">
        <v>13.58</v>
      </c>
      <c r="C155" s="138">
        <v>5.24</v>
      </c>
      <c r="D155" s="138">
        <v>2.96</v>
      </c>
      <c r="E155" s="146">
        <v>9823905701</v>
      </c>
      <c r="F155" s="146">
        <v>1418299057</v>
      </c>
      <c r="G155" s="146">
        <v>98051400</v>
      </c>
      <c r="H155" s="153">
        <v>4.2126000000000001</v>
      </c>
      <c r="I155" s="153">
        <v>3.0034999999999998</v>
      </c>
      <c r="J155" s="144">
        <f t="shared" si="7"/>
        <v>10.289354668324622</v>
      </c>
      <c r="K155" s="144">
        <f>AVERAGE(J155:J157)</f>
        <v>11.133541931466752</v>
      </c>
      <c r="L155" s="144" t="s">
        <v>583</v>
      </c>
      <c r="M155" s="144">
        <f t="shared" si="8"/>
        <v>6.8983714084391607</v>
      </c>
      <c r="N155" s="144">
        <f>AVERAGE(M155:M157)</f>
        <v>7.7425586715812926</v>
      </c>
      <c r="O155" s="144" t="s">
        <v>583</v>
      </c>
    </row>
    <row r="156" spans="1:15">
      <c r="A156" s="145">
        <v>39934</v>
      </c>
      <c r="B156" s="138">
        <v>14.98</v>
      </c>
      <c r="C156" s="138">
        <v>5.86</v>
      </c>
      <c r="D156" s="138">
        <v>3.23</v>
      </c>
      <c r="E156" s="146">
        <v>10333025825</v>
      </c>
      <c r="F156" s="146">
        <v>1559862739</v>
      </c>
      <c r="G156" s="146">
        <v>107554073</v>
      </c>
      <c r="H156" s="153">
        <v>4.1688999999999998</v>
      </c>
      <c r="I156" s="153">
        <v>3.0554000000000001</v>
      </c>
      <c r="J156" s="144">
        <f t="shared" si="7"/>
        <v>11.299867507559803</v>
      </c>
      <c r="M156" s="144">
        <f t="shared" si="8"/>
        <v>7.9088842476743419</v>
      </c>
    </row>
    <row r="157" spans="1:15">
      <c r="A157" s="145">
        <v>39904</v>
      </c>
      <c r="B157" s="138">
        <v>15.76</v>
      </c>
      <c r="C157" s="138">
        <v>6.18</v>
      </c>
      <c r="D157" s="138">
        <v>3.11</v>
      </c>
      <c r="E157" s="146">
        <v>11206542531</v>
      </c>
      <c r="F157" s="146">
        <v>1753735439</v>
      </c>
      <c r="G157" s="146">
        <v>101856426</v>
      </c>
      <c r="H157" s="153">
        <v>4.1954000000000002</v>
      </c>
      <c r="I157" s="153">
        <v>3.1777000000000002</v>
      </c>
      <c r="J157" s="144">
        <f t="shared" si="7"/>
        <v>11.811403618515836</v>
      </c>
      <c r="M157" s="144">
        <f t="shared" si="8"/>
        <v>8.4204203586303752</v>
      </c>
    </row>
    <row r="158" spans="1:15">
      <c r="A158" s="145">
        <v>39873</v>
      </c>
      <c r="B158" s="138">
        <v>16.21</v>
      </c>
      <c r="C158" s="138">
        <v>6.43</v>
      </c>
      <c r="D158" s="138">
        <v>3.5</v>
      </c>
      <c r="E158" s="146">
        <v>10802557680</v>
      </c>
      <c r="F158" s="146">
        <v>1571619235</v>
      </c>
      <c r="G158" s="146">
        <v>104115609</v>
      </c>
      <c r="H158" s="153">
        <v>4.2820999999999998</v>
      </c>
      <c r="I158" s="153">
        <v>3.2850999999999999</v>
      </c>
      <c r="J158" s="144">
        <f t="shared" si="7"/>
        <v>12.28456053385888</v>
      </c>
      <c r="K158" s="144">
        <f>AVERAGE(J158:J160)</f>
        <v>12.172453885939447</v>
      </c>
      <c r="L158" s="144" t="s">
        <v>582</v>
      </c>
      <c r="M158" s="144">
        <f t="shared" si="8"/>
        <v>8.8935772739734187</v>
      </c>
      <c r="N158" s="144">
        <f>AVERAGE(M158:M160)</f>
        <v>8.7814706260539861</v>
      </c>
      <c r="O158" s="144" t="s">
        <v>582</v>
      </c>
    </row>
    <row r="159" spans="1:15">
      <c r="A159" s="145">
        <v>39845</v>
      </c>
      <c r="B159" s="138">
        <v>16.309999999999999</v>
      </c>
      <c r="C159" s="138">
        <v>6.65</v>
      </c>
      <c r="D159" s="138">
        <v>3.69</v>
      </c>
      <c r="E159" s="146">
        <v>10244543460</v>
      </c>
      <c r="F159" s="146">
        <v>1535350664</v>
      </c>
      <c r="G159" s="146">
        <v>99531689</v>
      </c>
      <c r="H159" s="153">
        <v>4.2839</v>
      </c>
      <c r="I159" s="153">
        <v>3.3479999999999999</v>
      </c>
      <c r="J159" s="144">
        <f t="shared" si="7"/>
        <v>12.361195324815519</v>
      </c>
      <c r="M159" s="144">
        <f t="shared" si="8"/>
        <v>8.9702120649300578</v>
      </c>
    </row>
    <row r="160" spans="1:15">
      <c r="A160" s="145">
        <v>39814</v>
      </c>
      <c r="B160" s="138">
        <v>16.059999999999999</v>
      </c>
      <c r="C160" s="138">
        <v>6.79</v>
      </c>
      <c r="D160" s="138">
        <v>4.08</v>
      </c>
      <c r="E160" s="146">
        <v>10062618779</v>
      </c>
      <c r="F160" s="146">
        <v>1809135979</v>
      </c>
      <c r="G160" s="146">
        <v>129697553</v>
      </c>
      <c r="H160" s="153">
        <v>4.2327000000000004</v>
      </c>
      <c r="I160" s="153">
        <v>3.1999</v>
      </c>
      <c r="J160" s="144">
        <f t="shared" si="7"/>
        <v>11.871605799143945</v>
      </c>
      <c r="M160" s="144">
        <f t="shared" si="8"/>
        <v>8.4806225392584835</v>
      </c>
    </row>
    <row r="161" spans="1:15">
      <c r="A161" s="145">
        <v>39783</v>
      </c>
      <c r="B161" s="138">
        <v>15.27</v>
      </c>
      <c r="C161" s="138">
        <v>6.36</v>
      </c>
      <c r="D161" s="138">
        <v>4.12</v>
      </c>
      <c r="E161" s="146">
        <v>6241081842</v>
      </c>
      <c r="F161" s="146">
        <v>1207883222</v>
      </c>
      <c r="G161" s="146">
        <v>136454596</v>
      </c>
      <c r="H161" s="153">
        <v>3.9152999999999998</v>
      </c>
      <c r="I161" s="153">
        <v>2.9026000000000001</v>
      </c>
      <c r="J161" s="144">
        <f t="shared" si="7"/>
        <v>11.174271105859496</v>
      </c>
      <c r="K161" s="144">
        <f>AVERAGE(J161:J163)</f>
        <v>10.069929955655615</v>
      </c>
      <c r="L161" s="144" t="s">
        <v>581</v>
      </c>
      <c r="M161" s="144">
        <f t="shared" si="8"/>
        <v>7.7832878459740353</v>
      </c>
      <c r="N161" s="144">
        <f>AVERAGE(M161:M163)</f>
        <v>6.6789466957701551</v>
      </c>
      <c r="O161" s="144" t="s">
        <v>581</v>
      </c>
    </row>
    <row r="162" spans="1:15">
      <c r="A162" s="145">
        <v>39753</v>
      </c>
      <c r="B162" s="138">
        <v>14.13</v>
      </c>
      <c r="C162" s="138">
        <v>5.31</v>
      </c>
      <c r="D162" s="138">
        <v>2.84</v>
      </c>
      <c r="E162" s="146">
        <v>4849429871</v>
      </c>
      <c r="F162" s="146">
        <v>850343169</v>
      </c>
      <c r="G162" s="146">
        <v>86531100</v>
      </c>
      <c r="H162" s="153">
        <v>3.7753000000000001</v>
      </c>
      <c r="I162" s="153">
        <v>2.9634</v>
      </c>
      <c r="J162" s="144">
        <f t="shared" ref="J162:J184" si="9">(B162*E162+C162*F162*H162+D162*G162*I162)/(E162+F162*H162+G162*I162)</f>
        <v>10.377076069223564</v>
      </c>
      <c r="M162" s="144">
        <f t="shared" si="8"/>
        <v>6.9860928093381034</v>
      </c>
    </row>
    <row r="163" spans="1:15">
      <c r="A163" s="145">
        <v>39722</v>
      </c>
      <c r="B163" s="138">
        <v>11.86</v>
      </c>
      <c r="C163" s="138">
        <v>5.2</v>
      </c>
      <c r="D163" s="138">
        <v>2.96</v>
      </c>
      <c r="E163" s="146">
        <v>4740292063</v>
      </c>
      <c r="F163" s="146">
        <v>1033305667</v>
      </c>
      <c r="G163" s="146">
        <v>111766466</v>
      </c>
      <c r="H163" s="153">
        <v>3.7454000000000001</v>
      </c>
      <c r="I163" s="153">
        <v>2.8130999999999999</v>
      </c>
      <c r="J163" s="144">
        <f t="shared" si="9"/>
        <v>8.6584426918837867</v>
      </c>
      <c r="M163" s="144">
        <f t="shared" si="8"/>
        <v>5.2674594319983257</v>
      </c>
    </row>
    <row r="164" spans="1:15">
      <c r="A164" s="145">
        <v>39692</v>
      </c>
      <c r="B164" s="138">
        <v>11.15</v>
      </c>
      <c r="C164" s="138">
        <v>4.6399999999999997</v>
      </c>
      <c r="D164" s="138">
        <v>2.3199999999999998</v>
      </c>
      <c r="E164" s="146">
        <v>4145167940</v>
      </c>
      <c r="F164" s="146">
        <v>907960352</v>
      </c>
      <c r="G164" s="146">
        <v>187142060</v>
      </c>
      <c r="H164" s="153">
        <v>3.6254</v>
      </c>
      <c r="I164" s="153">
        <v>2.5236999999999998</v>
      </c>
      <c r="J164" s="144">
        <f t="shared" si="9"/>
        <v>7.9133275343548553</v>
      </c>
      <c r="K164" s="144">
        <f>AVERAGE(J164:J166)</f>
        <v>7.6560793382372561</v>
      </c>
      <c r="L164" s="144" t="s">
        <v>580</v>
      </c>
      <c r="M164" s="144">
        <f t="shared" si="8"/>
        <v>4.5223442744693942</v>
      </c>
      <c r="N164" s="144">
        <f>AVERAGE(M164:M166)</f>
        <v>4.2650960783517951</v>
      </c>
      <c r="O164" s="144" t="s">
        <v>580</v>
      </c>
    </row>
    <row r="165" spans="1:15">
      <c r="A165" s="145">
        <v>39661</v>
      </c>
      <c r="B165" s="138">
        <v>10.67</v>
      </c>
      <c r="C165" s="138">
        <v>4.66</v>
      </c>
      <c r="D165" s="138">
        <v>2.2999999999999998</v>
      </c>
      <c r="E165" s="146">
        <v>3748393874</v>
      </c>
      <c r="F165" s="146">
        <v>960559947</v>
      </c>
      <c r="G165" s="146">
        <v>145921978</v>
      </c>
      <c r="H165" s="153">
        <v>3.5268000000000002</v>
      </c>
      <c r="I165" s="153">
        <v>2.3571</v>
      </c>
      <c r="J165" s="144">
        <f t="shared" si="9"/>
        <v>7.5632052722532395</v>
      </c>
      <c r="M165" s="144">
        <f t="shared" si="8"/>
        <v>4.1722220123677785</v>
      </c>
    </row>
    <row r="166" spans="1:15">
      <c r="A166" s="145">
        <v>39630</v>
      </c>
      <c r="B166" s="138">
        <v>10.34</v>
      </c>
      <c r="C166" s="138">
        <v>4.5199999999999996</v>
      </c>
      <c r="D166" s="138">
        <v>2.36</v>
      </c>
      <c r="E166" s="146">
        <v>4088508337</v>
      </c>
      <c r="F166" s="146">
        <v>924113643</v>
      </c>
      <c r="G166" s="146">
        <v>155991678</v>
      </c>
      <c r="H166" s="153">
        <v>3.5792000000000002</v>
      </c>
      <c r="I166" s="153">
        <v>2.2686999999999999</v>
      </c>
      <c r="J166" s="144">
        <f t="shared" si="9"/>
        <v>7.4917052081036744</v>
      </c>
      <c r="M166" s="144">
        <f t="shared" si="8"/>
        <v>4.1007219482182133</v>
      </c>
    </row>
    <row r="167" spans="1:15">
      <c r="A167" s="145">
        <v>39600</v>
      </c>
      <c r="B167" s="138">
        <v>10.029999999999999</v>
      </c>
      <c r="C167" s="138">
        <v>4.38</v>
      </c>
      <c r="D167" s="138">
        <v>2.4</v>
      </c>
      <c r="E167" s="146">
        <v>3656044820</v>
      </c>
      <c r="F167" s="146">
        <v>852541010</v>
      </c>
      <c r="G167" s="146">
        <v>150654892</v>
      </c>
      <c r="H167" s="153">
        <v>3.6556999999999999</v>
      </c>
      <c r="I167" s="153">
        <v>2.3506</v>
      </c>
      <c r="J167" s="144">
        <f t="shared" si="9"/>
        <v>7.1800580316169755</v>
      </c>
      <c r="K167" s="144">
        <f>AVERAGE(J167:J169)</f>
        <v>6.8568204032494791</v>
      </c>
      <c r="L167" s="144" t="s">
        <v>579</v>
      </c>
      <c r="M167" s="144">
        <f t="shared" si="8"/>
        <v>3.7890747717315145</v>
      </c>
      <c r="N167" s="144">
        <f>AVERAGE(M167:M169)</f>
        <v>3.4658371433640185</v>
      </c>
      <c r="O167" s="144" t="s">
        <v>579</v>
      </c>
    </row>
    <row r="168" spans="1:15">
      <c r="A168" s="145">
        <v>39569</v>
      </c>
      <c r="B168" s="138">
        <v>9.3699999999999992</v>
      </c>
      <c r="C168" s="138">
        <v>4.2300000000000004</v>
      </c>
      <c r="D168" s="138">
        <v>2.5299999999999998</v>
      </c>
      <c r="E168" s="146">
        <v>3832855328</v>
      </c>
      <c r="F168" s="146">
        <v>867800783</v>
      </c>
      <c r="G168" s="146">
        <v>155876342</v>
      </c>
      <c r="H168" s="153">
        <v>3.6594000000000002</v>
      </c>
      <c r="I168" s="153">
        <v>2.3517000000000001</v>
      </c>
      <c r="J168" s="144">
        <f t="shared" si="9"/>
        <v>6.8167857560632434</v>
      </c>
      <c r="M168" s="144">
        <f t="shared" si="8"/>
        <v>3.4258024961777824</v>
      </c>
    </row>
    <row r="169" spans="1:15">
      <c r="A169" s="145">
        <v>39539</v>
      </c>
      <c r="B169" s="138">
        <v>9</v>
      </c>
      <c r="C169" s="138">
        <v>4.0599999999999996</v>
      </c>
      <c r="D169" s="138">
        <v>2.59</v>
      </c>
      <c r="E169" s="146">
        <v>4223818145</v>
      </c>
      <c r="F169" s="146">
        <v>956837979</v>
      </c>
      <c r="G169" s="146">
        <v>161653748</v>
      </c>
      <c r="H169" s="153">
        <v>3.6425999999999998</v>
      </c>
      <c r="I169" s="153">
        <v>2.3102</v>
      </c>
      <c r="J169" s="144">
        <f t="shared" si="9"/>
        <v>6.5736174220682191</v>
      </c>
      <c r="M169" s="144">
        <f t="shared" si="8"/>
        <v>3.1826341621827581</v>
      </c>
    </row>
    <row r="170" spans="1:15">
      <c r="A170" s="145">
        <v>39508</v>
      </c>
      <c r="B170" s="138">
        <v>8.17</v>
      </c>
      <c r="C170" s="138">
        <v>3.91</v>
      </c>
      <c r="D170" s="138">
        <v>2.71</v>
      </c>
      <c r="E170" s="146">
        <v>3607529592</v>
      </c>
      <c r="F170" s="146">
        <v>965571194</v>
      </c>
      <c r="G170" s="146">
        <v>124472021</v>
      </c>
      <c r="H170" s="153">
        <v>3.7218</v>
      </c>
      <c r="I170" s="153">
        <v>2.3969</v>
      </c>
      <c r="J170" s="144">
        <f t="shared" si="9"/>
        <v>5.9114641938354549</v>
      </c>
      <c r="K170" s="144">
        <f>AVERAGE(J170:J172)</f>
        <v>5.6015581040378981</v>
      </c>
      <c r="L170" s="144" t="s">
        <v>578</v>
      </c>
      <c r="M170" s="144">
        <f t="shared" si="8"/>
        <v>2.5204809339499938</v>
      </c>
      <c r="N170" s="144">
        <f>AVERAGE(M170:M172)</f>
        <v>2.2105748441524367</v>
      </c>
      <c r="O170" s="144" t="s">
        <v>578</v>
      </c>
    </row>
    <row r="171" spans="1:15">
      <c r="A171" s="145">
        <v>39479</v>
      </c>
      <c r="B171" s="138">
        <v>7.38</v>
      </c>
      <c r="C171" s="138">
        <v>3.77</v>
      </c>
      <c r="D171" s="138">
        <v>2.93</v>
      </c>
      <c r="E171" s="146">
        <v>3559533306</v>
      </c>
      <c r="F171" s="146">
        <v>860973103</v>
      </c>
      <c r="G171" s="146">
        <v>147998985</v>
      </c>
      <c r="H171" s="153">
        <v>3.6528</v>
      </c>
      <c r="I171" s="153">
        <v>2.4767000000000001</v>
      </c>
      <c r="J171" s="144">
        <f t="shared" si="9"/>
        <v>5.5437143666561797</v>
      </c>
      <c r="M171" s="144">
        <f t="shared" si="8"/>
        <v>2.1527311067707187</v>
      </c>
    </row>
    <row r="172" spans="1:15">
      <c r="A172" s="145">
        <v>39448</v>
      </c>
      <c r="B172" s="138">
        <v>7.01</v>
      </c>
      <c r="C172" s="138">
        <v>3.74</v>
      </c>
      <c r="D172" s="138">
        <v>3.56</v>
      </c>
      <c r="E172" s="146">
        <v>3469922975</v>
      </c>
      <c r="F172" s="146">
        <v>872628035</v>
      </c>
      <c r="G172" s="146">
        <v>127942256</v>
      </c>
      <c r="H172" s="153">
        <v>3.6930000000000001</v>
      </c>
      <c r="I172" s="153">
        <v>2.5116000000000001</v>
      </c>
      <c r="J172" s="144">
        <f t="shared" si="9"/>
        <v>5.349495751622058</v>
      </c>
      <c r="M172" s="144">
        <f t="shared" si="8"/>
        <v>1.958512491736597</v>
      </c>
    </row>
    <row r="173" spans="1:15">
      <c r="A173" s="145">
        <v>39417</v>
      </c>
      <c r="B173" s="138">
        <v>6.94</v>
      </c>
      <c r="C173" s="138">
        <v>3.66</v>
      </c>
      <c r="D173" s="138">
        <v>3.77</v>
      </c>
      <c r="E173" s="146">
        <v>3943579544</v>
      </c>
      <c r="F173" s="146">
        <v>894915716</v>
      </c>
      <c r="G173" s="146">
        <v>139243284</v>
      </c>
      <c r="H173" s="153">
        <v>3.5289000000000001</v>
      </c>
      <c r="I173" s="153">
        <v>2.4247000000000001</v>
      </c>
      <c r="J173" s="144">
        <f t="shared" si="9"/>
        <v>5.4037299697091008</v>
      </c>
      <c r="K173" s="144">
        <f>AVERAGE(J173:J175)</f>
        <v>5.3411642258568017</v>
      </c>
      <c r="L173" s="144" t="s">
        <v>577</v>
      </c>
      <c r="M173" s="144">
        <f t="shared" si="8"/>
        <v>2.0127467098236398</v>
      </c>
      <c r="N173" s="144">
        <f>AVERAGE(M173:M175)</f>
        <v>1.9501809659713409</v>
      </c>
      <c r="O173" s="144" t="s">
        <v>577</v>
      </c>
    </row>
    <row r="174" spans="1:15">
      <c r="A174" s="145">
        <v>39387</v>
      </c>
      <c r="B174" s="138">
        <v>6.88</v>
      </c>
      <c r="C174" s="138">
        <v>3.69</v>
      </c>
      <c r="D174" s="138">
        <v>3.85</v>
      </c>
      <c r="E174" s="146">
        <v>3711665164</v>
      </c>
      <c r="F174" s="146">
        <v>896972973</v>
      </c>
      <c r="G174" s="146">
        <v>145771225</v>
      </c>
      <c r="H174" s="153">
        <v>3.4706999999999999</v>
      </c>
      <c r="I174" s="153">
        <v>2.3652000000000002</v>
      </c>
      <c r="J174" s="144">
        <f t="shared" si="9"/>
        <v>5.3491484210280333</v>
      </c>
      <c r="M174" s="144">
        <f t="shared" si="8"/>
        <v>1.9581651611425723</v>
      </c>
    </row>
    <row r="175" spans="1:15">
      <c r="A175" s="145">
        <v>39356</v>
      </c>
      <c r="B175" s="138">
        <v>6.72</v>
      </c>
      <c r="C175" s="138">
        <v>3.66</v>
      </c>
      <c r="D175" s="138">
        <v>3.82</v>
      </c>
      <c r="E175" s="146">
        <v>3632183458</v>
      </c>
      <c r="F175" s="146">
        <v>884706071</v>
      </c>
      <c r="G175" s="146">
        <v>142561311</v>
      </c>
      <c r="H175" s="153">
        <v>3.3525</v>
      </c>
      <c r="I175" s="153">
        <v>2.3567999999999998</v>
      </c>
      <c r="J175" s="144">
        <f t="shared" si="9"/>
        <v>5.2706142868332719</v>
      </c>
      <c r="M175" s="144">
        <f t="shared" si="8"/>
        <v>1.8796310269478109</v>
      </c>
    </row>
    <row r="176" spans="1:15">
      <c r="A176" s="145">
        <v>39326</v>
      </c>
      <c r="B176" s="138">
        <v>6.52</v>
      </c>
      <c r="C176" s="138">
        <v>3.52</v>
      </c>
      <c r="D176" s="138">
        <v>3.98</v>
      </c>
      <c r="E176" s="146">
        <v>3185398284</v>
      </c>
      <c r="F176" s="146">
        <v>859330273</v>
      </c>
      <c r="G176" s="146">
        <v>137700355</v>
      </c>
      <c r="H176" s="153">
        <v>3.3466</v>
      </c>
      <c r="I176" s="153">
        <v>2.4091</v>
      </c>
      <c r="J176" s="144">
        <f t="shared" si="9"/>
        <v>5.038667718475387</v>
      </c>
      <c r="K176" s="144">
        <f>AVERAGE(J176:J178)</f>
        <v>5.0674992313219542</v>
      </c>
      <c r="L176" s="144" t="s">
        <v>576</v>
      </c>
      <c r="M176" s="144">
        <f t="shared" si="8"/>
        <v>1.647684458589926</v>
      </c>
      <c r="N176" s="144">
        <f>AVERAGE(M176:M178)</f>
        <v>1.6765159714364939</v>
      </c>
      <c r="O176" s="144" t="s">
        <v>576</v>
      </c>
    </row>
    <row r="177" spans="1:15">
      <c r="A177" s="145">
        <v>39295</v>
      </c>
      <c r="B177" s="138">
        <v>6.38</v>
      </c>
      <c r="C177" s="138">
        <v>3.49</v>
      </c>
      <c r="D177" s="138">
        <v>3.92</v>
      </c>
      <c r="E177" s="146">
        <v>3396137657</v>
      </c>
      <c r="F177" s="146">
        <v>853971872</v>
      </c>
      <c r="G177" s="146">
        <v>146071228</v>
      </c>
      <c r="H177" s="153">
        <v>3.2237</v>
      </c>
      <c r="I177" s="153">
        <v>2.3671000000000002</v>
      </c>
      <c r="J177" s="144">
        <f t="shared" si="9"/>
        <v>5.0240637307888543</v>
      </c>
      <c r="M177" s="144">
        <f t="shared" si="8"/>
        <v>1.6330804709033933</v>
      </c>
    </row>
    <row r="178" spans="1:15">
      <c r="A178" s="145">
        <v>39264</v>
      </c>
      <c r="B178" s="138">
        <v>6.39</v>
      </c>
      <c r="C178" s="138">
        <v>3.5</v>
      </c>
      <c r="D178" s="138">
        <v>3.89</v>
      </c>
      <c r="E178" s="146">
        <v>3566720472</v>
      </c>
      <c r="F178" s="146">
        <v>779868611</v>
      </c>
      <c r="G178" s="146">
        <v>158247933</v>
      </c>
      <c r="H178" s="153">
        <v>3.1337000000000002</v>
      </c>
      <c r="I178" s="153">
        <v>2.2847</v>
      </c>
      <c r="J178" s="144">
        <f t="shared" si="9"/>
        <v>5.1397662447016232</v>
      </c>
      <c r="M178" s="144">
        <f t="shared" si="8"/>
        <v>1.7487829848161622</v>
      </c>
    </row>
    <row r="179" spans="1:15">
      <c r="A179" s="145">
        <v>39234</v>
      </c>
      <c r="B179" s="138">
        <v>6.55</v>
      </c>
      <c r="C179" s="138">
        <v>3.37</v>
      </c>
      <c r="D179" s="138">
        <v>4</v>
      </c>
      <c r="E179" s="146">
        <v>3527978968</v>
      </c>
      <c r="F179" s="146">
        <v>769755346</v>
      </c>
      <c r="G179" s="146">
        <v>119067371</v>
      </c>
      <c r="H179" s="153">
        <v>3.2263999999999999</v>
      </c>
      <c r="I179" s="153">
        <v>2.4051999999999998</v>
      </c>
      <c r="J179" s="144">
        <f t="shared" si="9"/>
        <v>5.1800312549679264</v>
      </c>
      <c r="K179" s="144">
        <f>AVERAGE(J179:J181)</f>
        <v>5.1984296401692767</v>
      </c>
      <c r="L179" s="144" t="s">
        <v>575</v>
      </c>
      <c r="M179" s="144">
        <f>J179-AVERAGE($J$2:$J$184)</f>
        <v>1.7890479950824654</v>
      </c>
      <c r="N179" s="144">
        <f>AVERAGE(M179:M181)</f>
        <v>1.807446380283815</v>
      </c>
      <c r="O179" s="144" t="s">
        <v>575</v>
      </c>
    </row>
    <row r="180" spans="1:15">
      <c r="A180" s="145">
        <v>39203</v>
      </c>
      <c r="B180" s="138">
        <v>6.74</v>
      </c>
      <c r="C180" s="138">
        <v>3.23</v>
      </c>
      <c r="D180" s="138">
        <v>3.79</v>
      </c>
      <c r="E180" s="146">
        <v>3450139523</v>
      </c>
      <c r="F180" s="146">
        <v>787022923</v>
      </c>
      <c r="G180" s="146">
        <v>165073043</v>
      </c>
      <c r="H180" s="153">
        <v>3.2850000000000001</v>
      </c>
      <c r="I180" s="153">
        <v>2.4314</v>
      </c>
      <c r="J180" s="144">
        <f t="shared" si="9"/>
        <v>5.146265757138293</v>
      </c>
      <c r="M180" s="144">
        <f t="shared" si="8"/>
        <v>1.755282497252832</v>
      </c>
    </row>
    <row r="181" spans="1:15">
      <c r="A181" s="145">
        <v>39173</v>
      </c>
      <c r="B181" s="138">
        <v>6.81</v>
      </c>
      <c r="C181" s="138">
        <v>3.29</v>
      </c>
      <c r="D181" s="138">
        <v>3.89</v>
      </c>
      <c r="E181" s="146">
        <v>3130612965</v>
      </c>
      <c r="F181" s="146">
        <v>668384978</v>
      </c>
      <c r="G181" s="146">
        <v>121350622</v>
      </c>
      <c r="H181" s="153">
        <v>3.3349000000000002</v>
      </c>
      <c r="I181" s="153">
        <v>2.4687999999999999</v>
      </c>
      <c r="J181" s="144">
        <f t="shared" si="9"/>
        <v>5.2689919084016088</v>
      </c>
      <c r="M181" s="144">
        <f t="shared" si="8"/>
        <v>1.8780086485161478</v>
      </c>
    </row>
    <row r="182" spans="1:15">
      <c r="A182" s="145">
        <v>39142</v>
      </c>
      <c r="B182" s="138">
        <v>6.85</v>
      </c>
      <c r="C182" s="138">
        <v>3.28</v>
      </c>
      <c r="D182" s="138">
        <v>3.7</v>
      </c>
      <c r="E182" s="146">
        <v>3708190341</v>
      </c>
      <c r="F182" s="146">
        <v>748315548</v>
      </c>
      <c r="G182" s="146">
        <v>130334677</v>
      </c>
      <c r="H182" s="153">
        <v>3.3694000000000002</v>
      </c>
      <c r="I182" s="153">
        <v>2.5447000000000002</v>
      </c>
      <c r="J182" s="144">
        <f t="shared" si="9"/>
        <v>5.3188773340520381</v>
      </c>
      <c r="K182" s="144">
        <f>AVERAGE(J182:J184)</f>
        <v>5.3043195155904179</v>
      </c>
      <c r="L182" s="144" t="s">
        <v>574</v>
      </c>
      <c r="M182" s="144">
        <f t="shared" si="8"/>
        <v>1.9278940741665771</v>
      </c>
      <c r="N182" s="144">
        <f>AVERAGE(M182:M184)</f>
        <v>1.9133362557049567</v>
      </c>
      <c r="O182" s="144" t="s">
        <v>574</v>
      </c>
    </row>
    <row r="183" spans="1:15">
      <c r="A183" s="145">
        <v>39114</v>
      </c>
      <c r="B183" s="138">
        <v>6.89</v>
      </c>
      <c r="C183" s="138">
        <v>3.1</v>
      </c>
      <c r="D183" s="138">
        <v>3.58</v>
      </c>
      <c r="E183" s="146">
        <v>3519934928</v>
      </c>
      <c r="F183" s="146">
        <v>708477394</v>
      </c>
      <c r="G183" s="146">
        <v>143832843</v>
      </c>
      <c r="H183" s="153">
        <v>3.3824000000000001</v>
      </c>
      <c r="I183" s="153">
        <v>2.5880999999999998</v>
      </c>
      <c r="J183" s="144">
        <f t="shared" si="9"/>
        <v>5.2498200699412054</v>
      </c>
      <c r="M183" s="144">
        <f t="shared" si="8"/>
        <v>1.8588368100557444</v>
      </c>
    </row>
    <row r="184" spans="1:15">
      <c r="A184" s="145">
        <v>39083</v>
      </c>
      <c r="B184" s="138">
        <v>6.95</v>
      </c>
      <c r="C184" s="138">
        <v>3.17</v>
      </c>
      <c r="D184" s="138">
        <v>3.72</v>
      </c>
      <c r="E184" s="146">
        <v>3721843588</v>
      </c>
      <c r="F184" s="146">
        <v>715113101</v>
      </c>
      <c r="G184" s="146">
        <v>164833614</v>
      </c>
      <c r="H184" s="153">
        <v>3.3936999999999999</v>
      </c>
      <c r="I184" s="153">
        <v>2.6132</v>
      </c>
      <c r="J184" s="144">
        <f t="shared" si="9"/>
        <v>5.3442611427780093</v>
      </c>
      <c r="M184" s="144">
        <f t="shared" si="8"/>
        <v>1.9532778828925483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consum</vt:lpstr>
      <vt:lpstr>investment</vt:lpstr>
      <vt:lpstr>house price</vt:lpstr>
      <vt:lpstr>credite hh</vt:lpstr>
      <vt:lpstr>credite nfc</vt:lpstr>
      <vt:lpstr>depozite hh</vt:lpstr>
      <vt:lpstr>int rate credite hh</vt:lpstr>
      <vt:lpstr>int rate credite nfc</vt:lpstr>
      <vt:lpstr>int rate dep hh</vt:lpstr>
      <vt:lpstr>ROBOR</vt:lpstr>
      <vt:lpstr>inflation</vt:lpstr>
      <vt:lpstr>wage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2022-06-07T20:01:06Z</dcterms:modified>
</cp:coreProperties>
</file>