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NCA Timber Account/Timber Prices/TMS/"/>
    </mc:Choice>
  </mc:AlternateContent>
  <xr:revisionPtr revIDLastSave="36" documentId="8_{046A154F-AE37-4CF8-BCE0-4258289924E4}" xr6:coauthVersionLast="47" xr6:coauthVersionMax="47" xr10:uidLastSave="{79043068-1D0D-4259-86C4-150B4F6906C0}"/>
  <bookViews>
    <workbookView xWindow="38280" yWindow="-120" windowWidth="38640" windowHeight="21240" activeTab="1" xr2:uid="{3D3401DB-BC88-409C-BBB5-B7EF9D909A5E}"/>
  </bookViews>
  <sheets>
    <sheet name="Pine Stumpage" sheetId="1" r:id="rId1"/>
    <sheet name="Pine Stumpage 2000-present" sheetId="8" r:id="rId2"/>
    <sheet name="Pine Stumpage Quarterly" sheetId="2" r:id="rId3"/>
    <sheet name="Pine Delivered" sheetId="7" r:id="rId4"/>
    <sheet name="Price Average" sheetId="6" r:id="rId5"/>
    <sheet name="Statewide Weighted Average" sheetId="5" r:id="rId6"/>
    <sheet name="Quarterly Average" sheetId="3" r:id="rId7"/>
    <sheet name="Statewide Annual Weighted Avera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3" i="6" l="1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BA181" i="3"/>
  <c r="BA180" i="3"/>
  <c r="BA179" i="3"/>
  <c r="BA178" i="3"/>
  <c r="BA177" i="3"/>
  <c r="BA176" i="3"/>
  <c r="BA175" i="3"/>
  <c r="BA174" i="3"/>
  <c r="BA173" i="3"/>
  <c r="BA172" i="3"/>
  <c r="BA171" i="3"/>
  <c r="BA170" i="3"/>
  <c r="BA169" i="3"/>
  <c r="BA168" i="3"/>
  <c r="BA167" i="3"/>
  <c r="BA166" i="3"/>
  <c r="BA165" i="3"/>
  <c r="BA164" i="3"/>
  <c r="BA163" i="3"/>
  <c r="BA162" i="3"/>
  <c r="BA161" i="3"/>
  <c r="BA160" i="3"/>
  <c r="AX160" i="3"/>
  <c r="AV160" i="3"/>
  <c r="BA159" i="3"/>
  <c r="AX159" i="3"/>
  <c r="AV159" i="3"/>
  <c r="BA158" i="3"/>
  <c r="AX158" i="3"/>
  <c r="AV158" i="3"/>
  <c r="BA157" i="3"/>
  <c r="AX157" i="3"/>
  <c r="AV157" i="3"/>
  <c r="BA156" i="3"/>
  <c r="AX156" i="3"/>
  <c r="AV156" i="3"/>
  <c r="BA155" i="3"/>
  <c r="AX155" i="3"/>
  <c r="AV155" i="3"/>
  <c r="BA154" i="3"/>
  <c r="AX154" i="3"/>
  <c r="AV154" i="3"/>
  <c r="BA153" i="3"/>
  <c r="AX153" i="3"/>
  <c r="AV153" i="3"/>
  <c r="BA152" i="3"/>
  <c r="AX152" i="3"/>
  <c r="AV152" i="3"/>
  <c r="BA151" i="3"/>
  <c r="AX151" i="3"/>
  <c r="AV151" i="3"/>
  <c r="BA150" i="3"/>
  <c r="AX150" i="3"/>
  <c r="AV150" i="3"/>
  <c r="BA149" i="3"/>
  <c r="AX149" i="3"/>
  <c r="AV149" i="3"/>
  <c r="BA148" i="3"/>
  <c r="AX148" i="3"/>
  <c r="AV148" i="3"/>
  <c r="BA147" i="3"/>
  <c r="AX147" i="3"/>
  <c r="AV147" i="3"/>
  <c r="BA146" i="3"/>
  <c r="AX146" i="3"/>
  <c r="AV146" i="3"/>
  <c r="BA145" i="3"/>
  <c r="AX145" i="3"/>
  <c r="AV145" i="3"/>
  <c r="BA144" i="3"/>
  <c r="AX144" i="3"/>
  <c r="AV144" i="3"/>
  <c r="BA143" i="3"/>
  <c r="AX143" i="3"/>
  <c r="AV143" i="3"/>
  <c r="BA142" i="3"/>
  <c r="AX142" i="3"/>
  <c r="AV142" i="3"/>
  <c r="BA141" i="3"/>
  <c r="AX141" i="3"/>
  <c r="AV141" i="3"/>
  <c r="BA140" i="3"/>
  <c r="AX140" i="3"/>
  <c r="AV140" i="3"/>
  <c r="BA139" i="3"/>
  <c r="AX139" i="3"/>
  <c r="AV139" i="3"/>
  <c r="BA138" i="3"/>
  <c r="AX138" i="3"/>
  <c r="AV138" i="3"/>
  <c r="BA137" i="3"/>
  <c r="AX137" i="3"/>
  <c r="AV137" i="3"/>
  <c r="BA136" i="3"/>
  <c r="AX136" i="3"/>
  <c r="AV136" i="3"/>
  <c r="BA135" i="3"/>
  <c r="AX135" i="3"/>
  <c r="AV135" i="3"/>
  <c r="BA134" i="3"/>
  <c r="AX134" i="3"/>
  <c r="AV134" i="3"/>
  <c r="BA133" i="3"/>
  <c r="AX133" i="3"/>
  <c r="AV133" i="3"/>
  <c r="BA132" i="3"/>
  <c r="AX132" i="3"/>
  <c r="AV132" i="3"/>
  <c r="BA131" i="3"/>
  <c r="AX131" i="3"/>
  <c r="AV131" i="3"/>
  <c r="BA130" i="3"/>
  <c r="AX130" i="3"/>
  <c r="AV130" i="3"/>
  <c r="BA129" i="3"/>
  <c r="AX129" i="3"/>
  <c r="AV129" i="3"/>
  <c r="BA128" i="3"/>
  <c r="AX128" i="3"/>
  <c r="AV128" i="3"/>
  <c r="BA127" i="3"/>
  <c r="AX127" i="3"/>
  <c r="AV127" i="3"/>
  <c r="BA126" i="3"/>
  <c r="AX126" i="3"/>
  <c r="AV126" i="3"/>
  <c r="BA125" i="3"/>
  <c r="AX125" i="3"/>
  <c r="AV125" i="3"/>
  <c r="BA124" i="3"/>
  <c r="AX124" i="3"/>
  <c r="AV124" i="3"/>
  <c r="BA123" i="3"/>
  <c r="AX123" i="3"/>
  <c r="AV123" i="3"/>
  <c r="BA122" i="3"/>
  <c r="AX122" i="3"/>
  <c r="AV122" i="3"/>
  <c r="BA121" i="3"/>
  <c r="AX121" i="3"/>
  <c r="AV121" i="3"/>
  <c r="BA120" i="3"/>
  <c r="AX120" i="3"/>
  <c r="AV120" i="3"/>
  <c r="BA119" i="3"/>
  <c r="AX119" i="3"/>
  <c r="AV119" i="3"/>
  <c r="BA118" i="3"/>
  <c r="AX118" i="3"/>
  <c r="AV118" i="3"/>
  <c r="BA117" i="3"/>
  <c r="AX117" i="3"/>
  <c r="AV117" i="3"/>
  <c r="BA116" i="3"/>
  <c r="AX116" i="3"/>
  <c r="AV116" i="3"/>
  <c r="BA115" i="3"/>
  <c r="AX115" i="3"/>
  <c r="AV115" i="3"/>
  <c r="BA114" i="3"/>
  <c r="AX114" i="3"/>
  <c r="AV114" i="3"/>
  <c r="BA113" i="3"/>
  <c r="AX113" i="3"/>
  <c r="AV113" i="3"/>
  <c r="BA112" i="3"/>
  <c r="AX112" i="3"/>
  <c r="AV112" i="3"/>
  <c r="BA111" i="3"/>
  <c r="AX111" i="3"/>
  <c r="AV111" i="3"/>
  <c r="BA110" i="3"/>
  <c r="AX110" i="3"/>
  <c r="AV110" i="3"/>
  <c r="BA109" i="3"/>
  <c r="AX109" i="3"/>
  <c r="AV109" i="3"/>
  <c r="BA108" i="3"/>
  <c r="AX108" i="3"/>
  <c r="AV108" i="3"/>
  <c r="BA107" i="3"/>
  <c r="AX107" i="3"/>
  <c r="AV107" i="3"/>
  <c r="BA106" i="3"/>
  <c r="AX106" i="3"/>
  <c r="AV106" i="3"/>
  <c r="BA105" i="3"/>
  <c r="AX105" i="3"/>
  <c r="AV105" i="3"/>
  <c r="BA104" i="3"/>
  <c r="AX104" i="3"/>
  <c r="AV104" i="3"/>
  <c r="BA103" i="3"/>
  <c r="AX103" i="3"/>
  <c r="AV103" i="3"/>
  <c r="BA102" i="3"/>
  <c r="AX102" i="3"/>
  <c r="AV102" i="3"/>
  <c r="BA101" i="3"/>
  <c r="AX101" i="3"/>
  <c r="AV101" i="3"/>
  <c r="BA100" i="3"/>
  <c r="AX100" i="3"/>
  <c r="AV100" i="3"/>
  <c r="BA99" i="3"/>
  <c r="AX99" i="3"/>
  <c r="AV99" i="3"/>
  <c r="BA98" i="3"/>
  <c r="AX98" i="3"/>
  <c r="AV98" i="3"/>
  <c r="BA97" i="3"/>
  <c r="AX97" i="3"/>
  <c r="AV97" i="3"/>
  <c r="BA96" i="3"/>
  <c r="AX96" i="3"/>
  <c r="AV96" i="3"/>
  <c r="C96" i="3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BA95" i="3"/>
  <c r="AX95" i="3"/>
  <c r="AV95" i="3"/>
  <c r="BA94" i="3"/>
  <c r="AX94" i="3"/>
  <c r="AV94" i="3"/>
  <c r="BA93" i="3"/>
  <c r="AX93" i="3"/>
  <c r="AV93" i="3"/>
  <c r="BA92" i="3"/>
  <c r="AX92" i="3"/>
  <c r="AV92" i="3"/>
  <c r="BA91" i="3"/>
  <c r="AX91" i="3"/>
  <c r="AV91" i="3"/>
  <c r="BA90" i="3"/>
  <c r="AX90" i="3"/>
  <c r="AV90" i="3"/>
  <c r="BA89" i="3"/>
  <c r="AX89" i="3"/>
  <c r="AV89" i="3"/>
  <c r="BA88" i="3"/>
  <c r="AX88" i="3"/>
  <c r="AV88" i="3"/>
  <c r="BA87" i="3"/>
  <c r="AX87" i="3"/>
  <c r="AV87" i="3"/>
  <c r="BA86" i="3"/>
  <c r="AX86" i="3"/>
  <c r="AV86" i="3"/>
  <c r="BA85" i="3"/>
  <c r="AX85" i="3"/>
  <c r="AV85" i="3"/>
  <c r="BA84" i="3"/>
  <c r="AX84" i="3"/>
  <c r="AV84" i="3"/>
  <c r="BA83" i="3"/>
  <c r="AX83" i="3"/>
  <c r="AV83" i="3"/>
  <c r="BA82" i="3"/>
  <c r="AX82" i="3"/>
  <c r="AV82" i="3"/>
  <c r="BA81" i="3"/>
  <c r="AX81" i="3"/>
  <c r="AV81" i="3"/>
  <c r="BA80" i="3"/>
  <c r="AX80" i="3"/>
  <c r="AV80" i="3"/>
  <c r="BA79" i="3"/>
  <c r="AX79" i="3"/>
  <c r="AV79" i="3"/>
  <c r="BA78" i="3"/>
  <c r="AX78" i="3"/>
  <c r="AV78" i="3"/>
  <c r="BA77" i="3"/>
  <c r="AX77" i="3"/>
  <c r="AV77" i="3"/>
  <c r="BA76" i="3"/>
  <c r="AX76" i="3"/>
  <c r="AV76" i="3"/>
  <c r="BA75" i="3"/>
  <c r="AX75" i="3"/>
  <c r="AV75" i="3"/>
  <c r="BA74" i="3"/>
  <c r="AX74" i="3"/>
  <c r="AV74" i="3"/>
  <c r="BA73" i="3"/>
  <c r="AX73" i="3"/>
  <c r="AV73" i="3"/>
  <c r="BA72" i="3"/>
  <c r="AX72" i="3"/>
  <c r="AV72" i="3"/>
  <c r="BA71" i="3"/>
  <c r="AX71" i="3"/>
  <c r="AV71" i="3"/>
  <c r="BA70" i="3"/>
  <c r="AX70" i="3"/>
  <c r="AV70" i="3"/>
  <c r="BA69" i="3"/>
  <c r="AX69" i="3"/>
  <c r="AV69" i="3"/>
  <c r="BA68" i="3"/>
  <c r="AX68" i="3"/>
  <c r="AV68" i="3"/>
  <c r="BA67" i="3"/>
  <c r="AX67" i="3"/>
  <c r="AV67" i="3"/>
  <c r="BA66" i="3"/>
  <c r="AX66" i="3"/>
  <c r="AV66" i="3"/>
  <c r="AC66" i="3"/>
  <c r="BA65" i="3"/>
  <c r="AX65" i="3"/>
  <c r="AV65" i="3"/>
  <c r="BA64" i="3"/>
  <c r="AX64" i="3"/>
  <c r="AV64" i="3"/>
  <c r="AC64" i="3"/>
  <c r="G64" i="3"/>
  <c r="BA63" i="3"/>
  <c r="AX63" i="3"/>
  <c r="AV63" i="3"/>
  <c r="AC63" i="3"/>
  <c r="G63" i="3"/>
  <c r="BA62" i="3"/>
  <c r="AX62" i="3"/>
  <c r="AV62" i="3"/>
  <c r="AC62" i="3"/>
  <c r="G62" i="3"/>
  <c r="BA61" i="3"/>
  <c r="AX61" i="3"/>
  <c r="AV61" i="3"/>
  <c r="AC61" i="3"/>
  <c r="G61" i="3"/>
  <c r="BA60" i="3"/>
  <c r="AX60" i="3"/>
  <c r="AV60" i="3"/>
  <c r="AC60" i="3"/>
  <c r="G60" i="3"/>
  <c r="BA59" i="3"/>
  <c r="AX59" i="3"/>
  <c r="AV59" i="3"/>
  <c r="AC59" i="3"/>
  <c r="G59" i="3"/>
  <c r="BA58" i="3"/>
  <c r="AX58" i="3"/>
  <c r="AV58" i="3"/>
  <c r="AC58" i="3"/>
  <c r="G58" i="3"/>
  <c r="BA57" i="3"/>
  <c r="AX57" i="3"/>
  <c r="AV57" i="3"/>
  <c r="AC57" i="3"/>
  <c r="G57" i="3"/>
  <c r="BA56" i="3"/>
  <c r="AX56" i="3"/>
  <c r="AV56" i="3"/>
  <c r="AC56" i="3"/>
  <c r="G56" i="3"/>
  <c r="BA55" i="3"/>
  <c r="AX55" i="3"/>
  <c r="AV55" i="3"/>
  <c r="AC55" i="3"/>
  <c r="G55" i="3"/>
  <c r="BA54" i="3"/>
  <c r="AX54" i="3"/>
  <c r="AV54" i="3"/>
  <c r="AC54" i="3"/>
  <c r="G54" i="3"/>
  <c r="BA53" i="3"/>
  <c r="AX53" i="3"/>
  <c r="AV53" i="3"/>
  <c r="AC53" i="3"/>
  <c r="G53" i="3"/>
  <c r="BA52" i="3"/>
  <c r="AX52" i="3"/>
  <c r="AV52" i="3"/>
  <c r="AC52" i="3"/>
  <c r="G52" i="3"/>
  <c r="BA51" i="3"/>
  <c r="AX51" i="3"/>
  <c r="AV51" i="3"/>
  <c r="AC51" i="3"/>
  <c r="G51" i="3"/>
  <c r="BA50" i="3"/>
  <c r="AX50" i="3"/>
  <c r="AV50" i="3"/>
  <c r="AC50" i="3"/>
  <c r="G50" i="3"/>
  <c r="BA49" i="3"/>
  <c r="AX49" i="3"/>
  <c r="AV49" i="3"/>
  <c r="AC49" i="3"/>
  <c r="G49" i="3"/>
  <c r="BA48" i="3"/>
  <c r="AX48" i="3"/>
  <c r="AV48" i="3"/>
  <c r="AS48" i="3"/>
  <c r="AR48" i="3"/>
  <c r="AK48" i="3"/>
  <c r="AI48" i="3"/>
  <c r="AH48" i="3"/>
  <c r="AB48" i="3"/>
  <c r="W48" i="3"/>
  <c r="V48" i="3"/>
  <c r="U48" i="3"/>
  <c r="R48" i="3"/>
  <c r="O48" i="3"/>
  <c r="M48" i="3"/>
  <c r="L48" i="3"/>
  <c r="J48" i="3"/>
  <c r="H48" i="3"/>
  <c r="F48" i="3"/>
  <c r="A48" i="3"/>
  <c r="A44" i="3" s="1"/>
  <c r="BA47" i="3"/>
  <c r="AX47" i="3"/>
  <c r="AV47" i="3"/>
  <c r="AS47" i="3"/>
  <c r="AR47" i="3"/>
  <c r="AN47" i="3"/>
  <c r="AK47" i="3"/>
  <c r="AI47" i="3"/>
  <c r="AH47" i="3"/>
  <c r="AB47" i="3"/>
  <c r="W47" i="3"/>
  <c r="V47" i="3"/>
  <c r="U47" i="3"/>
  <c r="R47" i="3"/>
  <c r="O47" i="3"/>
  <c r="M47" i="3"/>
  <c r="L47" i="3"/>
  <c r="H47" i="3"/>
  <c r="F47" i="3"/>
  <c r="A47" i="3"/>
  <c r="A43" i="3" s="1"/>
  <c r="BA46" i="3"/>
  <c r="AX46" i="3"/>
  <c r="AV46" i="3"/>
  <c r="AS46" i="3"/>
  <c r="AR46" i="3"/>
  <c r="AQ46" i="3"/>
  <c r="AK46" i="3"/>
  <c r="AK14" i="6" s="1"/>
  <c r="AI46" i="3"/>
  <c r="AH46" i="3"/>
  <c r="AB46" i="3"/>
  <c r="W46" i="3"/>
  <c r="V46" i="3"/>
  <c r="R46" i="3"/>
  <c r="O46" i="3"/>
  <c r="M46" i="3"/>
  <c r="L46" i="3"/>
  <c r="H46" i="3"/>
  <c r="F46" i="3"/>
  <c r="A46" i="3"/>
  <c r="A42" i="3" s="1"/>
  <c r="AX45" i="3"/>
  <c r="AV45" i="3"/>
  <c r="AS45" i="3"/>
  <c r="AR45" i="3"/>
  <c r="AR14" i="6" s="1"/>
  <c r="AK45" i="3"/>
  <c r="AI45" i="3"/>
  <c r="AH45" i="3"/>
  <c r="AB45" i="3"/>
  <c r="W45" i="3"/>
  <c r="W14" i="6" s="1"/>
  <c r="V45" i="3"/>
  <c r="U45" i="3"/>
  <c r="R45" i="3"/>
  <c r="O45" i="3"/>
  <c r="M45" i="3"/>
  <c r="M14" i="6" s="1"/>
  <c r="L45" i="3"/>
  <c r="H45" i="3"/>
  <c r="F45" i="3"/>
  <c r="A45" i="3"/>
  <c r="BA45" i="3" s="1"/>
  <c r="AX44" i="3"/>
  <c r="AV44" i="3"/>
  <c r="AS44" i="3"/>
  <c r="AR44" i="3"/>
  <c r="AK44" i="3"/>
  <c r="AI44" i="3"/>
  <c r="AH44" i="3"/>
  <c r="AB44" i="3"/>
  <c r="W44" i="3"/>
  <c r="V44" i="3"/>
  <c r="R44" i="3"/>
  <c r="O44" i="3"/>
  <c r="M44" i="3"/>
  <c r="L44" i="3"/>
  <c r="H44" i="3"/>
  <c r="F44" i="3"/>
  <c r="AX43" i="3"/>
  <c r="AV43" i="3"/>
  <c r="AS43" i="3"/>
  <c r="AR43" i="3"/>
  <c r="AK43" i="3"/>
  <c r="AJ43" i="3"/>
  <c r="AI43" i="3"/>
  <c r="AH43" i="3"/>
  <c r="AB43" i="3"/>
  <c r="W43" i="3"/>
  <c r="V43" i="3"/>
  <c r="R43" i="3"/>
  <c r="O43" i="3"/>
  <c r="M43" i="3"/>
  <c r="L43" i="3"/>
  <c r="H43" i="3"/>
  <c r="F43" i="3"/>
  <c r="AX42" i="3"/>
  <c r="AV42" i="3"/>
  <c r="AS42" i="3"/>
  <c r="AR42" i="3"/>
  <c r="AK42" i="3"/>
  <c r="AI42" i="3"/>
  <c r="AH42" i="3"/>
  <c r="AB42" i="3"/>
  <c r="W42" i="3"/>
  <c r="V42" i="3"/>
  <c r="R42" i="3"/>
  <c r="O42" i="3"/>
  <c r="M42" i="3"/>
  <c r="L42" i="3"/>
  <c r="H42" i="3"/>
  <c r="F42" i="3"/>
  <c r="AX41" i="3"/>
  <c r="AV41" i="3"/>
  <c r="AS41" i="3"/>
  <c r="AR41" i="3"/>
  <c r="AK41" i="3"/>
  <c r="AK13" i="6" s="1"/>
  <c r="AI41" i="3"/>
  <c r="AI13" i="6" s="1"/>
  <c r="AH41" i="3"/>
  <c r="AH13" i="6" s="1"/>
  <c r="AB41" i="3"/>
  <c r="W41" i="3"/>
  <c r="V41" i="3"/>
  <c r="V13" i="6" s="1"/>
  <c r="S41" i="3"/>
  <c r="R41" i="3"/>
  <c r="O41" i="3"/>
  <c r="M41" i="3"/>
  <c r="L41" i="3"/>
  <c r="H41" i="3"/>
  <c r="H13" i="6" s="1"/>
  <c r="F41" i="3"/>
  <c r="A41" i="3"/>
  <c r="BA41" i="3" s="1"/>
  <c r="AX40" i="3"/>
  <c r="AV40" i="3"/>
  <c r="AS40" i="3"/>
  <c r="AR40" i="3"/>
  <c r="AK40" i="3"/>
  <c r="AI40" i="3"/>
  <c r="AH40" i="3"/>
  <c r="AB40" i="3"/>
  <c r="W40" i="3"/>
  <c r="V40" i="3"/>
  <c r="R40" i="3"/>
  <c r="O40" i="3"/>
  <c r="M40" i="3"/>
  <c r="L40" i="3"/>
  <c r="H40" i="3"/>
  <c r="F40" i="3"/>
  <c r="AX39" i="3"/>
  <c r="AV39" i="3"/>
  <c r="AS39" i="3"/>
  <c r="AR39" i="3"/>
  <c r="AK39" i="3"/>
  <c r="AI39" i="3"/>
  <c r="AH39" i="3"/>
  <c r="AB39" i="3"/>
  <c r="W39" i="3"/>
  <c r="V39" i="3"/>
  <c r="R39" i="3"/>
  <c r="O39" i="3"/>
  <c r="M39" i="3"/>
  <c r="L39" i="3"/>
  <c r="H39" i="3"/>
  <c r="F39" i="3"/>
  <c r="AX38" i="3"/>
  <c r="AV38" i="3"/>
  <c r="AS38" i="3"/>
  <c r="AR38" i="3"/>
  <c r="AK38" i="3"/>
  <c r="AI38" i="3"/>
  <c r="AH38" i="3"/>
  <c r="AB38" i="3"/>
  <c r="AB12" i="6" s="1"/>
  <c r="W38" i="3"/>
  <c r="V38" i="3"/>
  <c r="R38" i="3"/>
  <c r="O38" i="3"/>
  <c r="M38" i="3"/>
  <c r="L38" i="3"/>
  <c r="H38" i="3"/>
  <c r="F38" i="3"/>
  <c r="AX37" i="3"/>
  <c r="AV37" i="3"/>
  <c r="AS37" i="3"/>
  <c r="AS12" i="6" s="1"/>
  <c r="AR37" i="3"/>
  <c r="AR12" i="6" s="1"/>
  <c r="AK37" i="3"/>
  <c r="AI37" i="3"/>
  <c r="AI12" i="6" s="1"/>
  <c r="AH37" i="3"/>
  <c r="AB37" i="3"/>
  <c r="W37" i="3"/>
  <c r="V37" i="3"/>
  <c r="R37" i="3"/>
  <c r="O37" i="3"/>
  <c r="O12" i="6" s="1"/>
  <c r="M37" i="3"/>
  <c r="M12" i="6" s="1"/>
  <c r="L37" i="3"/>
  <c r="L12" i="6" s="1"/>
  <c r="H37" i="3"/>
  <c r="H12" i="6" s="1"/>
  <c r="F37" i="3"/>
  <c r="AX36" i="3"/>
  <c r="AV36" i="3"/>
  <c r="AS36" i="3"/>
  <c r="AR36" i="3"/>
  <c r="AK36" i="3"/>
  <c r="AI36" i="3"/>
  <c r="AH36" i="3"/>
  <c r="AB36" i="3"/>
  <c r="W36" i="3"/>
  <c r="V36" i="3"/>
  <c r="R36" i="3"/>
  <c r="O36" i="3"/>
  <c r="M36" i="3"/>
  <c r="L36" i="3"/>
  <c r="H36" i="3"/>
  <c r="F36" i="3"/>
  <c r="AX35" i="3"/>
  <c r="AV35" i="3"/>
  <c r="AS35" i="3"/>
  <c r="AR35" i="3"/>
  <c r="AK35" i="3"/>
  <c r="AI35" i="3"/>
  <c r="AH35" i="3"/>
  <c r="AB35" i="3"/>
  <c r="W35" i="3"/>
  <c r="V35" i="3"/>
  <c r="R35" i="3"/>
  <c r="O35" i="3"/>
  <c r="M35" i="3"/>
  <c r="L35" i="3"/>
  <c r="H35" i="3"/>
  <c r="F35" i="3"/>
  <c r="AX34" i="3"/>
  <c r="AV34" i="3"/>
  <c r="AU34" i="3"/>
  <c r="AS34" i="3"/>
  <c r="AR34" i="3"/>
  <c r="AK34" i="3"/>
  <c r="AI34" i="3"/>
  <c r="AH34" i="3"/>
  <c r="AB34" i="3"/>
  <c r="W34" i="3"/>
  <c r="V34" i="3"/>
  <c r="R34" i="3"/>
  <c r="O34" i="3"/>
  <c r="M34" i="3"/>
  <c r="L34" i="3"/>
  <c r="H34" i="3"/>
  <c r="F34" i="3"/>
  <c r="AX33" i="3"/>
  <c r="AV33" i="3"/>
  <c r="AS33" i="3"/>
  <c r="AR33" i="3"/>
  <c r="AR11" i="6" s="1"/>
  <c r="AO33" i="3"/>
  <c r="AK33" i="3"/>
  <c r="AI33" i="3"/>
  <c r="AH33" i="3"/>
  <c r="AB33" i="3"/>
  <c r="W33" i="3"/>
  <c r="W11" i="6" s="1"/>
  <c r="V33" i="3"/>
  <c r="R33" i="3"/>
  <c r="O33" i="3"/>
  <c r="M33" i="3"/>
  <c r="M11" i="6" s="1"/>
  <c r="L33" i="3"/>
  <c r="H33" i="3"/>
  <c r="H11" i="6" s="1"/>
  <c r="F33" i="3"/>
  <c r="AX32" i="3"/>
  <c r="AV32" i="3"/>
  <c r="AS32" i="3"/>
  <c r="AR32" i="3"/>
  <c r="AK32" i="3"/>
  <c r="AI32" i="3"/>
  <c r="AH32" i="3"/>
  <c r="AB32" i="3"/>
  <c r="W32" i="3"/>
  <c r="V32" i="3"/>
  <c r="R32" i="3"/>
  <c r="O32" i="3"/>
  <c r="M32" i="3"/>
  <c r="L32" i="3"/>
  <c r="H32" i="3"/>
  <c r="F32" i="3"/>
  <c r="AX31" i="3"/>
  <c r="AV31" i="3"/>
  <c r="AS31" i="3"/>
  <c r="AR31" i="3"/>
  <c r="AK31" i="3"/>
  <c r="AI31" i="3"/>
  <c r="AH31" i="3"/>
  <c r="AB31" i="3"/>
  <c r="W31" i="3"/>
  <c r="V31" i="3"/>
  <c r="R31" i="3"/>
  <c r="O31" i="3"/>
  <c r="M31" i="3"/>
  <c r="L31" i="3"/>
  <c r="H31" i="3"/>
  <c r="F31" i="3"/>
  <c r="AX30" i="3"/>
  <c r="AV30" i="3"/>
  <c r="AS30" i="3"/>
  <c r="AR30" i="3"/>
  <c r="AK30" i="3"/>
  <c r="AI30" i="3"/>
  <c r="AH30" i="3"/>
  <c r="AH10" i="6" s="1"/>
  <c r="AB30" i="3"/>
  <c r="W30" i="3"/>
  <c r="V30" i="3"/>
  <c r="R30" i="3"/>
  <c r="O30" i="3"/>
  <c r="N30" i="3"/>
  <c r="M30" i="3"/>
  <c r="M10" i="6" s="1"/>
  <c r="L30" i="3"/>
  <c r="H30" i="3"/>
  <c r="H10" i="6" s="1"/>
  <c r="F30" i="3"/>
  <c r="AX29" i="3"/>
  <c r="AV29" i="3"/>
  <c r="AS29" i="3"/>
  <c r="AR29" i="3"/>
  <c r="AK29" i="3"/>
  <c r="AI29" i="3"/>
  <c r="AH29" i="3"/>
  <c r="AB29" i="3"/>
  <c r="W29" i="3"/>
  <c r="V29" i="3"/>
  <c r="V10" i="6" s="1"/>
  <c r="R29" i="3"/>
  <c r="O29" i="3"/>
  <c r="O10" i="6" s="1"/>
  <c r="M29" i="3"/>
  <c r="L29" i="3"/>
  <c r="H29" i="3"/>
  <c r="F29" i="3"/>
  <c r="AX28" i="3"/>
  <c r="AV28" i="3"/>
  <c r="AS28" i="3"/>
  <c r="AR28" i="3"/>
  <c r="AK28" i="3"/>
  <c r="AI28" i="3"/>
  <c r="AH28" i="3"/>
  <c r="AB28" i="3"/>
  <c r="W28" i="3"/>
  <c r="V28" i="3"/>
  <c r="R28" i="3"/>
  <c r="O28" i="3"/>
  <c r="M28" i="3"/>
  <c r="L28" i="3"/>
  <c r="J28" i="3"/>
  <c r="H28" i="3"/>
  <c r="F28" i="3"/>
  <c r="AX27" i="3"/>
  <c r="AV27" i="3"/>
  <c r="AS27" i="3"/>
  <c r="AR27" i="3"/>
  <c r="AK27" i="3"/>
  <c r="AI27" i="3"/>
  <c r="AH27" i="3"/>
  <c r="AB27" i="3"/>
  <c r="W27" i="3"/>
  <c r="V27" i="3"/>
  <c r="R27" i="3"/>
  <c r="O27" i="3"/>
  <c r="M27" i="3"/>
  <c r="L27" i="3"/>
  <c r="H27" i="3"/>
  <c r="F27" i="3"/>
  <c r="AX26" i="3"/>
  <c r="AV26" i="3"/>
  <c r="AS26" i="3"/>
  <c r="AR26" i="3"/>
  <c r="AK26" i="3"/>
  <c r="AI26" i="3"/>
  <c r="AH26" i="3"/>
  <c r="AB26" i="3"/>
  <c r="W26" i="3"/>
  <c r="V26" i="3"/>
  <c r="R26" i="3"/>
  <c r="O26" i="3"/>
  <c r="M26" i="3"/>
  <c r="L26" i="3"/>
  <c r="H26" i="3"/>
  <c r="F26" i="3"/>
  <c r="AX25" i="3"/>
  <c r="AV25" i="3"/>
  <c r="AS25" i="3"/>
  <c r="AR25" i="3"/>
  <c r="AK25" i="3"/>
  <c r="AI25" i="3"/>
  <c r="AH25" i="3"/>
  <c r="AH9" i="6" s="1"/>
  <c r="AB25" i="3"/>
  <c r="W25" i="3"/>
  <c r="V25" i="3"/>
  <c r="R25" i="3"/>
  <c r="R9" i="6" s="1"/>
  <c r="O25" i="3"/>
  <c r="O9" i="6" s="1"/>
  <c r="M25" i="3"/>
  <c r="L25" i="3"/>
  <c r="H25" i="3"/>
  <c r="F25" i="3"/>
  <c r="AX24" i="3"/>
  <c r="AV24" i="3"/>
  <c r="AS24" i="3"/>
  <c r="AR24" i="3"/>
  <c r="AK24" i="3"/>
  <c r="AI24" i="3"/>
  <c r="AH24" i="3"/>
  <c r="AB24" i="3"/>
  <c r="W24" i="3"/>
  <c r="V24" i="3"/>
  <c r="R24" i="3"/>
  <c r="O24" i="3"/>
  <c r="M24" i="3"/>
  <c r="L24" i="3"/>
  <c r="H24" i="3"/>
  <c r="F24" i="3"/>
  <c r="AX23" i="3"/>
  <c r="AV23" i="3"/>
  <c r="AS23" i="3"/>
  <c r="AR23" i="3"/>
  <c r="AK23" i="3"/>
  <c r="AI23" i="3"/>
  <c r="AH23" i="3"/>
  <c r="AB23" i="3"/>
  <c r="W23" i="3"/>
  <c r="V23" i="3"/>
  <c r="R23" i="3"/>
  <c r="O23" i="3"/>
  <c r="M23" i="3"/>
  <c r="L23" i="3"/>
  <c r="H23" i="3"/>
  <c r="F23" i="3"/>
  <c r="AX22" i="3"/>
  <c r="AV22" i="3"/>
  <c r="AT22" i="3"/>
  <c r="AS22" i="3"/>
  <c r="AR22" i="3"/>
  <c r="AK22" i="3"/>
  <c r="AI22" i="3"/>
  <c r="AH22" i="3"/>
  <c r="AB22" i="3"/>
  <c r="W22" i="3"/>
  <c r="V22" i="3"/>
  <c r="R22" i="3"/>
  <c r="O22" i="3"/>
  <c r="M22" i="3"/>
  <c r="L22" i="3"/>
  <c r="L8" i="6" s="1"/>
  <c r="H22" i="3"/>
  <c r="F22" i="3"/>
  <c r="AX21" i="3"/>
  <c r="AV21" i="3"/>
  <c r="AS21" i="3"/>
  <c r="AR21" i="3"/>
  <c r="AR8" i="6" s="1"/>
  <c r="AK21" i="3"/>
  <c r="AK8" i="6" s="1"/>
  <c r="AI21" i="3"/>
  <c r="AH21" i="3"/>
  <c r="AB21" i="3"/>
  <c r="W21" i="3"/>
  <c r="W8" i="6" s="1"/>
  <c r="V21" i="3"/>
  <c r="V8" i="6" s="1"/>
  <c r="R21" i="3"/>
  <c r="R8" i="6" s="1"/>
  <c r="O21" i="3"/>
  <c r="O8" i="6" s="1"/>
  <c r="M21" i="3"/>
  <c r="L21" i="3"/>
  <c r="H21" i="3"/>
  <c r="F21" i="3"/>
  <c r="AX20" i="3"/>
  <c r="AV20" i="3"/>
  <c r="AS20" i="3"/>
  <c r="AR20" i="3"/>
  <c r="AK20" i="3"/>
  <c r="AI20" i="3"/>
  <c r="AH20" i="3"/>
  <c r="AB20" i="3"/>
  <c r="W20" i="3"/>
  <c r="V20" i="3"/>
  <c r="R20" i="3"/>
  <c r="O20" i="3"/>
  <c r="M20" i="3"/>
  <c r="L20" i="3"/>
  <c r="H20" i="3"/>
  <c r="F20" i="3"/>
  <c r="AX19" i="3"/>
  <c r="AV19" i="3"/>
  <c r="AS19" i="3"/>
  <c r="AR19" i="3"/>
  <c r="AK19" i="3"/>
  <c r="AI19" i="3"/>
  <c r="AH19" i="3"/>
  <c r="AB19" i="3"/>
  <c r="W19" i="3"/>
  <c r="V19" i="3"/>
  <c r="R19" i="3"/>
  <c r="O19" i="3"/>
  <c r="M19" i="3"/>
  <c r="L19" i="3"/>
  <c r="H19" i="3"/>
  <c r="F19" i="3"/>
  <c r="AX18" i="3"/>
  <c r="AV18" i="3"/>
  <c r="AS18" i="3"/>
  <c r="AR18" i="3"/>
  <c r="AR7" i="6" s="1"/>
  <c r="AK18" i="3"/>
  <c r="AI18" i="3"/>
  <c r="AH18" i="3"/>
  <c r="AB18" i="3"/>
  <c r="W18" i="3"/>
  <c r="W7" i="6" s="1"/>
  <c r="V18" i="3"/>
  <c r="R18" i="3"/>
  <c r="O18" i="3"/>
  <c r="M18" i="3"/>
  <c r="L18" i="3"/>
  <c r="H18" i="3"/>
  <c r="F18" i="3"/>
  <c r="AX17" i="3"/>
  <c r="AV17" i="3"/>
  <c r="AS17" i="3"/>
  <c r="AR17" i="3"/>
  <c r="AK17" i="3"/>
  <c r="AK7" i="6" s="1"/>
  <c r="AI17" i="3"/>
  <c r="AH17" i="3"/>
  <c r="AB17" i="3"/>
  <c r="AB7" i="6" s="1"/>
  <c r="W17" i="3"/>
  <c r="V17" i="3"/>
  <c r="V7" i="6" s="1"/>
  <c r="R17" i="3"/>
  <c r="O17" i="3"/>
  <c r="M17" i="3"/>
  <c r="L17" i="3"/>
  <c r="H17" i="3"/>
  <c r="F17" i="3"/>
  <c r="AX16" i="3"/>
  <c r="AV16" i="3"/>
  <c r="AS16" i="3"/>
  <c r="AR16" i="3"/>
  <c r="AK16" i="3"/>
  <c r="AI16" i="3"/>
  <c r="AH16" i="3"/>
  <c r="AB16" i="3"/>
  <c r="W16" i="3"/>
  <c r="V16" i="3"/>
  <c r="R16" i="3"/>
  <c r="O16" i="3"/>
  <c r="M16" i="3"/>
  <c r="L16" i="3"/>
  <c r="H16" i="3"/>
  <c r="F16" i="3"/>
  <c r="AX15" i="3"/>
  <c r="AV15" i="3"/>
  <c r="AS15" i="3"/>
  <c r="AR15" i="3"/>
  <c r="AK15" i="3"/>
  <c r="AI15" i="3"/>
  <c r="AH15" i="3"/>
  <c r="AB15" i="3"/>
  <c r="W15" i="3"/>
  <c r="V15" i="3"/>
  <c r="R15" i="3"/>
  <c r="O15" i="3"/>
  <c r="M15" i="3"/>
  <c r="L15" i="3"/>
  <c r="H15" i="3"/>
  <c r="F15" i="3"/>
  <c r="F6" i="6" s="1"/>
  <c r="AX14" i="3"/>
  <c r="AV14" i="3"/>
  <c r="AS14" i="3"/>
  <c r="AR14" i="3"/>
  <c r="AK14" i="3"/>
  <c r="AI14" i="3"/>
  <c r="AH14" i="3"/>
  <c r="AB14" i="3"/>
  <c r="W14" i="3"/>
  <c r="V14" i="3"/>
  <c r="V6" i="6" s="1"/>
  <c r="R14" i="3"/>
  <c r="O14" i="3"/>
  <c r="M14" i="3"/>
  <c r="L14" i="3"/>
  <c r="H14" i="3"/>
  <c r="F14" i="3"/>
  <c r="AX13" i="3"/>
  <c r="AV13" i="3"/>
  <c r="AS13" i="3"/>
  <c r="AS6" i="6" s="1"/>
  <c r="AR13" i="3"/>
  <c r="AR6" i="6" s="1"/>
  <c r="AK13" i="3"/>
  <c r="AK6" i="6" s="1"/>
  <c r="AI13" i="3"/>
  <c r="AH13" i="3"/>
  <c r="AB13" i="3"/>
  <c r="W13" i="3"/>
  <c r="V13" i="3"/>
  <c r="R13" i="3"/>
  <c r="R6" i="6" s="1"/>
  <c r="O13" i="3"/>
  <c r="M13" i="3"/>
  <c r="L13" i="3"/>
  <c r="H13" i="3"/>
  <c r="F13" i="3"/>
  <c r="AX12" i="3"/>
  <c r="AV12" i="3"/>
  <c r="AS12" i="3"/>
  <c r="AR12" i="3"/>
  <c r="AK12" i="3"/>
  <c r="AI12" i="3"/>
  <c r="AH12" i="3"/>
  <c r="AB12" i="3"/>
  <c r="W12" i="3"/>
  <c r="V12" i="3"/>
  <c r="R12" i="3"/>
  <c r="O12" i="3"/>
  <c r="M12" i="3"/>
  <c r="L12" i="3"/>
  <c r="H12" i="3"/>
  <c r="F12" i="3"/>
  <c r="AX11" i="3"/>
  <c r="AV11" i="3"/>
  <c r="AS11" i="3"/>
  <c r="AR11" i="3"/>
  <c r="AK11" i="3"/>
  <c r="AI11" i="3"/>
  <c r="AH11" i="3"/>
  <c r="AH5" i="6" s="1"/>
  <c r="AB11" i="3"/>
  <c r="W11" i="3"/>
  <c r="V11" i="3"/>
  <c r="R11" i="3"/>
  <c r="O11" i="3"/>
  <c r="O5" i="6" s="1"/>
  <c r="M11" i="3"/>
  <c r="L11" i="3"/>
  <c r="H11" i="3"/>
  <c r="F11" i="3"/>
  <c r="AX10" i="3"/>
  <c r="AV10" i="3"/>
  <c r="AS10" i="3"/>
  <c r="AR10" i="3"/>
  <c r="AK10" i="3"/>
  <c r="AI10" i="3"/>
  <c r="AH10" i="3"/>
  <c r="AB10" i="3"/>
  <c r="W10" i="3"/>
  <c r="V10" i="3"/>
  <c r="R10" i="3"/>
  <c r="O10" i="3"/>
  <c r="M10" i="3"/>
  <c r="L10" i="3"/>
  <c r="H10" i="3"/>
  <c r="F10" i="3"/>
  <c r="AX9" i="3"/>
  <c r="AV9" i="3"/>
  <c r="AS9" i="3"/>
  <c r="AS5" i="6" s="1"/>
  <c r="AR9" i="3"/>
  <c r="AK9" i="3"/>
  <c r="AI9" i="3"/>
  <c r="AH9" i="3"/>
  <c r="AB9" i="3"/>
  <c r="W9" i="3"/>
  <c r="V9" i="3"/>
  <c r="R9" i="3"/>
  <c r="O9" i="3"/>
  <c r="M9" i="3"/>
  <c r="L9" i="3"/>
  <c r="H9" i="3"/>
  <c r="F9" i="3"/>
  <c r="F5" i="6" s="1"/>
  <c r="AX8" i="3"/>
  <c r="AV8" i="3"/>
  <c r="AS8" i="3"/>
  <c r="AR8" i="3"/>
  <c r="AK8" i="3"/>
  <c r="AI8" i="3"/>
  <c r="AH8" i="3"/>
  <c r="AB8" i="3"/>
  <c r="W8" i="3"/>
  <c r="V8" i="3"/>
  <c r="R8" i="3"/>
  <c r="O8" i="3"/>
  <c r="M8" i="3"/>
  <c r="L8" i="3"/>
  <c r="H8" i="3"/>
  <c r="F8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AX7" i="3"/>
  <c r="AV7" i="3"/>
  <c r="AS7" i="3"/>
  <c r="AR7" i="3"/>
  <c r="AK7" i="3"/>
  <c r="AI7" i="3"/>
  <c r="AH7" i="3"/>
  <c r="AB7" i="3"/>
  <c r="W7" i="3"/>
  <c r="V7" i="3"/>
  <c r="R7" i="3"/>
  <c r="O7" i="3"/>
  <c r="M7" i="3"/>
  <c r="L7" i="3"/>
  <c r="H7" i="3"/>
  <c r="F7" i="3"/>
  <c r="C7" i="3"/>
  <c r="AX6" i="3"/>
  <c r="AV6" i="3"/>
  <c r="AS6" i="3"/>
  <c r="AR6" i="3"/>
  <c r="AK6" i="3"/>
  <c r="AI6" i="3"/>
  <c r="AH6" i="3"/>
  <c r="AB6" i="3"/>
  <c r="W6" i="3"/>
  <c r="V6" i="3"/>
  <c r="R6" i="3"/>
  <c r="O6" i="3"/>
  <c r="M6" i="3"/>
  <c r="L6" i="3"/>
  <c r="H6" i="3"/>
  <c r="F6" i="3"/>
  <c r="C6" i="3"/>
  <c r="AX5" i="3"/>
  <c r="AV5" i="3"/>
  <c r="AS5" i="3"/>
  <c r="AR5" i="3"/>
  <c r="AK5" i="3"/>
  <c r="AI5" i="3"/>
  <c r="AH5" i="3"/>
  <c r="AH4" i="6" s="1"/>
  <c r="AB5" i="3"/>
  <c r="AB4" i="6" s="1"/>
  <c r="W5" i="3"/>
  <c r="V5" i="3"/>
  <c r="R5" i="3"/>
  <c r="R4" i="6" s="1"/>
  <c r="O5" i="3"/>
  <c r="M5" i="3"/>
  <c r="L5" i="3"/>
  <c r="H5" i="3"/>
  <c r="F5" i="3"/>
  <c r="F4" i="6" s="1"/>
  <c r="AU183" i="2"/>
  <c r="AU182" i="3" s="1"/>
  <c r="AT183" i="2"/>
  <c r="AT182" i="3" s="1"/>
  <c r="AS183" i="2"/>
  <c r="AS182" i="3" s="1"/>
  <c r="AR183" i="2"/>
  <c r="AR182" i="3" s="1"/>
  <c r="AQ183" i="2"/>
  <c r="AQ182" i="3" s="1"/>
  <c r="AP183" i="2"/>
  <c r="AP182" i="3" s="1"/>
  <c r="AO183" i="2"/>
  <c r="AO182" i="3" s="1"/>
  <c r="AN183" i="2"/>
  <c r="AN182" i="3" s="1"/>
  <c r="AM183" i="2"/>
  <c r="AM182" i="3" s="1"/>
  <c r="AL183" i="2"/>
  <c r="AL182" i="3" s="1"/>
  <c r="AK183" i="2"/>
  <c r="AK182" i="3" s="1"/>
  <c r="AJ183" i="2"/>
  <c r="AJ182" i="3" s="1"/>
  <c r="AI183" i="2"/>
  <c r="AI182" i="3" s="1"/>
  <c r="AH183" i="2"/>
  <c r="AH182" i="3" s="1"/>
  <c r="AG183" i="2"/>
  <c r="AG182" i="3" s="1"/>
  <c r="AF183" i="2"/>
  <c r="AF182" i="3" s="1"/>
  <c r="AE183" i="2"/>
  <c r="AE182" i="3" s="1"/>
  <c r="AD183" i="2"/>
  <c r="AD182" i="3" s="1"/>
  <c r="AC183" i="2"/>
  <c r="AC182" i="3" s="1"/>
  <c r="AB183" i="2"/>
  <c r="AB182" i="3" s="1"/>
  <c r="AA183" i="2"/>
  <c r="AA182" i="3" s="1"/>
  <c r="Z183" i="2"/>
  <c r="Z182" i="3" s="1"/>
  <c r="Y183" i="2"/>
  <c r="Y182" i="3" s="1"/>
  <c r="X183" i="2"/>
  <c r="X182" i="3" s="1"/>
  <c r="W183" i="2"/>
  <c r="W182" i="3" s="1"/>
  <c r="V183" i="2"/>
  <c r="V182" i="3" s="1"/>
  <c r="U183" i="2"/>
  <c r="U182" i="3" s="1"/>
  <c r="T183" i="2"/>
  <c r="T182" i="3" s="1"/>
  <c r="S183" i="2"/>
  <c r="S182" i="3" s="1"/>
  <c r="R183" i="2"/>
  <c r="R182" i="3" s="1"/>
  <c r="Q183" i="2"/>
  <c r="Q182" i="3" s="1"/>
  <c r="P183" i="2"/>
  <c r="P182" i="3" s="1"/>
  <c r="O183" i="2"/>
  <c r="O182" i="3" s="1"/>
  <c r="N183" i="2"/>
  <c r="N182" i="3" s="1"/>
  <c r="M183" i="2"/>
  <c r="M182" i="3" s="1"/>
  <c r="L183" i="2"/>
  <c r="L182" i="3" s="1"/>
  <c r="K183" i="2"/>
  <c r="K182" i="3" s="1"/>
  <c r="J183" i="2"/>
  <c r="J182" i="3" s="1"/>
  <c r="I183" i="2"/>
  <c r="I182" i="3" s="1"/>
  <c r="H183" i="2"/>
  <c r="H182" i="3" s="1"/>
  <c r="G183" i="2"/>
  <c r="G182" i="3" s="1"/>
  <c r="F183" i="2"/>
  <c r="F182" i="3" s="1"/>
  <c r="E183" i="2"/>
  <c r="E182" i="3" s="1"/>
  <c r="D183" i="2"/>
  <c r="D182" i="3" s="1"/>
  <c r="AU182" i="2"/>
  <c r="AU181" i="3" s="1"/>
  <c r="AT182" i="2"/>
  <c r="AT181" i="3" s="1"/>
  <c r="AS182" i="2"/>
  <c r="AS181" i="3" s="1"/>
  <c r="AR182" i="2"/>
  <c r="AR181" i="3" s="1"/>
  <c r="AQ182" i="2"/>
  <c r="AQ181" i="3" s="1"/>
  <c r="AP182" i="2"/>
  <c r="AP181" i="3" s="1"/>
  <c r="AO182" i="2"/>
  <c r="AO181" i="3" s="1"/>
  <c r="AN182" i="2"/>
  <c r="AN181" i="3" s="1"/>
  <c r="AM182" i="2"/>
  <c r="AM181" i="3" s="1"/>
  <c r="AL182" i="2"/>
  <c r="AL181" i="3" s="1"/>
  <c r="AK182" i="2"/>
  <c r="AK181" i="3" s="1"/>
  <c r="AJ182" i="2"/>
  <c r="AJ181" i="3" s="1"/>
  <c r="AI182" i="2"/>
  <c r="AI181" i="3" s="1"/>
  <c r="AH182" i="2"/>
  <c r="AH181" i="3" s="1"/>
  <c r="AG182" i="2"/>
  <c r="AG181" i="3" s="1"/>
  <c r="AF182" i="2"/>
  <c r="AF181" i="3" s="1"/>
  <c r="AE182" i="2"/>
  <c r="AE181" i="3" s="1"/>
  <c r="AD182" i="2"/>
  <c r="AD181" i="3" s="1"/>
  <c r="AC182" i="2"/>
  <c r="AC181" i="3" s="1"/>
  <c r="AB182" i="2"/>
  <c r="AB181" i="3" s="1"/>
  <c r="AA182" i="2"/>
  <c r="AA181" i="3" s="1"/>
  <c r="Z182" i="2"/>
  <c r="Z181" i="3" s="1"/>
  <c r="Y182" i="2"/>
  <c r="Y181" i="3" s="1"/>
  <c r="X182" i="2"/>
  <c r="X181" i="3" s="1"/>
  <c r="W182" i="2"/>
  <c r="W181" i="3" s="1"/>
  <c r="V182" i="2"/>
  <c r="V181" i="3" s="1"/>
  <c r="U182" i="2"/>
  <c r="U181" i="3" s="1"/>
  <c r="T182" i="2"/>
  <c r="T181" i="3" s="1"/>
  <c r="S182" i="2"/>
  <c r="S181" i="3" s="1"/>
  <c r="R182" i="2"/>
  <c r="R181" i="3" s="1"/>
  <c r="Q182" i="2"/>
  <c r="Q181" i="3" s="1"/>
  <c r="P182" i="2"/>
  <c r="P181" i="3" s="1"/>
  <c r="O182" i="2"/>
  <c r="O181" i="3" s="1"/>
  <c r="N182" i="2"/>
  <c r="N181" i="3" s="1"/>
  <c r="M182" i="2"/>
  <c r="M181" i="3" s="1"/>
  <c r="L182" i="2"/>
  <c r="L181" i="3" s="1"/>
  <c r="K182" i="2"/>
  <c r="K181" i="3" s="1"/>
  <c r="J182" i="2"/>
  <c r="J181" i="3" s="1"/>
  <c r="I182" i="2"/>
  <c r="I181" i="3" s="1"/>
  <c r="H182" i="2"/>
  <c r="H181" i="3" s="1"/>
  <c r="G182" i="2"/>
  <c r="G181" i="3" s="1"/>
  <c r="F182" i="2"/>
  <c r="F181" i="3" s="1"/>
  <c r="E182" i="2"/>
  <c r="E181" i="3" s="1"/>
  <c r="D182" i="2"/>
  <c r="D181" i="3" s="1"/>
  <c r="AU181" i="2"/>
  <c r="AU180" i="3" s="1"/>
  <c r="AT181" i="2"/>
  <c r="AT180" i="3" s="1"/>
  <c r="AS181" i="2"/>
  <c r="AS180" i="3" s="1"/>
  <c r="AR181" i="2"/>
  <c r="AR180" i="3" s="1"/>
  <c r="AQ181" i="2"/>
  <c r="AQ180" i="3" s="1"/>
  <c r="AP181" i="2"/>
  <c r="AP180" i="3" s="1"/>
  <c r="AO181" i="2"/>
  <c r="AO180" i="3" s="1"/>
  <c r="AN181" i="2"/>
  <c r="AN180" i="3" s="1"/>
  <c r="AM181" i="2"/>
  <c r="AM180" i="3" s="1"/>
  <c r="AL181" i="2"/>
  <c r="AL180" i="3" s="1"/>
  <c r="AK181" i="2"/>
  <c r="AK180" i="3" s="1"/>
  <c r="AJ181" i="2"/>
  <c r="AJ180" i="3" s="1"/>
  <c r="AI181" i="2"/>
  <c r="AI180" i="3" s="1"/>
  <c r="AH181" i="2"/>
  <c r="AH180" i="3" s="1"/>
  <c r="AG181" i="2"/>
  <c r="AG180" i="3" s="1"/>
  <c r="AF181" i="2"/>
  <c r="AF180" i="3" s="1"/>
  <c r="AE181" i="2"/>
  <c r="AE180" i="3" s="1"/>
  <c r="AD181" i="2"/>
  <c r="AD180" i="3" s="1"/>
  <c r="AC181" i="2"/>
  <c r="AC180" i="3" s="1"/>
  <c r="AB181" i="2"/>
  <c r="AB180" i="3" s="1"/>
  <c r="AA181" i="2"/>
  <c r="AA180" i="3" s="1"/>
  <c r="Z181" i="2"/>
  <c r="Z180" i="3" s="1"/>
  <c r="Y181" i="2"/>
  <c r="Y180" i="3" s="1"/>
  <c r="X181" i="2"/>
  <c r="X180" i="3" s="1"/>
  <c r="W181" i="2"/>
  <c r="W180" i="3" s="1"/>
  <c r="V181" i="2"/>
  <c r="V180" i="3" s="1"/>
  <c r="U181" i="2"/>
  <c r="U180" i="3" s="1"/>
  <c r="T181" i="2"/>
  <c r="T180" i="3" s="1"/>
  <c r="S181" i="2"/>
  <c r="S180" i="3" s="1"/>
  <c r="R181" i="2"/>
  <c r="R180" i="3" s="1"/>
  <c r="Q181" i="2"/>
  <c r="Q180" i="3" s="1"/>
  <c r="P181" i="2"/>
  <c r="P180" i="3" s="1"/>
  <c r="O181" i="2"/>
  <c r="O180" i="3" s="1"/>
  <c r="N181" i="2"/>
  <c r="N180" i="3" s="1"/>
  <c r="M181" i="2"/>
  <c r="M180" i="3" s="1"/>
  <c r="L181" i="2"/>
  <c r="L180" i="3" s="1"/>
  <c r="K181" i="2"/>
  <c r="K180" i="3" s="1"/>
  <c r="J181" i="2"/>
  <c r="J180" i="3" s="1"/>
  <c r="I181" i="2"/>
  <c r="I180" i="3" s="1"/>
  <c r="H181" i="2"/>
  <c r="H180" i="3" s="1"/>
  <c r="G181" i="2"/>
  <c r="G180" i="3" s="1"/>
  <c r="F181" i="2"/>
  <c r="F180" i="3" s="1"/>
  <c r="E181" i="2"/>
  <c r="E180" i="3" s="1"/>
  <c r="D181" i="2"/>
  <c r="D180" i="3" s="1"/>
  <c r="AU180" i="2"/>
  <c r="AU179" i="3" s="1"/>
  <c r="AT180" i="2"/>
  <c r="AT179" i="3" s="1"/>
  <c r="AS180" i="2"/>
  <c r="AS179" i="3" s="1"/>
  <c r="AR180" i="2"/>
  <c r="AR179" i="3" s="1"/>
  <c r="AQ180" i="2"/>
  <c r="AQ179" i="3" s="1"/>
  <c r="AP180" i="2"/>
  <c r="AP179" i="3" s="1"/>
  <c r="AO180" i="2"/>
  <c r="AO179" i="3" s="1"/>
  <c r="AN180" i="2"/>
  <c r="AN179" i="3" s="1"/>
  <c r="AM180" i="2"/>
  <c r="AM179" i="3" s="1"/>
  <c r="AL180" i="2"/>
  <c r="AL179" i="3" s="1"/>
  <c r="AK180" i="2"/>
  <c r="AK179" i="3" s="1"/>
  <c r="AJ180" i="2"/>
  <c r="AJ179" i="3" s="1"/>
  <c r="AI180" i="2"/>
  <c r="AI179" i="3" s="1"/>
  <c r="AH180" i="2"/>
  <c r="AH179" i="3" s="1"/>
  <c r="AG180" i="2"/>
  <c r="AG179" i="3" s="1"/>
  <c r="AF180" i="2"/>
  <c r="AF179" i="3" s="1"/>
  <c r="AE180" i="2"/>
  <c r="AE179" i="3" s="1"/>
  <c r="AD180" i="2"/>
  <c r="AD179" i="3" s="1"/>
  <c r="AC180" i="2"/>
  <c r="AC179" i="3" s="1"/>
  <c r="AB180" i="2"/>
  <c r="AB179" i="3" s="1"/>
  <c r="AA180" i="2"/>
  <c r="AA179" i="3" s="1"/>
  <c r="Z180" i="2"/>
  <c r="Z179" i="3" s="1"/>
  <c r="Y180" i="2"/>
  <c r="Y179" i="3" s="1"/>
  <c r="X180" i="2"/>
  <c r="X179" i="3" s="1"/>
  <c r="W180" i="2"/>
  <c r="W179" i="3" s="1"/>
  <c r="V180" i="2"/>
  <c r="V179" i="3" s="1"/>
  <c r="U180" i="2"/>
  <c r="U179" i="3" s="1"/>
  <c r="T180" i="2"/>
  <c r="T179" i="3" s="1"/>
  <c r="S180" i="2"/>
  <c r="S179" i="3" s="1"/>
  <c r="R180" i="2"/>
  <c r="R179" i="3" s="1"/>
  <c r="Q180" i="2"/>
  <c r="Q179" i="3" s="1"/>
  <c r="P180" i="2"/>
  <c r="P179" i="3" s="1"/>
  <c r="O180" i="2"/>
  <c r="O179" i="3" s="1"/>
  <c r="N180" i="2"/>
  <c r="N179" i="3" s="1"/>
  <c r="M180" i="2"/>
  <c r="M179" i="3" s="1"/>
  <c r="L180" i="2"/>
  <c r="L179" i="3" s="1"/>
  <c r="K180" i="2"/>
  <c r="K179" i="3" s="1"/>
  <c r="J180" i="2"/>
  <c r="J179" i="3" s="1"/>
  <c r="I180" i="2"/>
  <c r="I179" i="3" s="1"/>
  <c r="H180" i="2"/>
  <c r="H179" i="3" s="1"/>
  <c r="G180" i="2"/>
  <c r="G179" i="3" s="1"/>
  <c r="F180" i="2"/>
  <c r="F179" i="3" s="1"/>
  <c r="E180" i="2"/>
  <c r="E179" i="3" s="1"/>
  <c r="D180" i="2"/>
  <c r="D179" i="3" s="1"/>
  <c r="AU179" i="2"/>
  <c r="AU178" i="3" s="1"/>
  <c r="AT179" i="2"/>
  <c r="AT178" i="3" s="1"/>
  <c r="AS179" i="2"/>
  <c r="AS178" i="3" s="1"/>
  <c r="AR179" i="2"/>
  <c r="AR178" i="3" s="1"/>
  <c r="AQ179" i="2"/>
  <c r="AQ178" i="3" s="1"/>
  <c r="AP179" i="2"/>
  <c r="AP178" i="3" s="1"/>
  <c r="AO179" i="2"/>
  <c r="AO178" i="3" s="1"/>
  <c r="AN179" i="2"/>
  <c r="AN178" i="3" s="1"/>
  <c r="AM179" i="2"/>
  <c r="AM178" i="3" s="1"/>
  <c r="AL179" i="2"/>
  <c r="AL178" i="3" s="1"/>
  <c r="AK179" i="2"/>
  <c r="AK178" i="3" s="1"/>
  <c r="AJ179" i="2"/>
  <c r="AJ178" i="3" s="1"/>
  <c r="AI179" i="2"/>
  <c r="AI178" i="3" s="1"/>
  <c r="AH179" i="2"/>
  <c r="AH178" i="3" s="1"/>
  <c r="AG179" i="2"/>
  <c r="AG178" i="3" s="1"/>
  <c r="AF179" i="2"/>
  <c r="AF178" i="3" s="1"/>
  <c r="AE179" i="2"/>
  <c r="AE178" i="3" s="1"/>
  <c r="AD179" i="2"/>
  <c r="AD178" i="3" s="1"/>
  <c r="AC179" i="2"/>
  <c r="AC178" i="3" s="1"/>
  <c r="AB179" i="2"/>
  <c r="AB178" i="3" s="1"/>
  <c r="AA179" i="2"/>
  <c r="AA178" i="3" s="1"/>
  <c r="Z179" i="2"/>
  <c r="Z178" i="3" s="1"/>
  <c r="Y179" i="2"/>
  <c r="Y178" i="3" s="1"/>
  <c r="X179" i="2"/>
  <c r="X178" i="3" s="1"/>
  <c r="W179" i="2"/>
  <c r="W178" i="3" s="1"/>
  <c r="V179" i="2"/>
  <c r="V178" i="3" s="1"/>
  <c r="U179" i="2"/>
  <c r="U178" i="3" s="1"/>
  <c r="T179" i="2"/>
  <c r="T178" i="3" s="1"/>
  <c r="S179" i="2"/>
  <c r="S178" i="3" s="1"/>
  <c r="R179" i="2"/>
  <c r="R178" i="3" s="1"/>
  <c r="Q179" i="2"/>
  <c r="Q178" i="3" s="1"/>
  <c r="P179" i="2"/>
  <c r="P178" i="3" s="1"/>
  <c r="O179" i="2"/>
  <c r="O178" i="3" s="1"/>
  <c r="N179" i="2"/>
  <c r="N178" i="3" s="1"/>
  <c r="M179" i="2"/>
  <c r="M178" i="3" s="1"/>
  <c r="L179" i="2"/>
  <c r="L178" i="3" s="1"/>
  <c r="K179" i="2"/>
  <c r="K178" i="3" s="1"/>
  <c r="J179" i="2"/>
  <c r="J178" i="3" s="1"/>
  <c r="I179" i="2"/>
  <c r="I178" i="3" s="1"/>
  <c r="H179" i="2"/>
  <c r="H178" i="3" s="1"/>
  <c r="G179" i="2"/>
  <c r="G178" i="3" s="1"/>
  <c r="F179" i="2"/>
  <c r="F178" i="3" s="1"/>
  <c r="E179" i="2"/>
  <c r="E178" i="3" s="1"/>
  <c r="D179" i="2"/>
  <c r="D178" i="3" s="1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U177" i="2"/>
  <c r="AU176" i="3" s="1"/>
  <c r="AT177" i="2"/>
  <c r="AT176" i="3" s="1"/>
  <c r="AS177" i="2"/>
  <c r="AS176" i="3" s="1"/>
  <c r="AR177" i="2"/>
  <c r="AR176" i="3" s="1"/>
  <c r="AQ177" i="2"/>
  <c r="AQ176" i="3" s="1"/>
  <c r="AP177" i="2"/>
  <c r="AP176" i="3" s="1"/>
  <c r="AO177" i="2"/>
  <c r="AO176" i="3" s="1"/>
  <c r="AN177" i="2"/>
  <c r="AN176" i="3" s="1"/>
  <c r="AM177" i="2"/>
  <c r="AM176" i="3" s="1"/>
  <c r="AL177" i="2"/>
  <c r="AL176" i="3" s="1"/>
  <c r="AK177" i="2"/>
  <c r="AK176" i="3" s="1"/>
  <c r="AJ177" i="2"/>
  <c r="AJ176" i="3" s="1"/>
  <c r="AI177" i="2"/>
  <c r="AI176" i="3" s="1"/>
  <c r="AH177" i="2"/>
  <c r="AH176" i="3" s="1"/>
  <c r="AG177" i="2"/>
  <c r="AG176" i="3" s="1"/>
  <c r="AF177" i="2"/>
  <c r="AF176" i="3" s="1"/>
  <c r="AE177" i="2"/>
  <c r="AE176" i="3" s="1"/>
  <c r="AD177" i="2"/>
  <c r="AD176" i="3" s="1"/>
  <c r="AC177" i="2"/>
  <c r="AC176" i="3" s="1"/>
  <c r="AB177" i="2"/>
  <c r="AB176" i="3" s="1"/>
  <c r="AA177" i="2"/>
  <c r="AA176" i="3" s="1"/>
  <c r="Z177" i="2"/>
  <c r="Z176" i="3" s="1"/>
  <c r="Y177" i="2"/>
  <c r="Y176" i="3" s="1"/>
  <c r="X177" i="2"/>
  <c r="X176" i="3" s="1"/>
  <c r="W177" i="2"/>
  <c r="W176" i="3" s="1"/>
  <c r="V177" i="2"/>
  <c r="V176" i="3" s="1"/>
  <c r="U177" i="2"/>
  <c r="U176" i="3" s="1"/>
  <c r="T177" i="2"/>
  <c r="T176" i="3" s="1"/>
  <c r="S177" i="2"/>
  <c r="S176" i="3" s="1"/>
  <c r="R177" i="2"/>
  <c r="R176" i="3" s="1"/>
  <c r="Q177" i="2"/>
  <c r="Q176" i="3" s="1"/>
  <c r="P177" i="2"/>
  <c r="P176" i="3" s="1"/>
  <c r="O177" i="2"/>
  <c r="O176" i="3" s="1"/>
  <c r="N177" i="2"/>
  <c r="N176" i="3" s="1"/>
  <c r="M177" i="2"/>
  <c r="M176" i="3" s="1"/>
  <c r="L177" i="2"/>
  <c r="L176" i="3" s="1"/>
  <c r="K177" i="2"/>
  <c r="K176" i="3" s="1"/>
  <c r="J177" i="2"/>
  <c r="J176" i="3" s="1"/>
  <c r="I177" i="2"/>
  <c r="I176" i="3" s="1"/>
  <c r="H177" i="2"/>
  <c r="H176" i="3" s="1"/>
  <c r="G177" i="2"/>
  <c r="G176" i="3" s="1"/>
  <c r="F177" i="2"/>
  <c r="F176" i="3" s="1"/>
  <c r="E177" i="2"/>
  <c r="E176" i="3" s="1"/>
  <c r="D177" i="2"/>
  <c r="D176" i="3" s="1"/>
  <c r="AU176" i="2"/>
  <c r="AU175" i="3" s="1"/>
  <c r="AT176" i="2"/>
  <c r="AT175" i="3" s="1"/>
  <c r="AS176" i="2"/>
  <c r="AS175" i="3" s="1"/>
  <c r="AR176" i="2"/>
  <c r="AR175" i="3" s="1"/>
  <c r="AQ176" i="2"/>
  <c r="AQ175" i="3" s="1"/>
  <c r="AP176" i="2"/>
  <c r="AP175" i="3" s="1"/>
  <c r="AO176" i="2"/>
  <c r="AO175" i="3" s="1"/>
  <c r="AN176" i="2"/>
  <c r="AN175" i="3" s="1"/>
  <c r="AM176" i="2"/>
  <c r="AM175" i="3" s="1"/>
  <c r="AL176" i="2"/>
  <c r="AL175" i="3" s="1"/>
  <c r="AK176" i="2"/>
  <c r="AK175" i="3" s="1"/>
  <c r="AJ176" i="2"/>
  <c r="AJ175" i="3" s="1"/>
  <c r="AI176" i="2"/>
  <c r="AI175" i="3" s="1"/>
  <c r="AH176" i="2"/>
  <c r="AH175" i="3" s="1"/>
  <c r="AG176" i="2"/>
  <c r="AG175" i="3" s="1"/>
  <c r="AF176" i="2"/>
  <c r="AF175" i="3" s="1"/>
  <c r="AE176" i="2"/>
  <c r="AE175" i="3" s="1"/>
  <c r="AD176" i="2"/>
  <c r="AD175" i="3" s="1"/>
  <c r="AC176" i="2"/>
  <c r="AC175" i="3" s="1"/>
  <c r="AB176" i="2"/>
  <c r="AB175" i="3" s="1"/>
  <c r="AA176" i="2"/>
  <c r="AA175" i="3" s="1"/>
  <c r="Z176" i="2"/>
  <c r="Z175" i="3" s="1"/>
  <c r="Y176" i="2"/>
  <c r="Y175" i="3" s="1"/>
  <c r="X176" i="2"/>
  <c r="X175" i="3" s="1"/>
  <c r="W176" i="2"/>
  <c r="W175" i="3" s="1"/>
  <c r="V176" i="2"/>
  <c r="V175" i="3" s="1"/>
  <c r="U176" i="2"/>
  <c r="U175" i="3" s="1"/>
  <c r="T176" i="2"/>
  <c r="T175" i="3" s="1"/>
  <c r="S176" i="2"/>
  <c r="S175" i="3" s="1"/>
  <c r="R176" i="2"/>
  <c r="R175" i="3" s="1"/>
  <c r="Q176" i="2"/>
  <c r="Q175" i="3" s="1"/>
  <c r="P176" i="2"/>
  <c r="P175" i="3" s="1"/>
  <c r="O176" i="2"/>
  <c r="O175" i="3" s="1"/>
  <c r="N176" i="2"/>
  <c r="N175" i="3" s="1"/>
  <c r="M176" i="2"/>
  <c r="M175" i="3" s="1"/>
  <c r="L176" i="2"/>
  <c r="L175" i="3" s="1"/>
  <c r="K176" i="2"/>
  <c r="K175" i="3" s="1"/>
  <c r="J176" i="2"/>
  <c r="J175" i="3" s="1"/>
  <c r="I176" i="2"/>
  <c r="I175" i="3" s="1"/>
  <c r="H176" i="2"/>
  <c r="H175" i="3" s="1"/>
  <c r="G176" i="2"/>
  <c r="G175" i="3" s="1"/>
  <c r="F176" i="2"/>
  <c r="F175" i="3" s="1"/>
  <c r="E176" i="2"/>
  <c r="E175" i="3" s="1"/>
  <c r="D176" i="2"/>
  <c r="D175" i="3" s="1"/>
  <c r="AU175" i="2"/>
  <c r="AU174" i="3" s="1"/>
  <c r="AT175" i="2"/>
  <c r="AT174" i="3" s="1"/>
  <c r="AS175" i="2"/>
  <c r="AS174" i="3" s="1"/>
  <c r="AR175" i="2"/>
  <c r="AR174" i="3" s="1"/>
  <c r="AQ175" i="2"/>
  <c r="AQ174" i="3" s="1"/>
  <c r="AP175" i="2"/>
  <c r="AP174" i="3" s="1"/>
  <c r="AO175" i="2"/>
  <c r="AO174" i="3" s="1"/>
  <c r="AN175" i="2"/>
  <c r="AN174" i="3" s="1"/>
  <c r="AM175" i="2"/>
  <c r="AM174" i="3" s="1"/>
  <c r="AL175" i="2"/>
  <c r="AL174" i="3" s="1"/>
  <c r="AK175" i="2"/>
  <c r="AK174" i="3" s="1"/>
  <c r="AJ175" i="2"/>
  <c r="AJ174" i="3" s="1"/>
  <c r="AI175" i="2"/>
  <c r="AI174" i="3" s="1"/>
  <c r="AH175" i="2"/>
  <c r="AH174" i="3" s="1"/>
  <c r="AG175" i="2"/>
  <c r="AG174" i="3" s="1"/>
  <c r="AF175" i="2"/>
  <c r="AF174" i="3" s="1"/>
  <c r="AE175" i="2"/>
  <c r="AE174" i="3" s="1"/>
  <c r="AD175" i="2"/>
  <c r="AD174" i="3" s="1"/>
  <c r="AC175" i="2"/>
  <c r="AC174" i="3" s="1"/>
  <c r="AB175" i="2"/>
  <c r="AB174" i="3" s="1"/>
  <c r="AA175" i="2"/>
  <c r="AA174" i="3" s="1"/>
  <c r="Z175" i="2"/>
  <c r="Z174" i="3" s="1"/>
  <c r="Y175" i="2"/>
  <c r="Y174" i="3" s="1"/>
  <c r="X175" i="2"/>
  <c r="X174" i="3" s="1"/>
  <c r="W175" i="2"/>
  <c r="W174" i="3" s="1"/>
  <c r="V175" i="2"/>
  <c r="V174" i="3" s="1"/>
  <c r="U175" i="2"/>
  <c r="U174" i="3" s="1"/>
  <c r="T175" i="2"/>
  <c r="T174" i="3" s="1"/>
  <c r="S175" i="2"/>
  <c r="S174" i="3" s="1"/>
  <c r="R175" i="2"/>
  <c r="R174" i="3" s="1"/>
  <c r="Q175" i="2"/>
  <c r="Q174" i="3" s="1"/>
  <c r="P175" i="2"/>
  <c r="P174" i="3" s="1"/>
  <c r="O175" i="2"/>
  <c r="O174" i="3" s="1"/>
  <c r="N175" i="2"/>
  <c r="N174" i="3" s="1"/>
  <c r="M175" i="2"/>
  <c r="M174" i="3" s="1"/>
  <c r="L175" i="2"/>
  <c r="L174" i="3" s="1"/>
  <c r="K175" i="2"/>
  <c r="K174" i="3" s="1"/>
  <c r="J175" i="2"/>
  <c r="J174" i="3" s="1"/>
  <c r="I175" i="2"/>
  <c r="I174" i="3" s="1"/>
  <c r="H175" i="2"/>
  <c r="H174" i="3" s="1"/>
  <c r="G175" i="2"/>
  <c r="G174" i="3" s="1"/>
  <c r="F175" i="2"/>
  <c r="F174" i="3" s="1"/>
  <c r="E175" i="2"/>
  <c r="E174" i="3" s="1"/>
  <c r="D175" i="2"/>
  <c r="D174" i="3" s="1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U173" i="2"/>
  <c r="AU172" i="3" s="1"/>
  <c r="AT173" i="2"/>
  <c r="AT172" i="3" s="1"/>
  <c r="AS173" i="2"/>
  <c r="AS172" i="3" s="1"/>
  <c r="AR173" i="2"/>
  <c r="AR172" i="3" s="1"/>
  <c r="AQ173" i="2"/>
  <c r="AQ172" i="3" s="1"/>
  <c r="AP173" i="2"/>
  <c r="AP172" i="3" s="1"/>
  <c r="AO173" i="2"/>
  <c r="AO172" i="3" s="1"/>
  <c r="AN173" i="2"/>
  <c r="AN172" i="3" s="1"/>
  <c r="AM173" i="2"/>
  <c r="AM172" i="3" s="1"/>
  <c r="AL173" i="2"/>
  <c r="AL172" i="3" s="1"/>
  <c r="AK173" i="2"/>
  <c r="AK172" i="3" s="1"/>
  <c r="AJ173" i="2"/>
  <c r="AJ172" i="3" s="1"/>
  <c r="AI173" i="2"/>
  <c r="AI172" i="3" s="1"/>
  <c r="AH173" i="2"/>
  <c r="AH172" i="3" s="1"/>
  <c r="AG173" i="2"/>
  <c r="AG172" i="3" s="1"/>
  <c r="AF173" i="2"/>
  <c r="AF172" i="3" s="1"/>
  <c r="AE173" i="2"/>
  <c r="AE172" i="3" s="1"/>
  <c r="AD173" i="2"/>
  <c r="AD172" i="3" s="1"/>
  <c r="AC173" i="2"/>
  <c r="AC172" i="3" s="1"/>
  <c r="AB173" i="2"/>
  <c r="AB172" i="3" s="1"/>
  <c r="AA173" i="2"/>
  <c r="AA172" i="3" s="1"/>
  <c r="Z173" i="2"/>
  <c r="Z172" i="3" s="1"/>
  <c r="Y173" i="2"/>
  <c r="Y172" i="3" s="1"/>
  <c r="X173" i="2"/>
  <c r="X172" i="3" s="1"/>
  <c r="W173" i="2"/>
  <c r="W172" i="3" s="1"/>
  <c r="V173" i="2"/>
  <c r="V172" i="3" s="1"/>
  <c r="U173" i="2"/>
  <c r="U172" i="3" s="1"/>
  <c r="T173" i="2"/>
  <c r="T172" i="3" s="1"/>
  <c r="S173" i="2"/>
  <c r="S172" i="3" s="1"/>
  <c r="R173" i="2"/>
  <c r="R172" i="3" s="1"/>
  <c r="Q173" i="2"/>
  <c r="Q172" i="3" s="1"/>
  <c r="P173" i="2"/>
  <c r="P172" i="3" s="1"/>
  <c r="O173" i="2"/>
  <c r="O172" i="3" s="1"/>
  <c r="N173" i="2"/>
  <c r="N172" i="3" s="1"/>
  <c r="M173" i="2"/>
  <c r="M172" i="3" s="1"/>
  <c r="L173" i="2"/>
  <c r="L172" i="3" s="1"/>
  <c r="K173" i="2"/>
  <c r="K172" i="3" s="1"/>
  <c r="J173" i="2"/>
  <c r="J172" i="3" s="1"/>
  <c r="I173" i="2"/>
  <c r="I172" i="3" s="1"/>
  <c r="H173" i="2"/>
  <c r="H172" i="3" s="1"/>
  <c r="G173" i="2"/>
  <c r="G172" i="3" s="1"/>
  <c r="F173" i="2"/>
  <c r="F172" i="3" s="1"/>
  <c r="E173" i="2"/>
  <c r="E172" i="3" s="1"/>
  <c r="D173" i="2"/>
  <c r="D172" i="3" s="1"/>
  <c r="AU172" i="2"/>
  <c r="AU171" i="3" s="1"/>
  <c r="AT172" i="2"/>
  <c r="AT171" i="3" s="1"/>
  <c r="AS172" i="2"/>
  <c r="AS171" i="3" s="1"/>
  <c r="AR172" i="2"/>
  <c r="AR171" i="3" s="1"/>
  <c r="AQ172" i="2"/>
  <c r="AQ171" i="3" s="1"/>
  <c r="AP172" i="2"/>
  <c r="AP171" i="3" s="1"/>
  <c r="AO172" i="2"/>
  <c r="AO171" i="3" s="1"/>
  <c r="AN172" i="2"/>
  <c r="AN171" i="3" s="1"/>
  <c r="AM172" i="2"/>
  <c r="AM171" i="3" s="1"/>
  <c r="AL172" i="2"/>
  <c r="AL171" i="3" s="1"/>
  <c r="AK172" i="2"/>
  <c r="AK171" i="3" s="1"/>
  <c r="AJ172" i="2"/>
  <c r="AJ171" i="3" s="1"/>
  <c r="AI172" i="2"/>
  <c r="AI171" i="3" s="1"/>
  <c r="AH172" i="2"/>
  <c r="AH171" i="3" s="1"/>
  <c r="AG172" i="2"/>
  <c r="AG171" i="3" s="1"/>
  <c r="AF172" i="2"/>
  <c r="AF171" i="3" s="1"/>
  <c r="AE172" i="2"/>
  <c r="AE171" i="3" s="1"/>
  <c r="AD172" i="2"/>
  <c r="AD171" i="3" s="1"/>
  <c r="AC172" i="2"/>
  <c r="AC171" i="3" s="1"/>
  <c r="AB172" i="2"/>
  <c r="AB171" i="3" s="1"/>
  <c r="AA172" i="2"/>
  <c r="AA171" i="3" s="1"/>
  <c r="Z172" i="2"/>
  <c r="Z171" i="3" s="1"/>
  <c r="Y172" i="2"/>
  <c r="Y171" i="3" s="1"/>
  <c r="X172" i="2"/>
  <c r="X171" i="3" s="1"/>
  <c r="W172" i="2"/>
  <c r="W171" i="3" s="1"/>
  <c r="V172" i="2"/>
  <c r="V171" i="3" s="1"/>
  <c r="U172" i="2"/>
  <c r="U171" i="3" s="1"/>
  <c r="T172" i="2"/>
  <c r="T171" i="3" s="1"/>
  <c r="S172" i="2"/>
  <c r="S171" i="3" s="1"/>
  <c r="R172" i="2"/>
  <c r="R171" i="3" s="1"/>
  <c r="Q172" i="2"/>
  <c r="Q171" i="3" s="1"/>
  <c r="P172" i="2"/>
  <c r="P171" i="3" s="1"/>
  <c r="O172" i="2"/>
  <c r="O171" i="3" s="1"/>
  <c r="N172" i="2"/>
  <c r="N171" i="3" s="1"/>
  <c r="M172" i="2"/>
  <c r="M171" i="3" s="1"/>
  <c r="L172" i="2"/>
  <c r="L171" i="3" s="1"/>
  <c r="K172" i="2"/>
  <c r="K171" i="3" s="1"/>
  <c r="J172" i="2"/>
  <c r="J171" i="3" s="1"/>
  <c r="I172" i="2"/>
  <c r="I171" i="3" s="1"/>
  <c r="H172" i="2"/>
  <c r="H171" i="3" s="1"/>
  <c r="G172" i="2"/>
  <c r="G171" i="3" s="1"/>
  <c r="F172" i="2"/>
  <c r="F171" i="3" s="1"/>
  <c r="E172" i="2"/>
  <c r="E171" i="3" s="1"/>
  <c r="D172" i="2"/>
  <c r="D171" i="3" s="1"/>
  <c r="AU171" i="2"/>
  <c r="AU170" i="3" s="1"/>
  <c r="AT171" i="2"/>
  <c r="AT170" i="3" s="1"/>
  <c r="AS171" i="2"/>
  <c r="AS170" i="3" s="1"/>
  <c r="AR171" i="2"/>
  <c r="AR170" i="3" s="1"/>
  <c r="AQ171" i="2"/>
  <c r="AQ170" i="3" s="1"/>
  <c r="AP171" i="2"/>
  <c r="AP170" i="3" s="1"/>
  <c r="AO171" i="2"/>
  <c r="AO170" i="3" s="1"/>
  <c r="AN171" i="2"/>
  <c r="AN170" i="3" s="1"/>
  <c r="AM171" i="2"/>
  <c r="AM170" i="3" s="1"/>
  <c r="AL171" i="2"/>
  <c r="AL170" i="3" s="1"/>
  <c r="AK171" i="2"/>
  <c r="AK170" i="3" s="1"/>
  <c r="AJ171" i="2"/>
  <c r="AJ170" i="3" s="1"/>
  <c r="AI171" i="2"/>
  <c r="AI170" i="3" s="1"/>
  <c r="AH171" i="2"/>
  <c r="AH170" i="3" s="1"/>
  <c r="AG171" i="2"/>
  <c r="AG170" i="3" s="1"/>
  <c r="AF171" i="2"/>
  <c r="AF170" i="3" s="1"/>
  <c r="AE171" i="2"/>
  <c r="AE170" i="3" s="1"/>
  <c r="AD171" i="2"/>
  <c r="AD170" i="3" s="1"/>
  <c r="AC171" i="2"/>
  <c r="AC170" i="3" s="1"/>
  <c r="AB171" i="2"/>
  <c r="AB170" i="3" s="1"/>
  <c r="AA171" i="2"/>
  <c r="AA170" i="3" s="1"/>
  <c r="Z171" i="2"/>
  <c r="Z170" i="3" s="1"/>
  <c r="Y171" i="2"/>
  <c r="Y170" i="3" s="1"/>
  <c r="X171" i="2"/>
  <c r="X170" i="3" s="1"/>
  <c r="W171" i="2"/>
  <c r="W170" i="3" s="1"/>
  <c r="V171" i="2"/>
  <c r="V170" i="3" s="1"/>
  <c r="U171" i="2"/>
  <c r="U170" i="3" s="1"/>
  <c r="T171" i="2"/>
  <c r="T170" i="3" s="1"/>
  <c r="S171" i="2"/>
  <c r="S170" i="3" s="1"/>
  <c r="R171" i="2"/>
  <c r="R170" i="3" s="1"/>
  <c r="Q171" i="2"/>
  <c r="Q170" i="3" s="1"/>
  <c r="P171" i="2"/>
  <c r="P170" i="3" s="1"/>
  <c r="O171" i="2"/>
  <c r="O170" i="3" s="1"/>
  <c r="N171" i="2"/>
  <c r="N170" i="3" s="1"/>
  <c r="M171" i="2"/>
  <c r="M170" i="3" s="1"/>
  <c r="L171" i="2"/>
  <c r="L170" i="3" s="1"/>
  <c r="K171" i="2"/>
  <c r="K170" i="3" s="1"/>
  <c r="J171" i="2"/>
  <c r="J170" i="3" s="1"/>
  <c r="I171" i="2"/>
  <c r="I170" i="3" s="1"/>
  <c r="H171" i="2"/>
  <c r="H170" i="3" s="1"/>
  <c r="G171" i="2"/>
  <c r="G170" i="3" s="1"/>
  <c r="F171" i="2"/>
  <c r="F170" i="3" s="1"/>
  <c r="E171" i="2"/>
  <c r="E170" i="3" s="1"/>
  <c r="D171" i="2"/>
  <c r="D170" i="3" s="1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U169" i="2"/>
  <c r="AU168" i="3" s="1"/>
  <c r="AT169" i="2"/>
  <c r="AT168" i="3" s="1"/>
  <c r="AS169" i="2"/>
  <c r="AS168" i="3" s="1"/>
  <c r="AR169" i="2"/>
  <c r="AR168" i="3" s="1"/>
  <c r="AQ169" i="2"/>
  <c r="AQ168" i="3" s="1"/>
  <c r="AP169" i="2"/>
  <c r="AP168" i="3" s="1"/>
  <c r="AO169" i="2"/>
  <c r="AO168" i="3" s="1"/>
  <c r="AN169" i="2"/>
  <c r="AN168" i="3" s="1"/>
  <c r="AM169" i="2"/>
  <c r="AM168" i="3" s="1"/>
  <c r="AL169" i="2"/>
  <c r="AL168" i="3" s="1"/>
  <c r="AK169" i="2"/>
  <c r="AK168" i="3" s="1"/>
  <c r="AJ169" i="2"/>
  <c r="AJ168" i="3" s="1"/>
  <c r="AI169" i="2"/>
  <c r="AI168" i="3" s="1"/>
  <c r="AH169" i="2"/>
  <c r="AH168" i="3" s="1"/>
  <c r="AG169" i="2"/>
  <c r="AG168" i="3" s="1"/>
  <c r="AF169" i="2"/>
  <c r="AF168" i="3" s="1"/>
  <c r="AE169" i="2"/>
  <c r="AE168" i="3" s="1"/>
  <c r="AD169" i="2"/>
  <c r="AD168" i="3" s="1"/>
  <c r="AC169" i="2"/>
  <c r="AC168" i="3" s="1"/>
  <c r="AB169" i="2"/>
  <c r="AB168" i="3" s="1"/>
  <c r="AA169" i="2"/>
  <c r="AA168" i="3" s="1"/>
  <c r="Z169" i="2"/>
  <c r="Z168" i="3" s="1"/>
  <c r="Y169" i="2"/>
  <c r="Y168" i="3" s="1"/>
  <c r="X169" i="2"/>
  <c r="X168" i="3" s="1"/>
  <c r="W169" i="2"/>
  <c r="W168" i="3" s="1"/>
  <c r="V169" i="2"/>
  <c r="V168" i="3" s="1"/>
  <c r="U169" i="2"/>
  <c r="U168" i="3" s="1"/>
  <c r="T169" i="2"/>
  <c r="T168" i="3" s="1"/>
  <c r="S169" i="2"/>
  <c r="S168" i="3" s="1"/>
  <c r="R169" i="2"/>
  <c r="R168" i="3" s="1"/>
  <c r="Q169" i="2"/>
  <c r="Q168" i="3" s="1"/>
  <c r="P169" i="2"/>
  <c r="P168" i="3" s="1"/>
  <c r="O169" i="2"/>
  <c r="O168" i="3" s="1"/>
  <c r="N169" i="2"/>
  <c r="N168" i="3" s="1"/>
  <c r="M169" i="2"/>
  <c r="M168" i="3" s="1"/>
  <c r="L169" i="2"/>
  <c r="L168" i="3" s="1"/>
  <c r="K169" i="2"/>
  <c r="K168" i="3" s="1"/>
  <c r="J169" i="2"/>
  <c r="J168" i="3" s="1"/>
  <c r="I169" i="2"/>
  <c r="I168" i="3" s="1"/>
  <c r="H169" i="2"/>
  <c r="H168" i="3" s="1"/>
  <c r="G169" i="2"/>
  <c r="G168" i="3" s="1"/>
  <c r="F169" i="2"/>
  <c r="F168" i="3" s="1"/>
  <c r="E169" i="2"/>
  <c r="E168" i="3" s="1"/>
  <c r="D169" i="2"/>
  <c r="D168" i="3" s="1"/>
  <c r="AU168" i="2"/>
  <c r="AU167" i="3" s="1"/>
  <c r="AT168" i="2"/>
  <c r="AT167" i="3" s="1"/>
  <c r="AS168" i="2"/>
  <c r="AS167" i="3" s="1"/>
  <c r="AR168" i="2"/>
  <c r="AR167" i="3" s="1"/>
  <c r="AQ168" i="2"/>
  <c r="AQ167" i="3" s="1"/>
  <c r="AP168" i="2"/>
  <c r="AP167" i="3" s="1"/>
  <c r="AO168" i="2"/>
  <c r="AO167" i="3" s="1"/>
  <c r="AN168" i="2"/>
  <c r="AN167" i="3" s="1"/>
  <c r="AM168" i="2"/>
  <c r="AM167" i="3" s="1"/>
  <c r="AL168" i="2"/>
  <c r="AL167" i="3" s="1"/>
  <c r="AK168" i="2"/>
  <c r="AK167" i="3" s="1"/>
  <c r="AJ168" i="2"/>
  <c r="AJ167" i="3" s="1"/>
  <c r="AI168" i="2"/>
  <c r="AI167" i="3" s="1"/>
  <c r="AH168" i="2"/>
  <c r="AH167" i="3" s="1"/>
  <c r="AG168" i="2"/>
  <c r="AG167" i="3" s="1"/>
  <c r="AF168" i="2"/>
  <c r="AF167" i="3" s="1"/>
  <c r="AE168" i="2"/>
  <c r="AE167" i="3" s="1"/>
  <c r="AD168" i="2"/>
  <c r="AD167" i="3" s="1"/>
  <c r="AC168" i="2"/>
  <c r="AC167" i="3" s="1"/>
  <c r="AB168" i="2"/>
  <c r="AB167" i="3" s="1"/>
  <c r="AA168" i="2"/>
  <c r="AA167" i="3" s="1"/>
  <c r="Z168" i="2"/>
  <c r="Z167" i="3" s="1"/>
  <c r="Y168" i="2"/>
  <c r="Y167" i="3" s="1"/>
  <c r="X168" i="2"/>
  <c r="X167" i="3" s="1"/>
  <c r="W168" i="2"/>
  <c r="W167" i="3" s="1"/>
  <c r="V168" i="2"/>
  <c r="V167" i="3" s="1"/>
  <c r="U168" i="2"/>
  <c r="U167" i="3" s="1"/>
  <c r="T168" i="2"/>
  <c r="T167" i="3" s="1"/>
  <c r="S168" i="2"/>
  <c r="S167" i="3" s="1"/>
  <c r="R168" i="2"/>
  <c r="R167" i="3" s="1"/>
  <c r="Q168" i="2"/>
  <c r="Q167" i="3" s="1"/>
  <c r="P168" i="2"/>
  <c r="P167" i="3" s="1"/>
  <c r="O168" i="2"/>
  <c r="O167" i="3" s="1"/>
  <c r="N168" i="2"/>
  <c r="N167" i="3" s="1"/>
  <c r="M168" i="2"/>
  <c r="M167" i="3" s="1"/>
  <c r="L168" i="2"/>
  <c r="L167" i="3" s="1"/>
  <c r="K168" i="2"/>
  <c r="K167" i="3" s="1"/>
  <c r="J168" i="2"/>
  <c r="J167" i="3" s="1"/>
  <c r="I168" i="2"/>
  <c r="I167" i="3" s="1"/>
  <c r="H168" i="2"/>
  <c r="H167" i="3" s="1"/>
  <c r="G168" i="2"/>
  <c r="G167" i="3" s="1"/>
  <c r="F168" i="2"/>
  <c r="F167" i="3" s="1"/>
  <c r="E168" i="2"/>
  <c r="E167" i="3" s="1"/>
  <c r="D168" i="2"/>
  <c r="D167" i="3" s="1"/>
  <c r="AU167" i="2"/>
  <c r="AU166" i="3" s="1"/>
  <c r="AT167" i="2"/>
  <c r="AT166" i="3" s="1"/>
  <c r="AS167" i="2"/>
  <c r="AS166" i="3" s="1"/>
  <c r="AR167" i="2"/>
  <c r="AR166" i="3" s="1"/>
  <c r="AQ167" i="2"/>
  <c r="AQ166" i="3" s="1"/>
  <c r="AP167" i="2"/>
  <c r="AP166" i="3" s="1"/>
  <c r="AO167" i="2"/>
  <c r="AO166" i="3" s="1"/>
  <c r="AN167" i="2"/>
  <c r="AN166" i="3" s="1"/>
  <c r="AM167" i="2"/>
  <c r="AM166" i="3" s="1"/>
  <c r="AL167" i="2"/>
  <c r="AL166" i="3" s="1"/>
  <c r="AK167" i="2"/>
  <c r="AK166" i="3" s="1"/>
  <c r="AJ167" i="2"/>
  <c r="AJ166" i="3" s="1"/>
  <c r="AI167" i="2"/>
  <c r="AI166" i="3" s="1"/>
  <c r="AH167" i="2"/>
  <c r="AH166" i="3" s="1"/>
  <c r="AG167" i="2"/>
  <c r="AG166" i="3" s="1"/>
  <c r="AF167" i="2"/>
  <c r="AF166" i="3" s="1"/>
  <c r="AE167" i="2"/>
  <c r="AE166" i="3" s="1"/>
  <c r="AD167" i="2"/>
  <c r="AD166" i="3" s="1"/>
  <c r="AC167" i="2"/>
  <c r="AC166" i="3" s="1"/>
  <c r="AB167" i="2"/>
  <c r="AB166" i="3" s="1"/>
  <c r="AA167" i="2"/>
  <c r="AA166" i="3" s="1"/>
  <c r="Z167" i="2"/>
  <c r="Z166" i="3" s="1"/>
  <c r="Y167" i="2"/>
  <c r="Y166" i="3" s="1"/>
  <c r="X167" i="2"/>
  <c r="X166" i="3" s="1"/>
  <c r="W167" i="2"/>
  <c r="W166" i="3" s="1"/>
  <c r="V167" i="2"/>
  <c r="V166" i="3" s="1"/>
  <c r="U167" i="2"/>
  <c r="U166" i="3" s="1"/>
  <c r="T167" i="2"/>
  <c r="T166" i="3" s="1"/>
  <c r="S167" i="2"/>
  <c r="S166" i="3" s="1"/>
  <c r="R167" i="2"/>
  <c r="R166" i="3" s="1"/>
  <c r="Q167" i="2"/>
  <c r="Q166" i="3" s="1"/>
  <c r="P167" i="2"/>
  <c r="P166" i="3" s="1"/>
  <c r="O167" i="2"/>
  <c r="O166" i="3" s="1"/>
  <c r="N167" i="2"/>
  <c r="N166" i="3" s="1"/>
  <c r="M167" i="2"/>
  <c r="M166" i="3" s="1"/>
  <c r="L167" i="2"/>
  <c r="L166" i="3" s="1"/>
  <c r="K167" i="2"/>
  <c r="K166" i="3" s="1"/>
  <c r="J167" i="2"/>
  <c r="J166" i="3" s="1"/>
  <c r="I167" i="2"/>
  <c r="I166" i="3" s="1"/>
  <c r="H167" i="2"/>
  <c r="H166" i="3" s="1"/>
  <c r="G167" i="2"/>
  <c r="G166" i="3" s="1"/>
  <c r="F167" i="2"/>
  <c r="F166" i="3" s="1"/>
  <c r="E167" i="2"/>
  <c r="E166" i="3" s="1"/>
  <c r="D167" i="2"/>
  <c r="D166" i="3" s="1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U165" i="2"/>
  <c r="AU164" i="3" s="1"/>
  <c r="AT165" i="2"/>
  <c r="AT164" i="3" s="1"/>
  <c r="AS165" i="2"/>
  <c r="AS164" i="3" s="1"/>
  <c r="AR165" i="2"/>
  <c r="AR164" i="3" s="1"/>
  <c r="AQ165" i="2"/>
  <c r="AQ164" i="3" s="1"/>
  <c r="AP165" i="2"/>
  <c r="AP164" i="3" s="1"/>
  <c r="AO165" i="2"/>
  <c r="AO164" i="3" s="1"/>
  <c r="AN165" i="2"/>
  <c r="AN164" i="3" s="1"/>
  <c r="AM165" i="2"/>
  <c r="AM164" i="3" s="1"/>
  <c r="AL165" i="2"/>
  <c r="AL164" i="3" s="1"/>
  <c r="AK165" i="2"/>
  <c r="AK164" i="3" s="1"/>
  <c r="AJ165" i="2"/>
  <c r="AJ164" i="3" s="1"/>
  <c r="AI165" i="2"/>
  <c r="AI164" i="3" s="1"/>
  <c r="AH165" i="2"/>
  <c r="AH164" i="3" s="1"/>
  <c r="AG165" i="2"/>
  <c r="AG164" i="3" s="1"/>
  <c r="AF165" i="2"/>
  <c r="AF164" i="3" s="1"/>
  <c r="AE165" i="2"/>
  <c r="AE164" i="3" s="1"/>
  <c r="AD165" i="2"/>
  <c r="AD164" i="3" s="1"/>
  <c r="AC165" i="2"/>
  <c r="AC164" i="3" s="1"/>
  <c r="AB165" i="2"/>
  <c r="AB164" i="3" s="1"/>
  <c r="AA165" i="2"/>
  <c r="AA164" i="3" s="1"/>
  <c r="Z165" i="2"/>
  <c r="Z164" i="3" s="1"/>
  <c r="Y165" i="2"/>
  <c r="Y164" i="3" s="1"/>
  <c r="X165" i="2"/>
  <c r="X164" i="3" s="1"/>
  <c r="W165" i="2"/>
  <c r="W164" i="3" s="1"/>
  <c r="V165" i="2"/>
  <c r="V164" i="3" s="1"/>
  <c r="U165" i="2"/>
  <c r="U164" i="3" s="1"/>
  <c r="T165" i="2"/>
  <c r="T164" i="3" s="1"/>
  <c r="S165" i="2"/>
  <c r="S164" i="3" s="1"/>
  <c r="R165" i="2"/>
  <c r="R164" i="3" s="1"/>
  <c r="Q165" i="2"/>
  <c r="Q164" i="3" s="1"/>
  <c r="P165" i="2"/>
  <c r="P164" i="3" s="1"/>
  <c r="O165" i="2"/>
  <c r="O164" i="3" s="1"/>
  <c r="N165" i="2"/>
  <c r="N164" i="3" s="1"/>
  <c r="M165" i="2"/>
  <c r="M164" i="3" s="1"/>
  <c r="L165" i="2"/>
  <c r="L164" i="3" s="1"/>
  <c r="K165" i="2"/>
  <c r="K164" i="3" s="1"/>
  <c r="J165" i="2"/>
  <c r="J164" i="3" s="1"/>
  <c r="I165" i="2"/>
  <c r="I164" i="3" s="1"/>
  <c r="H165" i="2"/>
  <c r="H164" i="3" s="1"/>
  <c r="G165" i="2"/>
  <c r="G164" i="3" s="1"/>
  <c r="F165" i="2"/>
  <c r="F164" i="3" s="1"/>
  <c r="E165" i="2"/>
  <c r="E164" i="3" s="1"/>
  <c r="D165" i="2"/>
  <c r="D164" i="3" s="1"/>
  <c r="AU164" i="2"/>
  <c r="AU163" i="3" s="1"/>
  <c r="AT164" i="2"/>
  <c r="AT163" i="3" s="1"/>
  <c r="AS164" i="2"/>
  <c r="AS163" i="3" s="1"/>
  <c r="AR164" i="2"/>
  <c r="AR163" i="3" s="1"/>
  <c r="AQ164" i="2"/>
  <c r="AQ163" i="3" s="1"/>
  <c r="AP164" i="2"/>
  <c r="AP163" i="3" s="1"/>
  <c r="AO164" i="2"/>
  <c r="AO163" i="3" s="1"/>
  <c r="AN164" i="2"/>
  <c r="AN163" i="3" s="1"/>
  <c r="AM164" i="2"/>
  <c r="AM163" i="3" s="1"/>
  <c r="AL164" i="2"/>
  <c r="AL163" i="3" s="1"/>
  <c r="AK164" i="2"/>
  <c r="AK163" i="3" s="1"/>
  <c r="AJ164" i="2"/>
  <c r="AJ163" i="3" s="1"/>
  <c r="AI164" i="2"/>
  <c r="AI163" i="3" s="1"/>
  <c r="AH164" i="2"/>
  <c r="AH163" i="3" s="1"/>
  <c r="AG164" i="2"/>
  <c r="AG163" i="3" s="1"/>
  <c r="AF164" i="2"/>
  <c r="AF163" i="3" s="1"/>
  <c r="AE164" i="2"/>
  <c r="AE163" i="3" s="1"/>
  <c r="AD164" i="2"/>
  <c r="AD163" i="3" s="1"/>
  <c r="AC164" i="2"/>
  <c r="AC163" i="3" s="1"/>
  <c r="AB164" i="2"/>
  <c r="AB163" i="3" s="1"/>
  <c r="AA164" i="2"/>
  <c r="AA163" i="3" s="1"/>
  <c r="Z164" i="2"/>
  <c r="Z163" i="3" s="1"/>
  <c r="Y164" i="2"/>
  <c r="Y163" i="3" s="1"/>
  <c r="X164" i="2"/>
  <c r="X163" i="3" s="1"/>
  <c r="W164" i="2"/>
  <c r="W163" i="3" s="1"/>
  <c r="V164" i="2"/>
  <c r="V163" i="3" s="1"/>
  <c r="U164" i="2"/>
  <c r="U163" i="3" s="1"/>
  <c r="T164" i="2"/>
  <c r="T163" i="3" s="1"/>
  <c r="S164" i="2"/>
  <c r="S163" i="3" s="1"/>
  <c r="R164" i="2"/>
  <c r="R163" i="3" s="1"/>
  <c r="Q164" i="2"/>
  <c r="Q163" i="3" s="1"/>
  <c r="P164" i="2"/>
  <c r="P163" i="3" s="1"/>
  <c r="O164" i="2"/>
  <c r="O163" i="3" s="1"/>
  <c r="N164" i="2"/>
  <c r="N163" i="3" s="1"/>
  <c r="M164" i="2"/>
  <c r="M163" i="3" s="1"/>
  <c r="L164" i="2"/>
  <c r="L163" i="3" s="1"/>
  <c r="K164" i="2"/>
  <c r="K163" i="3" s="1"/>
  <c r="J164" i="2"/>
  <c r="J163" i="3" s="1"/>
  <c r="I164" i="2"/>
  <c r="I163" i="3" s="1"/>
  <c r="H164" i="2"/>
  <c r="H163" i="3" s="1"/>
  <c r="G164" i="2"/>
  <c r="G163" i="3" s="1"/>
  <c r="F164" i="2"/>
  <c r="F163" i="3" s="1"/>
  <c r="E164" i="2"/>
  <c r="E163" i="3" s="1"/>
  <c r="D164" i="2"/>
  <c r="D163" i="3" s="1"/>
  <c r="AU163" i="2"/>
  <c r="AU162" i="3" s="1"/>
  <c r="AT163" i="2"/>
  <c r="AT162" i="3" s="1"/>
  <c r="AS163" i="2"/>
  <c r="AS162" i="3" s="1"/>
  <c r="AR163" i="2"/>
  <c r="AR162" i="3" s="1"/>
  <c r="AQ163" i="2"/>
  <c r="AQ162" i="3" s="1"/>
  <c r="AP163" i="2"/>
  <c r="AP162" i="3" s="1"/>
  <c r="AO163" i="2"/>
  <c r="AO162" i="3" s="1"/>
  <c r="AN163" i="2"/>
  <c r="AN162" i="3" s="1"/>
  <c r="AM163" i="2"/>
  <c r="AM162" i="3" s="1"/>
  <c r="AL163" i="2"/>
  <c r="AL162" i="3" s="1"/>
  <c r="AK163" i="2"/>
  <c r="AK162" i="3" s="1"/>
  <c r="AJ163" i="2"/>
  <c r="AJ162" i="3" s="1"/>
  <c r="AI163" i="2"/>
  <c r="AI162" i="3" s="1"/>
  <c r="AH163" i="2"/>
  <c r="AH162" i="3" s="1"/>
  <c r="AG163" i="2"/>
  <c r="AG162" i="3" s="1"/>
  <c r="AF163" i="2"/>
  <c r="AF162" i="3" s="1"/>
  <c r="AE163" i="2"/>
  <c r="AE162" i="3" s="1"/>
  <c r="AD163" i="2"/>
  <c r="AD162" i="3" s="1"/>
  <c r="AC163" i="2"/>
  <c r="AC162" i="3" s="1"/>
  <c r="AB163" i="2"/>
  <c r="AB162" i="3" s="1"/>
  <c r="AA163" i="2"/>
  <c r="AA162" i="3" s="1"/>
  <c r="Z163" i="2"/>
  <c r="Z162" i="3" s="1"/>
  <c r="Y163" i="2"/>
  <c r="Y162" i="3" s="1"/>
  <c r="X163" i="2"/>
  <c r="X162" i="3" s="1"/>
  <c r="W163" i="2"/>
  <c r="W162" i="3" s="1"/>
  <c r="V163" i="2"/>
  <c r="V162" i="3" s="1"/>
  <c r="U163" i="2"/>
  <c r="U162" i="3" s="1"/>
  <c r="T163" i="2"/>
  <c r="T162" i="3" s="1"/>
  <c r="S163" i="2"/>
  <c r="S162" i="3" s="1"/>
  <c r="R163" i="2"/>
  <c r="R162" i="3" s="1"/>
  <c r="Q163" i="2"/>
  <c r="Q162" i="3" s="1"/>
  <c r="P163" i="2"/>
  <c r="P162" i="3" s="1"/>
  <c r="O163" i="2"/>
  <c r="O162" i="3" s="1"/>
  <c r="N163" i="2"/>
  <c r="N162" i="3" s="1"/>
  <c r="M163" i="2"/>
  <c r="M162" i="3" s="1"/>
  <c r="L163" i="2"/>
  <c r="L162" i="3" s="1"/>
  <c r="K163" i="2"/>
  <c r="K162" i="3" s="1"/>
  <c r="J163" i="2"/>
  <c r="J162" i="3" s="1"/>
  <c r="I163" i="2"/>
  <c r="I162" i="3" s="1"/>
  <c r="H163" i="2"/>
  <c r="H162" i="3" s="1"/>
  <c r="G163" i="2"/>
  <c r="G162" i="3" s="1"/>
  <c r="F163" i="2"/>
  <c r="F162" i="3" s="1"/>
  <c r="E163" i="2"/>
  <c r="E162" i="3" s="1"/>
  <c r="D163" i="2"/>
  <c r="D162" i="3" s="1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U161" i="2"/>
  <c r="AU160" i="3" s="1"/>
  <c r="AT161" i="2"/>
  <c r="AT160" i="3" s="1"/>
  <c r="AS161" i="2"/>
  <c r="AS160" i="3" s="1"/>
  <c r="AR161" i="2"/>
  <c r="AR160" i="3" s="1"/>
  <c r="AQ161" i="2"/>
  <c r="AQ160" i="3" s="1"/>
  <c r="AP161" i="2"/>
  <c r="AP160" i="3" s="1"/>
  <c r="AO161" i="2"/>
  <c r="AO160" i="3" s="1"/>
  <c r="AN161" i="2"/>
  <c r="AN160" i="3" s="1"/>
  <c r="AM161" i="2"/>
  <c r="AM160" i="3" s="1"/>
  <c r="AL161" i="2"/>
  <c r="AL160" i="3" s="1"/>
  <c r="AK161" i="2"/>
  <c r="AK160" i="3" s="1"/>
  <c r="AJ161" i="2"/>
  <c r="AJ160" i="3" s="1"/>
  <c r="AI161" i="2"/>
  <c r="AI160" i="3" s="1"/>
  <c r="AH161" i="2"/>
  <c r="AH160" i="3" s="1"/>
  <c r="AG161" i="2"/>
  <c r="AG160" i="3" s="1"/>
  <c r="AF161" i="2"/>
  <c r="AF160" i="3" s="1"/>
  <c r="AE161" i="2"/>
  <c r="AE160" i="3" s="1"/>
  <c r="AD161" i="2"/>
  <c r="AD160" i="3" s="1"/>
  <c r="AC161" i="2"/>
  <c r="AC160" i="3" s="1"/>
  <c r="AB161" i="2"/>
  <c r="AB160" i="3" s="1"/>
  <c r="AA161" i="2"/>
  <c r="AA160" i="3" s="1"/>
  <c r="Z161" i="2"/>
  <c r="Z160" i="3" s="1"/>
  <c r="Y161" i="2"/>
  <c r="Y160" i="3" s="1"/>
  <c r="X161" i="2"/>
  <c r="X160" i="3" s="1"/>
  <c r="W161" i="2"/>
  <c r="W160" i="3" s="1"/>
  <c r="V161" i="2"/>
  <c r="V160" i="3" s="1"/>
  <c r="U161" i="2"/>
  <c r="U160" i="3" s="1"/>
  <c r="T161" i="2"/>
  <c r="T160" i="3" s="1"/>
  <c r="S161" i="2"/>
  <c r="S160" i="3" s="1"/>
  <c r="R161" i="2"/>
  <c r="R160" i="3" s="1"/>
  <c r="Q161" i="2"/>
  <c r="Q160" i="3" s="1"/>
  <c r="P161" i="2"/>
  <c r="P160" i="3" s="1"/>
  <c r="O161" i="2"/>
  <c r="O160" i="3" s="1"/>
  <c r="N161" i="2"/>
  <c r="N160" i="3" s="1"/>
  <c r="M161" i="2"/>
  <c r="M160" i="3" s="1"/>
  <c r="L161" i="2"/>
  <c r="L160" i="3" s="1"/>
  <c r="K161" i="2"/>
  <c r="K160" i="3" s="1"/>
  <c r="J161" i="2"/>
  <c r="J160" i="3" s="1"/>
  <c r="I161" i="2"/>
  <c r="I160" i="3" s="1"/>
  <c r="H161" i="2"/>
  <c r="H160" i="3" s="1"/>
  <c r="G161" i="2"/>
  <c r="G160" i="3" s="1"/>
  <c r="F161" i="2"/>
  <c r="F160" i="3" s="1"/>
  <c r="E161" i="2"/>
  <c r="E160" i="3" s="1"/>
  <c r="D161" i="2"/>
  <c r="D160" i="3" s="1"/>
  <c r="AU160" i="2"/>
  <c r="AU159" i="3" s="1"/>
  <c r="AT160" i="2"/>
  <c r="AT159" i="3" s="1"/>
  <c r="AS160" i="2"/>
  <c r="AS159" i="3" s="1"/>
  <c r="AR160" i="2"/>
  <c r="AR159" i="3" s="1"/>
  <c r="AQ160" i="2"/>
  <c r="AQ159" i="3" s="1"/>
  <c r="AP160" i="2"/>
  <c r="AP159" i="3" s="1"/>
  <c r="AO160" i="2"/>
  <c r="AO159" i="3" s="1"/>
  <c r="AN160" i="2"/>
  <c r="AN159" i="3" s="1"/>
  <c r="AM160" i="2"/>
  <c r="AM159" i="3" s="1"/>
  <c r="AL160" i="2"/>
  <c r="AL159" i="3" s="1"/>
  <c r="AK160" i="2"/>
  <c r="AK159" i="3" s="1"/>
  <c r="AJ160" i="2"/>
  <c r="AJ159" i="3" s="1"/>
  <c r="AI160" i="2"/>
  <c r="AI159" i="3" s="1"/>
  <c r="AH160" i="2"/>
  <c r="AH159" i="3" s="1"/>
  <c r="AG160" i="2"/>
  <c r="AG159" i="3" s="1"/>
  <c r="AF160" i="2"/>
  <c r="AF159" i="3" s="1"/>
  <c r="AE160" i="2"/>
  <c r="AE159" i="3" s="1"/>
  <c r="AD160" i="2"/>
  <c r="AD159" i="3" s="1"/>
  <c r="AC160" i="2"/>
  <c r="AC159" i="3" s="1"/>
  <c r="AB160" i="2"/>
  <c r="AB159" i="3" s="1"/>
  <c r="AA160" i="2"/>
  <c r="AA159" i="3" s="1"/>
  <c r="Z160" i="2"/>
  <c r="Z159" i="3" s="1"/>
  <c r="Y160" i="2"/>
  <c r="Y159" i="3" s="1"/>
  <c r="X160" i="2"/>
  <c r="X159" i="3" s="1"/>
  <c r="W160" i="2"/>
  <c r="W159" i="3" s="1"/>
  <c r="V160" i="2"/>
  <c r="V159" i="3" s="1"/>
  <c r="U160" i="2"/>
  <c r="U159" i="3" s="1"/>
  <c r="T160" i="2"/>
  <c r="T159" i="3" s="1"/>
  <c r="S160" i="2"/>
  <c r="S159" i="3" s="1"/>
  <c r="R160" i="2"/>
  <c r="R159" i="3" s="1"/>
  <c r="Q160" i="2"/>
  <c r="Q159" i="3" s="1"/>
  <c r="P160" i="2"/>
  <c r="P159" i="3" s="1"/>
  <c r="O160" i="2"/>
  <c r="O159" i="3" s="1"/>
  <c r="N160" i="2"/>
  <c r="N159" i="3" s="1"/>
  <c r="M160" i="2"/>
  <c r="M159" i="3" s="1"/>
  <c r="L160" i="2"/>
  <c r="L159" i="3" s="1"/>
  <c r="K160" i="2"/>
  <c r="K159" i="3" s="1"/>
  <c r="J160" i="2"/>
  <c r="J159" i="3" s="1"/>
  <c r="I160" i="2"/>
  <c r="I159" i="3" s="1"/>
  <c r="H160" i="2"/>
  <c r="H159" i="3" s="1"/>
  <c r="G160" i="2"/>
  <c r="G159" i="3" s="1"/>
  <c r="F160" i="2"/>
  <c r="F159" i="3" s="1"/>
  <c r="E160" i="2"/>
  <c r="E159" i="3" s="1"/>
  <c r="D160" i="2"/>
  <c r="D159" i="3" s="1"/>
  <c r="AU159" i="2"/>
  <c r="AU158" i="3" s="1"/>
  <c r="AT159" i="2"/>
  <c r="AT158" i="3" s="1"/>
  <c r="AS159" i="2"/>
  <c r="AS158" i="3" s="1"/>
  <c r="AR159" i="2"/>
  <c r="AR158" i="3" s="1"/>
  <c r="AQ159" i="2"/>
  <c r="AQ158" i="3" s="1"/>
  <c r="AP159" i="2"/>
  <c r="AP158" i="3" s="1"/>
  <c r="AO159" i="2"/>
  <c r="AO158" i="3" s="1"/>
  <c r="AN159" i="2"/>
  <c r="AN158" i="3" s="1"/>
  <c r="AM159" i="2"/>
  <c r="AM158" i="3" s="1"/>
  <c r="AL159" i="2"/>
  <c r="AL158" i="3" s="1"/>
  <c r="AK159" i="2"/>
  <c r="AK158" i="3" s="1"/>
  <c r="AJ159" i="2"/>
  <c r="AJ158" i="3" s="1"/>
  <c r="AI159" i="2"/>
  <c r="AI158" i="3" s="1"/>
  <c r="AH159" i="2"/>
  <c r="AH158" i="3" s="1"/>
  <c r="AG159" i="2"/>
  <c r="AG158" i="3" s="1"/>
  <c r="AF159" i="2"/>
  <c r="AF158" i="3" s="1"/>
  <c r="AE159" i="2"/>
  <c r="AE158" i="3" s="1"/>
  <c r="AD159" i="2"/>
  <c r="AD158" i="3" s="1"/>
  <c r="AC159" i="2"/>
  <c r="AC158" i="3" s="1"/>
  <c r="AB159" i="2"/>
  <c r="AB158" i="3" s="1"/>
  <c r="AA159" i="2"/>
  <c r="AA158" i="3" s="1"/>
  <c r="Z159" i="2"/>
  <c r="Z158" i="3" s="1"/>
  <c r="Y159" i="2"/>
  <c r="Y158" i="3" s="1"/>
  <c r="X159" i="2"/>
  <c r="X158" i="3" s="1"/>
  <c r="W159" i="2"/>
  <c r="W158" i="3" s="1"/>
  <c r="V159" i="2"/>
  <c r="V158" i="3" s="1"/>
  <c r="U159" i="2"/>
  <c r="U158" i="3" s="1"/>
  <c r="T159" i="2"/>
  <c r="T158" i="3" s="1"/>
  <c r="S159" i="2"/>
  <c r="S158" i="3" s="1"/>
  <c r="R159" i="2"/>
  <c r="R158" i="3" s="1"/>
  <c r="Q159" i="2"/>
  <c r="Q158" i="3" s="1"/>
  <c r="P159" i="2"/>
  <c r="P158" i="3" s="1"/>
  <c r="O159" i="2"/>
  <c r="O158" i="3" s="1"/>
  <c r="N159" i="2"/>
  <c r="N158" i="3" s="1"/>
  <c r="M159" i="2"/>
  <c r="M158" i="3" s="1"/>
  <c r="L159" i="2"/>
  <c r="L158" i="3" s="1"/>
  <c r="K159" i="2"/>
  <c r="K158" i="3" s="1"/>
  <c r="J159" i="2"/>
  <c r="J158" i="3" s="1"/>
  <c r="I159" i="2"/>
  <c r="I158" i="3" s="1"/>
  <c r="H159" i="2"/>
  <c r="H158" i="3" s="1"/>
  <c r="G159" i="2"/>
  <c r="G158" i="3" s="1"/>
  <c r="F159" i="2"/>
  <c r="F158" i="3" s="1"/>
  <c r="E159" i="2"/>
  <c r="E158" i="3" s="1"/>
  <c r="D159" i="2"/>
  <c r="D158" i="3" s="1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U157" i="2"/>
  <c r="AU156" i="3" s="1"/>
  <c r="AT157" i="2"/>
  <c r="AT156" i="3" s="1"/>
  <c r="AS157" i="2"/>
  <c r="AS156" i="3" s="1"/>
  <c r="AR157" i="2"/>
  <c r="AR156" i="3" s="1"/>
  <c r="AQ157" i="2"/>
  <c r="AQ156" i="3" s="1"/>
  <c r="AP157" i="2"/>
  <c r="AP156" i="3" s="1"/>
  <c r="AO157" i="2"/>
  <c r="AO156" i="3" s="1"/>
  <c r="AN157" i="2"/>
  <c r="AN156" i="3" s="1"/>
  <c r="AM157" i="2"/>
  <c r="AM156" i="3" s="1"/>
  <c r="AL157" i="2"/>
  <c r="AL156" i="3" s="1"/>
  <c r="AK157" i="2"/>
  <c r="AK156" i="3" s="1"/>
  <c r="AJ157" i="2"/>
  <c r="AJ156" i="3" s="1"/>
  <c r="AI157" i="2"/>
  <c r="AI156" i="3" s="1"/>
  <c r="AH157" i="2"/>
  <c r="AH156" i="3" s="1"/>
  <c r="AG157" i="2"/>
  <c r="AG156" i="3" s="1"/>
  <c r="AF157" i="2"/>
  <c r="AF156" i="3" s="1"/>
  <c r="AE157" i="2"/>
  <c r="AE156" i="3" s="1"/>
  <c r="AD157" i="2"/>
  <c r="AD156" i="3" s="1"/>
  <c r="AC157" i="2"/>
  <c r="AC156" i="3" s="1"/>
  <c r="AB157" i="2"/>
  <c r="AB156" i="3" s="1"/>
  <c r="AA157" i="2"/>
  <c r="AA156" i="3" s="1"/>
  <c r="Z157" i="2"/>
  <c r="Z156" i="3" s="1"/>
  <c r="Y157" i="2"/>
  <c r="Y156" i="3" s="1"/>
  <c r="X157" i="2"/>
  <c r="X156" i="3" s="1"/>
  <c r="W157" i="2"/>
  <c r="W156" i="3" s="1"/>
  <c r="V157" i="2"/>
  <c r="V156" i="3" s="1"/>
  <c r="U157" i="2"/>
  <c r="U156" i="3" s="1"/>
  <c r="T157" i="2"/>
  <c r="T156" i="3" s="1"/>
  <c r="S157" i="2"/>
  <c r="S156" i="3" s="1"/>
  <c r="R157" i="2"/>
  <c r="R156" i="3" s="1"/>
  <c r="Q157" i="2"/>
  <c r="Q156" i="3" s="1"/>
  <c r="P157" i="2"/>
  <c r="P156" i="3" s="1"/>
  <c r="O157" i="2"/>
  <c r="O156" i="3" s="1"/>
  <c r="N157" i="2"/>
  <c r="N156" i="3" s="1"/>
  <c r="M157" i="2"/>
  <c r="M156" i="3" s="1"/>
  <c r="L157" i="2"/>
  <c r="L156" i="3" s="1"/>
  <c r="K157" i="2"/>
  <c r="K156" i="3" s="1"/>
  <c r="J157" i="2"/>
  <c r="J156" i="3" s="1"/>
  <c r="I157" i="2"/>
  <c r="I156" i="3" s="1"/>
  <c r="H157" i="2"/>
  <c r="H156" i="3" s="1"/>
  <c r="G157" i="2"/>
  <c r="G156" i="3" s="1"/>
  <c r="F157" i="2"/>
  <c r="F156" i="3" s="1"/>
  <c r="E157" i="2"/>
  <c r="E156" i="3" s="1"/>
  <c r="D157" i="2"/>
  <c r="D156" i="3" s="1"/>
  <c r="AU156" i="2"/>
  <c r="AU155" i="3" s="1"/>
  <c r="AT156" i="2"/>
  <c r="AT155" i="3" s="1"/>
  <c r="AS156" i="2"/>
  <c r="AS155" i="3" s="1"/>
  <c r="AR156" i="2"/>
  <c r="AR155" i="3" s="1"/>
  <c r="AQ156" i="2"/>
  <c r="AQ155" i="3" s="1"/>
  <c r="AP156" i="2"/>
  <c r="AP155" i="3" s="1"/>
  <c r="AO156" i="2"/>
  <c r="AO155" i="3" s="1"/>
  <c r="AN156" i="2"/>
  <c r="AN155" i="3" s="1"/>
  <c r="AM156" i="2"/>
  <c r="AM155" i="3" s="1"/>
  <c r="AL156" i="2"/>
  <c r="AL155" i="3" s="1"/>
  <c r="AK156" i="2"/>
  <c r="AK155" i="3" s="1"/>
  <c r="AJ156" i="2"/>
  <c r="AJ155" i="3" s="1"/>
  <c r="AI156" i="2"/>
  <c r="AI155" i="3" s="1"/>
  <c r="AH156" i="2"/>
  <c r="AH155" i="3" s="1"/>
  <c r="AG156" i="2"/>
  <c r="AG155" i="3" s="1"/>
  <c r="AF156" i="2"/>
  <c r="AF155" i="3" s="1"/>
  <c r="AE156" i="2"/>
  <c r="AE155" i="3" s="1"/>
  <c r="AD156" i="2"/>
  <c r="AD155" i="3" s="1"/>
  <c r="AC156" i="2"/>
  <c r="AC155" i="3" s="1"/>
  <c r="AB156" i="2"/>
  <c r="AB155" i="3" s="1"/>
  <c r="AA156" i="2"/>
  <c r="AA155" i="3" s="1"/>
  <c r="Z156" i="2"/>
  <c r="Z155" i="3" s="1"/>
  <c r="Y156" i="2"/>
  <c r="Y155" i="3" s="1"/>
  <c r="X156" i="2"/>
  <c r="X155" i="3" s="1"/>
  <c r="W156" i="2"/>
  <c r="W155" i="3" s="1"/>
  <c r="V156" i="2"/>
  <c r="V155" i="3" s="1"/>
  <c r="U156" i="2"/>
  <c r="U155" i="3" s="1"/>
  <c r="T156" i="2"/>
  <c r="T155" i="3" s="1"/>
  <c r="S156" i="2"/>
  <c r="S155" i="3" s="1"/>
  <c r="R156" i="2"/>
  <c r="R155" i="3" s="1"/>
  <c r="Q156" i="2"/>
  <c r="Q155" i="3" s="1"/>
  <c r="P156" i="2"/>
  <c r="P155" i="3" s="1"/>
  <c r="O156" i="2"/>
  <c r="O155" i="3" s="1"/>
  <c r="N156" i="2"/>
  <c r="N155" i="3" s="1"/>
  <c r="M156" i="2"/>
  <c r="M155" i="3" s="1"/>
  <c r="L156" i="2"/>
  <c r="L155" i="3" s="1"/>
  <c r="K156" i="2"/>
  <c r="K155" i="3" s="1"/>
  <c r="J156" i="2"/>
  <c r="J155" i="3" s="1"/>
  <c r="I156" i="2"/>
  <c r="I155" i="3" s="1"/>
  <c r="H156" i="2"/>
  <c r="H155" i="3" s="1"/>
  <c r="G156" i="2"/>
  <c r="G155" i="3" s="1"/>
  <c r="F156" i="2"/>
  <c r="F155" i="3" s="1"/>
  <c r="E156" i="2"/>
  <c r="E155" i="3" s="1"/>
  <c r="D156" i="2"/>
  <c r="D155" i="3" s="1"/>
  <c r="AU155" i="2"/>
  <c r="AU154" i="3" s="1"/>
  <c r="AT155" i="2"/>
  <c r="AT154" i="3" s="1"/>
  <c r="AS155" i="2"/>
  <c r="AS154" i="3" s="1"/>
  <c r="AR155" i="2"/>
  <c r="AR154" i="3" s="1"/>
  <c r="AQ155" i="2"/>
  <c r="AQ154" i="3" s="1"/>
  <c r="AP155" i="2"/>
  <c r="AP154" i="3" s="1"/>
  <c r="AO155" i="2"/>
  <c r="AO154" i="3" s="1"/>
  <c r="AN155" i="2"/>
  <c r="AN154" i="3" s="1"/>
  <c r="AM155" i="2"/>
  <c r="AM154" i="3" s="1"/>
  <c r="AL155" i="2"/>
  <c r="AL154" i="3" s="1"/>
  <c r="AK155" i="2"/>
  <c r="AK154" i="3" s="1"/>
  <c r="AJ155" i="2"/>
  <c r="AJ154" i="3" s="1"/>
  <c r="AI155" i="2"/>
  <c r="AI154" i="3" s="1"/>
  <c r="AH155" i="2"/>
  <c r="AH154" i="3" s="1"/>
  <c r="AG155" i="2"/>
  <c r="AG154" i="3" s="1"/>
  <c r="AF155" i="2"/>
  <c r="AF154" i="3" s="1"/>
  <c r="AE155" i="2"/>
  <c r="AE154" i="3" s="1"/>
  <c r="AD155" i="2"/>
  <c r="AD154" i="3" s="1"/>
  <c r="AC155" i="2"/>
  <c r="AC154" i="3" s="1"/>
  <c r="AB155" i="2"/>
  <c r="AB154" i="3" s="1"/>
  <c r="AA155" i="2"/>
  <c r="AA154" i="3" s="1"/>
  <c r="Z155" i="2"/>
  <c r="Z154" i="3" s="1"/>
  <c r="Y155" i="2"/>
  <c r="Y154" i="3" s="1"/>
  <c r="X155" i="2"/>
  <c r="X154" i="3" s="1"/>
  <c r="W155" i="2"/>
  <c r="W154" i="3" s="1"/>
  <c r="V155" i="2"/>
  <c r="V154" i="3" s="1"/>
  <c r="U155" i="2"/>
  <c r="U154" i="3" s="1"/>
  <c r="T155" i="2"/>
  <c r="T154" i="3" s="1"/>
  <c r="S155" i="2"/>
  <c r="S154" i="3" s="1"/>
  <c r="R155" i="2"/>
  <c r="R154" i="3" s="1"/>
  <c r="Q155" i="2"/>
  <c r="Q154" i="3" s="1"/>
  <c r="P155" i="2"/>
  <c r="P154" i="3" s="1"/>
  <c r="O155" i="2"/>
  <c r="O154" i="3" s="1"/>
  <c r="N155" i="2"/>
  <c r="N154" i="3" s="1"/>
  <c r="M155" i="2"/>
  <c r="M154" i="3" s="1"/>
  <c r="L155" i="2"/>
  <c r="L154" i="3" s="1"/>
  <c r="K155" i="2"/>
  <c r="K154" i="3" s="1"/>
  <c r="J155" i="2"/>
  <c r="J154" i="3" s="1"/>
  <c r="I155" i="2"/>
  <c r="I154" i="3" s="1"/>
  <c r="H155" i="2"/>
  <c r="H154" i="3" s="1"/>
  <c r="G155" i="2"/>
  <c r="G154" i="3" s="1"/>
  <c r="F155" i="2"/>
  <c r="F154" i="3" s="1"/>
  <c r="E155" i="2"/>
  <c r="E154" i="3" s="1"/>
  <c r="D155" i="2"/>
  <c r="D154" i="3" s="1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U153" i="2"/>
  <c r="AU152" i="3" s="1"/>
  <c r="AT153" i="2"/>
  <c r="AT152" i="3" s="1"/>
  <c r="AS153" i="2"/>
  <c r="AS152" i="3" s="1"/>
  <c r="AR153" i="2"/>
  <c r="AR152" i="3" s="1"/>
  <c r="AQ153" i="2"/>
  <c r="AQ152" i="3" s="1"/>
  <c r="AP153" i="2"/>
  <c r="AP152" i="3" s="1"/>
  <c r="AO153" i="2"/>
  <c r="AO152" i="3" s="1"/>
  <c r="AN153" i="2"/>
  <c r="AN152" i="3" s="1"/>
  <c r="AM153" i="2"/>
  <c r="AM152" i="3" s="1"/>
  <c r="AL153" i="2"/>
  <c r="AL152" i="3" s="1"/>
  <c r="AK153" i="2"/>
  <c r="AK152" i="3" s="1"/>
  <c r="AJ153" i="2"/>
  <c r="AJ152" i="3" s="1"/>
  <c r="AI153" i="2"/>
  <c r="AI152" i="3" s="1"/>
  <c r="AH153" i="2"/>
  <c r="AH152" i="3" s="1"/>
  <c r="AG153" i="2"/>
  <c r="AG152" i="3" s="1"/>
  <c r="AF153" i="2"/>
  <c r="AF152" i="3" s="1"/>
  <c r="AE153" i="2"/>
  <c r="AE152" i="3" s="1"/>
  <c r="AD153" i="2"/>
  <c r="AD152" i="3" s="1"/>
  <c r="AC153" i="2"/>
  <c r="AC152" i="3" s="1"/>
  <c r="AB153" i="2"/>
  <c r="AB152" i="3" s="1"/>
  <c r="AA153" i="2"/>
  <c r="AA152" i="3" s="1"/>
  <c r="Z153" i="2"/>
  <c r="Z152" i="3" s="1"/>
  <c r="Y153" i="2"/>
  <c r="Y152" i="3" s="1"/>
  <c r="X153" i="2"/>
  <c r="X152" i="3" s="1"/>
  <c r="W153" i="2"/>
  <c r="W152" i="3" s="1"/>
  <c r="V153" i="2"/>
  <c r="V152" i="3" s="1"/>
  <c r="U153" i="2"/>
  <c r="U152" i="3" s="1"/>
  <c r="T153" i="2"/>
  <c r="T152" i="3" s="1"/>
  <c r="S153" i="2"/>
  <c r="S152" i="3" s="1"/>
  <c r="R153" i="2"/>
  <c r="R152" i="3" s="1"/>
  <c r="Q153" i="2"/>
  <c r="Q152" i="3" s="1"/>
  <c r="P153" i="2"/>
  <c r="P152" i="3" s="1"/>
  <c r="O153" i="2"/>
  <c r="O152" i="3" s="1"/>
  <c r="N153" i="2"/>
  <c r="N152" i="3" s="1"/>
  <c r="M153" i="2"/>
  <c r="M152" i="3" s="1"/>
  <c r="L153" i="2"/>
  <c r="L152" i="3" s="1"/>
  <c r="K153" i="2"/>
  <c r="K152" i="3" s="1"/>
  <c r="J153" i="2"/>
  <c r="J152" i="3" s="1"/>
  <c r="I153" i="2"/>
  <c r="I152" i="3" s="1"/>
  <c r="H153" i="2"/>
  <c r="H152" i="3" s="1"/>
  <c r="G153" i="2"/>
  <c r="G152" i="3" s="1"/>
  <c r="F153" i="2"/>
  <c r="F152" i="3" s="1"/>
  <c r="E153" i="2"/>
  <c r="E152" i="3" s="1"/>
  <c r="D153" i="2"/>
  <c r="D152" i="3" s="1"/>
  <c r="AU152" i="2"/>
  <c r="AU151" i="3" s="1"/>
  <c r="AT152" i="2"/>
  <c r="AT151" i="3" s="1"/>
  <c r="AS152" i="2"/>
  <c r="AS151" i="3" s="1"/>
  <c r="AR152" i="2"/>
  <c r="AR151" i="3" s="1"/>
  <c r="AQ152" i="2"/>
  <c r="AQ151" i="3" s="1"/>
  <c r="AP152" i="2"/>
  <c r="AP151" i="3" s="1"/>
  <c r="AO152" i="2"/>
  <c r="AO151" i="3" s="1"/>
  <c r="AN152" i="2"/>
  <c r="AN151" i="3" s="1"/>
  <c r="AM152" i="2"/>
  <c r="AM151" i="3" s="1"/>
  <c r="AL152" i="2"/>
  <c r="AL151" i="3" s="1"/>
  <c r="AK152" i="2"/>
  <c r="AK151" i="3" s="1"/>
  <c r="AJ152" i="2"/>
  <c r="AJ151" i="3" s="1"/>
  <c r="AI152" i="2"/>
  <c r="AI151" i="3" s="1"/>
  <c r="AH152" i="2"/>
  <c r="AH151" i="3" s="1"/>
  <c r="AG152" i="2"/>
  <c r="AG151" i="3" s="1"/>
  <c r="AF152" i="2"/>
  <c r="AF151" i="3" s="1"/>
  <c r="AE152" i="2"/>
  <c r="AE151" i="3" s="1"/>
  <c r="AD152" i="2"/>
  <c r="AD151" i="3" s="1"/>
  <c r="AC152" i="2"/>
  <c r="AC151" i="3" s="1"/>
  <c r="AB152" i="2"/>
  <c r="AB151" i="3" s="1"/>
  <c r="AA152" i="2"/>
  <c r="AA151" i="3" s="1"/>
  <c r="Z152" i="2"/>
  <c r="Z151" i="3" s="1"/>
  <c r="Y152" i="2"/>
  <c r="Y151" i="3" s="1"/>
  <c r="X152" i="2"/>
  <c r="X151" i="3" s="1"/>
  <c r="W152" i="2"/>
  <c r="W151" i="3" s="1"/>
  <c r="V152" i="2"/>
  <c r="V151" i="3" s="1"/>
  <c r="U152" i="2"/>
  <c r="U151" i="3" s="1"/>
  <c r="T152" i="2"/>
  <c r="T151" i="3" s="1"/>
  <c r="S152" i="2"/>
  <c r="S151" i="3" s="1"/>
  <c r="R152" i="2"/>
  <c r="R151" i="3" s="1"/>
  <c r="Q152" i="2"/>
  <c r="Q151" i="3" s="1"/>
  <c r="P152" i="2"/>
  <c r="P151" i="3" s="1"/>
  <c r="O152" i="2"/>
  <c r="O151" i="3" s="1"/>
  <c r="N152" i="2"/>
  <c r="N151" i="3" s="1"/>
  <c r="M152" i="2"/>
  <c r="M151" i="3" s="1"/>
  <c r="L152" i="2"/>
  <c r="L151" i="3" s="1"/>
  <c r="K152" i="2"/>
  <c r="K151" i="3" s="1"/>
  <c r="J152" i="2"/>
  <c r="J151" i="3" s="1"/>
  <c r="I152" i="2"/>
  <c r="I151" i="3" s="1"/>
  <c r="H152" i="2"/>
  <c r="H151" i="3" s="1"/>
  <c r="G152" i="2"/>
  <c r="G151" i="3" s="1"/>
  <c r="F152" i="2"/>
  <c r="F151" i="3" s="1"/>
  <c r="E152" i="2"/>
  <c r="E151" i="3" s="1"/>
  <c r="D152" i="2"/>
  <c r="D151" i="3" s="1"/>
  <c r="AU151" i="2"/>
  <c r="AU150" i="3" s="1"/>
  <c r="AT151" i="2"/>
  <c r="AT150" i="3" s="1"/>
  <c r="AS151" i="2"/>
  <c r="AS150" i="3" s="1"/>
  <c r="AR151" i="2"/>
  <c r="AR150" i="3" s="1"/>
  <c r="AQ151" i="2"/>
  <c r="AQ150" i="3" s="1"/>
  <c r="AP151" i="2"/>
  <c r="AP150" i="3" s="1"/>
  <c r="AO151" i="2"/>
  <c r="AO150" i="3" s="1"/>
  <c r="AN151" i="2"/>
  <c r="AN150" i="3" s="1"/>
  <c r="AM151" i="2"/>
  <c r="AM150" i="3" s="1"/>
  <c r="AL151" i="2"/>
  <c r="AL150" i="3" s="1"/>
  <c r="AK151" i="2"/>
  <c r="AK150" i="3" s="1"/>
  <c r="AJ151" i="2"/>
  <c r="AJ150" i="3" s="1"/>
  <c r="AI151" i="2"/>
  <c r="AI150" i="3" s="1"/>
  <c r="AH151" i="2"/>
  <c r="AH150" i="3" s="1"/>
  <c r="AG151" i="2"/>
  <c r="AG150" i="3" s="1"/>
  <c r="AF151" i="2"/>
  <c r="AF150" i="3" s="1"/>
  <c r="AE151" i="2"/>
  <c r="AE150" i="3" s="1"/>
  <c r="AD151" i="2"/>
  <c r="AD150" i="3" s="1"/>
  <c r="AC151" i="2"/>
  <c r="AC150" i="3" s="1"/>
  <c r="AB151" i="2"/>
  <c r="AB150" i="3" s="1"/>
  <c r="AA151" i="2"/>
  <c r="AA150" i="3" s="1"/>
  <c r="Z151" i="2"/>
  <c r="Z150" i="3" s="1"/>
  <c r="Y151" i="2"/>
  <c r="Y150" i="3" s="1"/>
  <c r="X151" i="2"/>
  <c r="X150" i="3" s="1"/>
  <c r="W151" i="2"/>
  <c r="W150" i="3" s="1"/>
  <c r="V151" i="2"/>
  <c r="V150" i="3" s="1"/>
  <c r="U151" i="2"/>
  <c r="U150" i="3" s="1"/>
  <c r="T151" i="2"/>
  <c r="T150" i="3" s="1"/>
  <c r="S151" i="2"/>
  <c r="S150" i="3" s="1"/>
  <c r="R151" i="2"/>
  <c r="R150" i="3" s="1"/>
  <c r="Q151" i="2"/>
  <c r="Q150" i="3" s="1"/>
  <c r="P151" i="2"/>
  <c r="P150" i="3" s="1"/>
  <c r="O151" i="2"/>
  <c r="O150" i="3" s="1"/>
  <c r="N151" i="2"/>
  <c r="N150" i="3" s="1"/>
  <c r="M151" i="2"/>
  <c r="M150" i="3" s="1"/>
  <c r="L151" i="2"/>
  <c r="L150" i="3" s="1"/>
  <c r="K151" i="2"/>
  <c r="K150" i="3" s="1"/>
  <c r="J151" i="2"/>
  <c r="J150" i="3" s="1"/>
  <c r="I151" i="2"/>
  <c r="I150" i="3" s="1"/>
  <c r="H151" i="2"/>
  <c r="H150" i="3" s="1"/>
  <c r="G151" i="2"/>
  <c r="G150" i="3" s="1"/>
  <c r="F151" i="2"/>
  <c r="F150" i="3" s="1"/>
  <c r="E151" i="2"/>
  <c r="E150" i="3" s="1"/>
  <c r="D151" i="2"/>
  <c r="D150" i="3" s="1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U149" i="2"/>
  <c r="AU148" i="3" s="1"/>
  <c r="AT149" i="2"/>
  <c r="AT148" i="3" s="1"/>
  <c r="AS149" i="2"/>
  <c r="AS148" i="3" s="1"/>
  <c r="AR149" i="2"/>
  <c r="AR148" i="3" s="1"/>
  <c r="AQ149" i="2"/>
  <c r="AQ148" i="3" s="1"/>
  <c r="AP149" i="2"/>
  <c r="AP148" i="3" s="1"/>
  <c r="AO149" i="2"/>
  <c r="AO148" i="3" s="1"/>
  <c r="AN149" i="2"/>
  <c r="AN148" i="3" s="1"/>
  <c r="AM149" i="2"/>
  <c r="AM148" i="3" s="1"/>
  <c r="AL149" i="2"/>
  <c r="AL148" i="3" s="1"/>
  <c r="AK149" i="2"/>
  <c r="AK148" i="3" s="1"/>
  <c r="AJ149" i="2"/>
  <c r="AJ148" i="3" s="1"/>
  <c r="AI149" i="2"/>
  <c r="AI148" i="3" s="1"/>
  <c r="AH149" i="2"/>
  <c r="AH148" i="3" s="1"/>
  <c r="AG149" i="2"/>
  <c r="AG148" i="3" s="1"/>
  <c r="AF149" i="2"/>
  <c r="AF148" i="3" s="1"/>
  <c r="AE149" i="2"/>
  <c r="AE148" i="3" s="1"/>
  <c r="AD149" i="2"/>
  <c r="AD148" i="3" s="1"/>
  <c r="AC149" i="2"/>
  <c r="AC148" i="3" s="1"/>
  <c r="AB149" i="2"/>
  <c r="AB148" i="3" s="1"/>
  <c r="AA149" i="2"/>
  <c r="AA148" i="3" s="1"/>
  <c r="Z149" i="2"/>
  <c r="Z148" i="3" s="1"/>
  <c r="Y149" i="2"/>
  <c r="Y148" i="3" s="1"/>
  <c r="X149" i="2"/>
  <c r="X148" i="3" s="1"/>
  <c r="W149" i="2"/>
  <c r="W148" i="3" s="1"/>
  <c r="V149" i="2"/>
  <c r="V148" i="3" s="1"/>
  <c r="U149" i="2"/>
  <c r="U148" i="3" s="1"/>
  <c r="T149" i="2"/>
  <c r="T148" i="3" s="1"/>
  <c r="S149" i="2"/>
  <c r="S148" i="3" s="1"/>
  <c r="R149" i="2"/>
  <c r="R148" i="3" s="1"/>
  <c r="Q149" i="2"/>
  <c r="Q148" i="3" s="1"/>
  <c r="P149" i="2"/>
  <c r="P148" i="3" s="1"/>
  <c r="O149" i="2"/>
  <c r="O148" i="3" s="1"/>
  <c r="N149" i="2"/>
  <c r="N148" i="3" s="1"/>
  <c r="M149" i="2"/>
  <c r="M148" i="3" s="1"/>
  <c r="L149" i="2"/>
  <c r="L148" i="3" s="1"/>
  <c r="K149" i="2"/>
  <c r="K148" i="3" s="1"/>
  <c r="J149" i="2"/>
  <c r="J148" i="3" s="1"/>
  <c r="I149" i="2"/>
  <c r="I148" i="3" s="1"/>
  <c r="H149" i="2"/>
  <c r="H148" i="3" s="1"/>
  <c r="G149" i="2"/>
  <c r="G148" i="3" s="1"/>
  <c r="F149" i="2"/>
  <c r="F148" i="3" s="1"/>
  <c r="E149" i="2"/>
  <c r="E148" i="3" s="1"/>
  <c r="D149" i="2"/>
  <c r="D148" i="3" s="1"/>
  <c r="AU148" i="2"/>
  <c r="AU147" i="3" s="1"/>
  <c r="AT148" i="2"/>
  <c r="AT147" i="3" s="1"/>
  <c r="AS148" i="2"/>
  <c r="AS147" i="3" s="1"/>
  <c r="AR148" i="2"/>
  <c r="AR147" i="3" s="1"/>
  <c r="AQ148" i="2"/>
  <c r="AQ147" i="3" s="1"/>
  <c r="AP148" i="2"/>
  <c r="AP147" i="3" s="1"/>
  <c r="AO148" i="2"/>
  <c r="AO147" i="3" s="1"/>
  <c r="AN148" i="2"/>
  <c r="AN147" i="3" s="1"/>
  <c r="AM148" i="2"/>
  <c r="AM147" i="3" s="1"/>
  <c r="AL148" i="2"/>
  <c r="AL147" i="3" s="1"/>
  <c r="AK148" i="2"/>
  <c r="AK147" i="3" s="1"/>
  <c r="AJ148" i="2"/>
  <c r="AJ147" i="3" s="1"/>
  <c r="AI148" i="2"/>
  <c r="AI147" i="3" s="1"/>
  <c r="AH148" i="2"/>
  <c r="AH147" i="3" s="1"/>
  <c r="AG148" i="2"/>
  <c r="AG147" i="3" s="1"/>
  <c r="AF148" i="2"/>
  <c r="AF147" i="3" s="1"/>
  <c r="AE148" i="2"/>
  <c r="AE147" i="3" s="1"/>
  <c r="AD148" i="2"/>
  <c r="AD147" i="3" s="1"/>
  <c r="AC148" i="2"/>
  <c r="AC147" i="3" s="1"/>
  <c r="AB148" i="2"/>
  <c r="AB147" i="3" s="1"/>
  <c r="AA148" i="2"/>
  <c r="AA147" i="3" s="1"/>
  <c r="Z148" i="2"/>
  <c r="Z147" i="3" s="1"/>
  <c r="Y148" i="2"/>
  <c r="Y147" i="3" s="1"/>
  <c r="X148" i="2"/>
  <c r="X147" i="3" s="1"/>
  <c r="W148" i="2"/>
  <c r="W147" i="3" s="1"/>
  <c r="V148" i="2"/>
  <c r="V147" i="3" s="1"/>
  <c r="U148" i="2"/>
  <c r="U147" i="3" s="1"/>
  <c r="T148" i="2"/>
  <c r="T147" i="3" s="1"/>
  <c r="S148" i="2"/>
  <c r="S147" i="3" s="1"/>
  <c r="R148" i="2"/>
  <c r="R147" i="3" s="1"/>
  <c r="Q148" i="2"/>
  <c r="Q147" i="3" s="1"/>
  <c r="P148" i="2"/>
  <c r="P147" i="3" s="1"/>
  <c r="O148" i="2"/>
  <c r="O147" i="3" s="1"/>
  <c r="N148" i="2"/>
  <c r="N147" i="3" s="1"/>
  <c r="M148" i="2"/>
  <c r="M147" i="3" s="1"/>
  <c r="L148" i="2"/>
  <c r="L147" i="3" s="1"/>
  <c r="K148" i="2"/>
  <c r="K147" i="3" s="1"/>
  <c r="J148" i="2"/>
  <c r="J147" i="3" s="1"/>
  <c r="I148" i="2"/>
  <c r="I147" i="3" s="1"/>
  <c r="H148" i="2"/>
  <c r="H147" i="3" s="1"/>
  <c r="G148" i="2"/>
  <c r="G147" i="3" s="1"/>
  <c r="F148" i="2"/>
  <c r="F147" i="3" s="1"/>
  <c r="E148" i="2"/>
  <c r="E147" i="3" s="1"/>
  <c r="D148" i="2"/>
  <c r="D147" i="3" s="1"/>
  <c r="AU147" i="2"/>
  <c r="AU146" i="3" s="1"/>
  <c r="AT147" i="2"/>
  <c r="AT146" i="3" s="1"/>
  <c r="AS147" i="2"/>
  <c r="AS146" i="3" s="1"/>
  <c r="AR147" i="2"/>
  <c r="AR146" i="3" s="1"/>
  <c r="AQ147" i="2"/>
  <c r="AQ146" i="3" s="1"/>
  <c r="AP147" i="2"/>
  <c r="AP146" i="3" s="1"/>
  <c r="AO147" i="2"/>
  <c r="AO146" i="3" s="1"/>
  <c r="AN147" i="2"/>
  <c r="AN146" i="3" s="1"/>
  <c r="AM147" i="2"/>
  <c r="AM146" i="3" s="1"/>
  <c r="AL147" i="2"/>
  <c r="AL146" i="3" s="1"/>
  <c r="AK147" i="2"/>
  <c r="AK146" i="3" s="1"/>
  <c r="AJ147" i="2"/>
  <c r="AJ146" i="3" s="1"/>
  <c r="AI147" i="2"/>
  <c r="AI146" i="3" s="1"/>
  <c r="AH147" i="2"/>
  <c r="AH146" i="3" s="1"/>
  <c r="AG147" i="2"/>
  <c r="AG146" i="3" s="1"/>
  <c r="AF147" i="2"/>
  <c r="AF146" i="3" s="1"/>
  <c r="AE147" i="2"/>
  <c r="AE146" i="3" s="1"/>
  <c r="AD147" i="2"/>
  <c r="AD146" i="3" s="1"/>
  <c r="AC147" i="2"/>
  <c r="AC146" i="3" s="1"/>
  <c r="AB147" i="2"/>
  <c r="AB146" i="3" s="1"/>
  <c r="AA147" i="2"/>
  <c r="AA146" i="3" s="1"/>
  <c r="Z147" i="2"/>
  <c r="Z146" i="3" s="1"/>
  <c r="Y147" i="2"/>
  <c r="Y146" i="3" s="1"/>
  <c r="X147" i="2"/>
  <c r="X146" i="3" s="1"/>
  <c r="W147" i="2"/>
  <c r="W146" i="3" s="1"/>
  <c r="V147" i="2"/>
  <c r="V146" i="3" s="1"/>
  <c r="U147" i="2"/>
  <c r="U146" i="3" s="1"/>
  <c r="T147" i="2"/>
  <c r="T146" i="3" s="1"/>
  <c r="S147" i="2"/>
  <c r="S146" i="3" s="1"/>
  <c r="R147" i="2"/>
  <c r="R146" i="3" s="1"/>
  <c r="Q147" i="2"/>
  <c r="Q146" i="3" s="1"/>
  <c r="P147" i="2"/>
  <c r="P146" i="3" s="1"/>
  <c r="O147" i="2"/>
  <c r="O146" i="3" s="1"/>
  <c r="N147" i="2"/>
  <c r="N146" i="3" s="1"/>
  <c r="M147" i="2"/>
  <c r="M146" i="3" s="1"/>
  <c r="L147" i="2"/>
  <c r="L146" i="3" s="1"/>
  <c r="K147" i="2"/>
  <c r="K146" i="3" s="1"/>
  <c r="J147" i="2"/>
  <c r="J146" i="3" s="1"/>
  <c r="I147" i="2"/>
  <c r="I146" i="3" s="1"/>
  <c r="H147" i="2"/>
  <c r="H146" i="3" s="1"/>
  <c r="G147" i="2"/>
  <c r="G146" i="3" s="1"/>
  <c r="F147" i="2"/>
  <c r="F146" i="3" s="1"/>
  <c r="E147" i="2"/>
  <c r="E146" i="3" s="1"/>
  <c r="D147" i="2"/>
  <c r="D146" i="3" s="1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U145" i="2"/>
  <c r="AU144" i="3" s="1"/>
  <c r="AT145" i="2"/>
  <c r="AT144" i="3" s="1"/>
  <c r="AS145" i="2"/>
  <c r="AS144" i="3" s="1"/>
  <c r="AR145" i="2"/>
  <c r="AR144" i="3" s="1"/>
  <c r="AQ145" i="2"/>
  <c r="AQ144" i="3" s="1"/>
  <c r="AP145" i="2"/>
  <c r="AP144" i="3" s="1"/>
  <c r="AO145" i="2"/>
  <c r="AO144" i="3" s="1"/>
  <c r="AN145" i="2"/>
  <c r="AN144" i="3" s="1"/>
  <c r="AM145" i="2"/>
  <c r="AM144" i="3" s="1"/>
  <c r="AL145" i="2"/>
  <c r="AL144" i="3" s="1"/>
  <c r="AK145" i="2"/>
  <c r="AK144" i="3" s="1"/>
  <c r="AJ145" i="2"/>
  <c r="AJ144" i="3" s="1"/>
  <c r="AI145" i="2"/>
  <c r="AI144" i="3" s="1"/>
  <c r="AH145" i="2"/>
  <c r="AH144" i="3" s="1"/>
  <c r="AG145" i="2"/>
  <c r="AG144" i="3" s="1"/>
  <c r="AF145" i="2"/>
  <c r="AF144" i="3" s="1"/>
  <c r="AE145" i="2"/>
  <c r="AE144" i="3" s="1"/>
  <c r="AD145" i="2"/>
  <c r="AD144" i="3" s="1"/>
  <c r="AC145" i="2"/>
  <c r="AC144" i="3" s="1"/>
  <c r="AB145" i="2"/>
  <c r="AB144" i="3" s="1"/>
  <c r="AA145" i="2"/>
  <c r="AA144" i="3" s="1"/>
  <c r="Z145" i="2"/>
  <c r="Z144" i="3" s="1"/>
  <c r="Y145" i="2"/>
  <c r="Y144" i="3" s="1"/>
  <c r="X145" i="2"/>
  <c r="X144" i="3" s="1"/>
  <c r="W145" i="2"/>
  <c r="W144" i="3" s="1"/>
  <c r="V145" i="2"/>
  <c r="V144" i="3" s="1"/>
  <c r="U145" i="2"/>
  <c r="U144" i="3" s="1"/>
  <c r="T145" i="2"/>
  <c r="T144" i="3" s="1"/>
  <c r="S145" i="2"/>
  <c r="S144" i="3" s="1"/>
  <c r="R145" i="2"/>
  <c r="R144" i="3" s="1"/>
  <c r="Q145" i="2"/>
  <c r="Q144" i="3" s="1"/>
  <c r="P145" i="2"/>
  <c r="P144" i="3" s="1"/>
  <c r="O145" i="2"/>
  <c r="O144" i="3" s="1"/>
  <c r="N145" i="2"/>
  <c r="N144" i="3" s="1"/>
  <c r="M145" i="2"/>
  <c r="M144" i="3" s="1"/>
  <c r="L145" i="2"/>
  <c r="L144" i="3" s="1"/>
  <c r="K145" i="2"/>
  <c r="K144" i="3" s="1"/>
  <c r="J145" i="2"/>
  <c r="J144" i="3" s="1"/>
  <c r="I145" i="2"/>
  <c r="I144" i="3" s="1"/>
  <c r="H145" i="2"/>
  <c r="H144" i="3" s="1"/>
  <c r="G145" i="2"/>
  <c r="G144" i="3" s="1"/>
  <c r="F145" i="2"/>
  <c r="F144" i="3" s="1"/>
  <c r="E145" i="2"/>
  <c r="E144" i="3" s="1"/>
  <c r="D145" i="2"/>
  <c r="D144" i="3" s="1"/>
  <c r="AU144" i="2"/>
  <c r="AU143" i="3" s="1"/>
  <c r="AT144" i="2"/>
  <c r="AT143" i="3" s="1"/>
  <c r="AS144" i="2"/>
  <c r="AS143" i="3" s="1"/>
  <c r="AR144" i="2"/>
  <c r="AR143" i="3" s="1"/>
  <c r="AQ144" i="2"/>
  <c r="AQ143" i="3" s="1"/>
  <c r="AP144" i="2"/>
  <c r="AP143" i="3" s="1"/>
  <c r="AO144" i="2"/>
  <c r="AO143" i="3" s="1"/>
  <c r="AN144" i="2"/>
  <c r="AN143" i="3" s="1"/>
  <c r="AM144" i="2"/>
  <c r="AM143" i="3" s="1"/>
  <c r="AL144" i="2"/>
  <c r="AL143" i="3" s="1"/>
  <c r="AK144" i="2"/>
  <c r="AK143" i="3" s="1"/>
  <c r="AJ144" i="2"/>
  <c r="AJ143" i="3" s="1"/>
  <c r="AI144" i="2"/>
  <c r="AI143" i="3" s="1"/>
  <c r="AH144" i="2"/>
  <c r="AH143" i="3" s="1"/>
  <c r="AG144" i="2"/>
  <c r="AG143" i="3" s="1"/>
  <c r="AF144" i="2"/>
  <c r="AF143" i="3" s="1"/>
  <c r="AE144" i="2"/>
  <c r="AE143" i="3" s="1"/>
  <c r="AD144" i="2"/>
  <c r="AD143" i="3" s="1"/>
  <c r="AC144" i="2"/>
  <c r="AC143" i="3" s="1"/>
  <c r="AB144" i="2"/>
  <c r="AB143" i="3" s="1"/>
  <c r="AA144" i="2"/>
  <c r="AA143" i="3" s="1"/>
  <c r="Z144" i="2"/>
  <c r="Z143" i="3" s="1"/>
  <c r="Y144" i="2"/>
  <c r="Y143" i="3" s="1"/>
  <c r="X144" i="2"/>
  <c r="X143" i="3" s="1"/>
  <c r="W144" i="2"/>
  <c r="W143" i="3" s="1"/>
  <c r="V144" i="2"/>
  <c r="V143" i="3" s="1"/>
  <c r="U144" i="2"/>
  <c r="U143" i="3" s="1"/>
  <c r="T144" i="2"/>
  <c r="T143" i="3" s="1"/>
  <c r="S144" i="2"/>
  <c r="S143" i="3" s="1"/>
  <c r="R144" i="2"/>
  <c r="R143" i="3" s="1"/>
  <c r="Q144" i="2"/>
  <c r="Q143" i="3" s="1"/>
  <c r="P144" i="2"/>
  <c r="P143" i="3" s="1"/>
  <c r="O144" i="2"/>
  <c r="O143" i="3" s="1"/>
  <c r="N144" i="2"/>
  <c r="N143" i="3" s="1"/>
  <c r="M144" i="2"/>
  <c r="M143" i="3" s="1"/>
  <c r="L144" i="2"/>
  <c r="L143" i="3" s="1"/>
  <c r="K144" i="2"/>
  <c r="K143" i="3" s="1"/>
  <c r="J144" i="2"/>
  <c r="J143" i="3" s="1"/>
  <c r="I144" i="2"/>
  <c r="I143" i="3" s="1"/>
  <c r="H144" i="2"/>
  <c r="H143" i="3" s="1"/>
  <c r="G144" i="2"/>
  <c r="G143" i="3" s="1"/>
  <c r="F144" i="2"/>
  <c r="F143" i="3" s="1"/>
  <c r="E144" i="2"/>
  <c r="E143" i="3" s="1"/>
  <c r="D144" i="2"/>
  <c r="D143" i="3" s="1"/>
  <c r="AU143" i="2"/>
  <c r="AU142" i="3" s="1"/>
  <c r="AT143" i="2"/>
  <c r="AT142" i="3" s="1"/>
  <c r="AS143" i="2"/>
  <c r="AS142" i="3" s="1"/>
  <c r="AR143" i="2"/>
  <c r="AR142" i="3" s="1"/>
  <c r="AQ143" i="2"/>
  <c r="AQ142" i="3" s="1"/>
  <c r="AP143" i="2"/>
  <c r="AP142" i="3" s="1"/>
  <c r="AO143" i="2"/>
  <c r="AO142" i="3" s="1"/>
  <c r="AN143" i="2"/>
  <c r="AN142" i="3" s="1"/>
  <c r="AM143" i="2"/>
  <c r="AM142" i="3" s="1"/>
  <c r="AL143" i="2"/>
  <c r="AL142" i="3" s="1"/>
  <c r="AK143" i="2"/>
  <c r="AK142" i="3" s="1"/>
  <c r="AJ143" i="2"/>
  <c r="AJ142" i="3" s="1"/>
  <c r="AI143" i="2"/>
  <c r="AI142" i="3" s="1"/>
  <c r="AH143" i="2"/>
  <c r="AH142" i="3" s="1"/>
  <c r="AG143" i="2"/>
  <c r="AG142" i="3" s="1"/>
  <c r="AF143" i="2"/>
  <c r="AF142" i="3" s="1"/>
  <c r="AE143" i="2"/>
  <c r="AE142" i="3" s="1"/>
  <c r="AD143" i="2"/>
  <c r="AD142" i="3" s="1"/>
  <c r="AC143" i="2"/>
  <c r="AC142" i="3" s="1"/>
  <c r="AB143" i="2"/>
  <c r="AB142" i="3" s="1"/>
  <c r="AA143" i="2"/>
  <c r="AA142" i="3" s="1"/>
  <c r="Z143" i="2"/>
  <c r="Z142" i="3" s="1"/>
  <c r="Y143" i="2"/>
  <c r="Y142" i="3" s="1"/>
  <c r="X143" i="2"/>
  <c r="X142" i="3" s="1"/>
  <c r="W143" i="2"/>
  <c r="W142" i="3" s="1"/>
  <c r="V143" i="2"/>
  <c r="V142" i="3" s="1"/>
  <c r="U143" i="2"/>
  <c r="U142" i="3" s="1"/>
  <c r="T143" i="2"/>
  <c r="T142" i="3" s="1"/>
  <c r="S143" i="2"/>
  <c r="S142" i="3" s="1"/>
  <c r="R143" i="2"/>
  <c r="R142" i="3" s="1"/>
  <c r="Q143" i="2"/>
  <c r="Q142" i="3" s="1"/>
  <c r="P143" i="2"/>
  <c r="P142" i="3" s="1"/>
  <c r="O143" i="2"/>
  <c r="O142" i="3" s="1"/>
  <c r="N143" i="2"/>
  <c r="N142" i="3" s="1"/>
  <c r="M143" i="2"/>
  <c r="M142" i="3" s="1"/>
  <c r="L143" i="2"/>
  <c r="L142" i="3" s="1"/>
  <c r="K143" i="2"/>
  <c r="K142" i="3" s="1"/>
  <c r="J143" i="2"/>
  <c r="J142" i="3" s="1"/>
  <c r="I143" i="2"/>
  <c r="I142" i="3" s="1"/>
  <c r="H143" i="2"/>
  <c r="H142" i="3" s="1"/>
  <c r="G143" i="2"/>
  <c r="G142" i="3" s="1"/>
  <c r="F143" i="2"/>
  <c r="F142" i="3" s="1"/>
  <c r="E143" i="2"/>
  <c r="E142" i="3" s="1"/>
  <c r="D143" i="2"/>
  <c r="D142" i="3" s="1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U141" i="2"/>
  <c r="AU140" i="3" s="1"/>
  <c r="AT141" i="2"/>
  <c r="AT140" i="3" s="1"/>
  <c r="AS141" i="2"/>
  <c r="AS140" i="3" s="1"/>
  <c r="AR141" i="2"/>
  <c r="AR140" i="3" s="1"/>
  <c r="AQ141" i="2"/>
  <c r="AQ140" i="3" s="1"/>
  <c r="AP141" i="2"/>
  <c r="AP140" i="3" s="1"/>
  <c r="AO141" i="2"/>
  <c r="AO140" i="3" s="1"/>
  <c r="AN141" i="2"/>
  <c r="AN140" i="3" s="1"/>
  <c r="AM141" i="2"/>
  <c r="AM140" i="3" s="1"/>
  <c r="AL141" i="2"/>
  <c r="AL140" i="3" s="1"/>
  <c r="AK141" i="2"/>
  <c r="AK140" i="3" s="1"/>
  <c r="AJ141" i="2"/>
  <c r="AJ140" i="3" s="1"/>
  <c r="AI141" i="2"/>
  <c r="AI140" i="3" s="1"/>
  <c r="AH141" i="2"/>
  <c r="AH140" i="3" s="1"/>
  <c r="AG141" i="2"/>
  <c r="AG140" i="3" s="1"/>
  <c r="AF141" i="2"/>
  <c r="AF140" i="3" s="1"/>
  <c r="AE141" i="2"/>
  <c r="AE140" i="3" s="1"/>
  <c r="AD141" i="2"/>
  <c r="AD140" i="3" s="1"/>
  <c r="AC141" i="2"/>
  <c r="AC140" i="3" s="1"/>
  <c r="AB141" i="2"/>
  <c r="AB140" i="3" s="1"/>
  <c r="AA141" i="2"/>
  <c r="AA140" i="3" s="1"/>
  <c r="Z141" i="2"/>
  <c r="Z140" i="3" s="1"/>
  <c r="Y141" i="2"/>
  <c r="Y140" i="3" s="1"/>
  <c r="X141" i="2"/>
  <c r="X140" i="3" s="1"/>
  <c r="W141" i="2"/>
  <c r="W140" i="3" s="1"/>
  <c r="V141" i="2"/>
  <c r="V140" i="3" s="1"/>
  <c r="U141" i="2"/>
  <c r="U140" i="3" s="1"/>
  <c r="T141" i="2"/>
  <c r="T140" i="3" s="1"/>
  <c r="S141" i="2"/>
  <c r="S140" i="3" s="1"/>
  <c r="R141" i="2"/>
  <c r="R140" i="3" s="1"/>
  <c r="Q141" i="2"/>
  <c r="Q140" i="3" s="1"/>
  <c r="P141" i="2"/>
  <c r="P140" i="3" s="1"/>
  <c r="O141" i="2"/>
  <c r="O140" i="3" s="1"/>
  <c r="N141" i="2"/>
  <c r="N140" i="3" s="1"/>
  <c r="M141" i="2"/>
  <c r="M140" i="3" s="1"/>
  <c r="L141" i="2"/>
  <c r="L140" i="3" s="1"/>
  <c r="K141" i="2"/>
  <c r="K140" i="3" s="1"/>
  <c r="J141" i="2"/>
  <c r="J140" i="3" s="1"/>
  <c r="I141" i="2"/>
  <c r="I140" i="3" s="1"/>
  <c r="H141" i="2"/>
  <c r="H140" i="3" s="1"/>
  <c r="G141" i="2"/>
  <c r="G140" i="3" s="1"/>
  <c r="F141" i="2"/>
  <c r="F140" i="3" s="1"/>
  <c r="E141" i="2"/>
  <c r="E140" i="3" s="1"/>
  <c r="D141" i="2"/>
  <c r="D140" i="3" s="1"/>
  <c r="AU140" i="2"/>
  <c r="AU139" i="3" s="1"/>
  <c r="AT140" i="2"/>
  <c r="AT139" i="3" s="1"/>
  <c r="AS140" i="2"/>
  <c r="AS139" i="3" s="1"/>
  <c r="AR140" i="2"/>
  <c r="AR139" i="3" s="1"/>
  <c r="AQ140" i="2"/>
  <c r="AQ139" i="3" s="1"/>
  <c r="AP140" i="2"/>
  <c r="AP139" i="3" s="1"/>
  <c r="AO140" i="2"/>
  <c r="AO139" i="3" s="1"/>
  <c r="AN140" i="2"/>
  <c r="AN139" i="3" s="1"/>
  <c r="AM140" i="2"/>
  <c r="AM139" i="3" s="1"/>
  <c r="AL140" i="2"/>
  <c r="AL139" i="3" s="1"/>
  <c r="AK140" i="2"/>
  <c r="AK139" i="3" s="1"/>
  <c r="AJ140" i="2"/>
  <c r="AJ139" i="3" s="1"/>
  <c r="AI140" i="2"/>
  <c r="AI139" i="3" s="1"/>
  <c r="AH140" i="2"/>
  <c r="AH139" i="3" s="1"/>
  <c r="AG140" i="2"/>
  <c r="AG139" i="3" s="1"/>
  <c r="AF140" i="2"/>
  <c r="AF139" i="3" s="1"/>
  <c r="AE140" i="2"/>
  <c r="AE139" i="3" s="1"/>
  <c r="AD140" i="2"/>
  <c r="AD139" i="3" s="1"/>
  <c r="AC140" i="2"/>
  <c r="AC139" i="3" s="1"/>
  <c r="AB140" i="2"/>
  <c r="AB139" i="3" s="1"/>
  <c r="AA140" i="2"/>
  <c r="AA139" i="3" s="1"/>
  <c r="Z140" i="2"/>
  <c r="Z139" i="3" s="1"/>
  <c r="Y140" i="2"/>
  <c r="Y139" i="3" s="1"/>
  <c r="X140" i="2"/>
  <c r="X139" i="3" s="1"/>
  <c r="W140" i="2"/>
  <c r="W139" i="3" s="1"/>
  <c r="V140" i="2"/>
  <c r="V139" i="3" s="1"/>
  <c r="U140" i="2"/>
  <c r="U139" i="3" s="1"/>
  <c r="T140" i="2"/>
  <c r="T139" i="3" s="1"/>
  <c r="S140" i="2"/>
  <c r="S139" i="3" s="1"/>
  <c r="R140" i="2"/>
  <c r="R139" i="3" s="1"/>
  <c r="Q140" i="2"/>
  <c r="Q139" i="3" s="1"/>
  <c r="P140" i="2"/>
  <c r="P139" i="3" s="1"/>
  <c r="O140" i="2"/>
  <c r="O139" i="3" s="1"/>
  <c r="N140" i="2"/>
  <c r="N139" i="3" s="1"/>
  <c r="M140" i="2"/>
  <c r="M139" i="3" s="1"/>
  <c r="L140" i="2"/>
  <c r="L139" i="3" s="1"/>
  <c r="K140" i="2"/>
  <c r="K139" i="3" s="1"/>
  <c r="J140" i="2"/>
  <c r="J139" i="3" s="1"/>
  <c r="I140" i="2"/>
  <c r="I139" i="3" s="1"/>
  <c r="H140" i="2"/>
  <c r="H139" i="3" s="1"/>
  <c r="G140" i="2"/>
  <c r="G139" i="3" s="1"/>
  <c r="F140" i="2"/>
  <c r="F139" i="3" s="1"/>
  <c r="E140" i="2"/>
  <c r="E139" i="3" s="1"/>
  <c r="D140" i="2"/>
  <c r="D139" i="3" s="1"/>
  <c r="AU139" i="2"/>
  <c r="AU138" i="3" s="1"/>
  <c r="AT139" i="2"/>
  <c r="AT138" i="3" s="1"/>
  <c r="AS139" i="2"/>
  <c r="AS138" i="3" s="1"/>
  <c r="AR139" i="2"/>
  <c r="AR138" i="3" s="1"/>
  <c r="AQ139" i="2"/>
  <c r="AQ138" i="3" s="1"/>
  <c r="AP139" i="2"/>
  <c r="AP138" i="3" s="1"/>
  <c r="AO139" i="2"/>
  <c r="AO138" i="3" s="1"/>
  <c r="AN139" i="2"/>
  <c r="AN138" i="3" s="1"/>
  <c r="AM139" i="2"/>
  <c r="AM138" i="3" s="1"/>
  <c r="AL139" i="2"/>
  <c r="AL138" i="3" s="1"/>
  <c r="AK139" i="2"/>
  <c r="AK138" i="3" s="1"/>
  <c r="AJ139" i="2"/>
  <c r="AJ138" i="3" s="1"/>
  <c r="AI139" i="2"/>
  <c r="AI138" i="3" s="1"/>
  <c r="AH139" i="2"/>
  <c r="AH138" i="3" s="1"/>
  <c r="AG139" i="2"/>
  <c r="AG138" i="3" s="1"/>
  <c r="AF139" i="2"/>
  <c r="AF138" i="3" s="1"/>
  <c r="AE139" i="2"/>
  <c r="AE138" i="3" s="1"/>
  <c r="AD139" i="2"/>
  <c r="AD138" i="3" s="1"/>
  <c r="AC139" i="2"/>
  <c r="AC138" i="3" s="1"/>
  <c r="AB139" i="2"/>
  <c r="AB138" i="3" s="1"/>
  <c r="AA139" i="2"/>
  <c r="AA138" i="3" s="1"/>
  <c r="Z139" i="2"/>
  <c r="Z138" i="3" s="1"/>
  <c r="Y139" i="2"/>
  <c r="Y138" i="3" s="1"/>
  <c r="X139" i="2"/>
  <c r="X138" i="3" s="1"/>
  <c r="W139" i="2"/>
  <c r="W138" i="3" s="1"/>
  <c r="V139" i="2"/>
  <c r="V138" i="3" s="1"/>
  <c r="U139" i="2"/>
  <c r="U138" i="3" s="1"/>
  <c r="T139" i="2"/>
  <c r="T138" i="3" s="1"/>
  <c r="S139" i="2"/>
  <c r="S138" i="3" s="1"/>
  <c r="R139" i="2"/>
  <c r="R138" i="3" s="1"/>
  <c r="Q139" i="2"/>
  <c r="Q138" i="3" s="1"/>
  <c r="P139" i="2"/>
  <c r="P138" i="3" s="1"/>
  <c r="O139" i="2"/>
  <c r="O138" i="3" s="1"/>
  <c r="N139" i="2"/>
  <c r="N138" i="3" s="1"/>
  <c r="M139" i="2"/>
  <c r="M138" i="3" s="1"/>
  <c r="L139" i="2"/>
  <c r="L138" i="3" s="1"/>
  <c r="K139" i="2"/>
  <c r="K138" i="3" s="1"/>
  <c r="J139" i="2"/>
  <c r="J138" i="3" s="1"/>
  <c r="I139" i="2"/>
  <c r="I138" i="3" s="1"/>
  <c r="H139" i="2"/>
  <c r="H138" i="3" s="1"/>
  <c r="G139" i="2"/>
  <c r="G138" i="3" s="1"/>
  <c r="F139" i="2"/>
  <c r="F138" i="3" s="1"/>
  <c r="E139" i="2"/>
  <c r="E138" i="3" s="1"/>
  <c r="D139" i="2"/>
  <c r="D138" i="3" s="1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U137" i="2"/>
  <c r="AU136" i="3" s="1"/>
  <c r="AT137" i="2"/>
  <c r="AT136" i="3" s="1"/>
  <c r="AS137" i="2"/>
  <c r="AS136" i="3" s="1"/>
  <c r="AR137" i="2"/>
  <c r="AR136" i="3" s="1"/>
  <c r="AQ137" i="2"/>
  <c r="AQ136" i="3" s="1"/>
  <c r="AP137" i="2"/>
  <c r="AP136" i="3" s="1"/>
  <c r="AO137" i="2"/>
  <c r="AO136" i="3" s="1"/>
  <c r="AN137" i="2"/>
  <c r="AN136" i="3" s="1"/>
  <c r="AM137" i="2"/>
  <c r="AM136" i="3" s="1"/>
  <c r="AL137" i="2"/>
  <c r="AL136" i="3" s="1"/>
  <c r="AK137" i="2"/>
  <c r="AK136" i="3" s="1"/>
  <c r="AJ137" i="2"/>
  <c r="AJ136" i="3" s="1"/>
  <c r="AI137" i="2"/>
  <c r="AI136" i="3" s="1"/>
  <c r="AH137" i="2"/>
  <c r="AH136" i="3" s="1"/>
  <c r="AG137" i="2"/>
  <c r="AG136" i="3" s="1"/>
  <c r="AF137" i="2"/>
  <c r="AF136" i="3" s="1"/>
  <c r="AE137" i="2"/>
  <c r="AE136" i="3" s="1"/>
  <c r="AD137" i="2"/>
  <c r="AD136" i="3" s="1"/>
  <c r="AC137" i="2"/>
  <c r="AC136" i="3" s="1"/>
  <c r="AB137" i="2"/>
  <c r="AB136" i="3" s="1"/>
  <c r="AA137" i="2"/>
  <c r="AA136" i="3" s="1"/>
  <c r="Z137" i="2"/>
  <c r="Z136" i="3" s="1"/>
  <c r="Y137" i="2"/>
  <c r="Y136" i="3" s="1"/>
  <c r="X137" i="2"/>
  <c r="X136" i="3" s="1"/>
  <c r="W137" i="2"/>
  <c r="W136" i="3" s="1"/>
  <c r="V137" i="2"/>
  <c r="V136" i="3" s="1"/>
  <c r="U137" i="2"/>
  <c r="U136" i="3" s="1"/>
  <c r="T137" i="2"/>
  <c r="T136" i="3" s="1"/>
  <c r="S137" i="2"/>
  <c r="S136" i="3" s="1"/>
  <c r="R137" i="2"/>
  <c r="R136" i="3" s="1"/>
  <c r="Q137" i="2"/>
  <c r="Q136" i="3" s="1"/>
  <c r="P137" i="2"/>
  <c r="P136" i="3" s="1"/>
  <c r="O137" i="2"/>
  <c r="O136" i="3" s="1"/>
  <c r="N137" i="2"/>
  <c r="N136" i="3" s="1"/>
  <c r="M137" i="2"/>
  <c r="M136" i="3" s="1"/>
  <c r="L137" i="2"/>
  <c r="L136" i="3" s="1"/>
  <c r="K137" i="2"/>
  <c r="K136" i="3" s="1"/>
  <c r="J137" i="2"/>
  <c r="J136" i="3" s="1"/>
  <c r="I137" i="2"/>
  <c r="I136" i="3" s="1"/>
  <c r="H137" i="2"/>
  <c r="H136" i="3" s="1"/>
  <c r="G137" i="2"/>
  <c r="G136" i="3" s="1"/>
  <c r="F137" i="2"/>
  <c r="F136" i="3" s="1"/>
  <c r="E137" i="2"/>
  <c r="E136" i="3" s="1"/>
  <c r="D137" i="2"/>
  <c r="D136" i="3" s="1"/>
  <c r="AU136" i="2"/>
  <c r="AU135" i="3" s="1"/>
  <c r="AT136" i="2"/>
  <c r="AT135" i="3" s="1"/>
  <c r="AS136" i="2"/>
  <c r="AS135" i="3" s="1"/>
  <c r="AR136" i="2"/>
  <c r="AR135" i="3" s="1"/>
  <c r="AQ136" i="2"/>
  <c r="AQ135" i="3" s="1"/>
  <c r="AP136" i="2"/>
  <c r="AP135" i="3" s="1"/>
  <c r="AO136" i="2"/>
  <c r="AO135" i="3" s="1"/>
  <c r="AN136" i="2"/>
  <c r="AN135" i="3" s="1"/>
  <c r="AM136" i="2"/>
  <c r="AM135" i="3" s="1"/>
  <c r="AL136" i="2"/>
  <c r="AL135" i="3" s="1"/>
  <c r="AK136" i="2"/>
  <c r="AK135" i="3" s="1"/>
  <c r="AJ136" i="2"/>
  <c r="AJ135" i="3" s="1"/>
  <c r="AI136" i="2"/>
  <c r="AI135" i="3" s="1"/>
  <c r="AH136" i="2"/>
  <c r="AH135" i="3" s="1"/>
  <c r="AG136" i="2"/>
  <c r="AG135" i="3" s="1"/>
  <c r="AF136" i="2"/>
  <c r="AF135" i="3" s="1"/>
  <c r="AE136" i="2"/>
  <c r="AE135" i="3" s="1"/>
  <c r="AD136" i="2"/>
  <c r="AD135" i="3" s="1"/>
  <c r="AC136" i="2"/>
  <c r="AC135" i="3" s="1"/>
  <c r="AB136" i="2"/>
  <c r="AB135" i="3" s="1"/>
  <c r="AA136" i="2"/>
  <c r="AA135" i="3" s="1"/>
  <c r="Z136" i="2"/>
  <c r="Z135" i="3" s="1"/>
  <c r="Y136" i="2"/>
  <c r="Y135" i="3" s="1"/>
  <c r="X136" i="2"/>
  <c r="X135" i="3" s="1"/>
  <c r="W136" i="2"/>
  <c r="W135" i="3" s="1"/>
  <c r="V136" i="2"/>
  <c r="V135" i="3" s="1"/>
  <c r="U136" i="2"/>
  <c r="U135" i="3" s="1"/>
  <c r="T136" i="2"/>
  <c r="T135" i="3" s="1"/>
  <c r="S136" i="2"/>
  <c r="S135" i="3" s="1"/>
  <c r="R136" i="2"/>
  <c r="R135" i="3" s="1"/>
  <c r="Q136" i="2"/>
  <c r="Q135" i="3" s="1"/>
  <c r="P136" i="2"/>
  <c r="P135" i="3" s="1"/>
  <c r="O136" i="2"/>
  <c r="O135" i="3" s="1"/>
  <c r="N136" i="2"/>
  <c r="N135" i="3" s="1"/>
  <c r="M136" i="2"/>
  <c r="M135" i="3" s="1"/>
  <c r="L136" i="2"/>
  <c r="L135" i="3" s="1"/>
  <c r="K136" i="2"/>
  <c r="K135" i="3" s="1"/>
  <c r="J136" i="2"/>
  <c r="J135" i="3" s="1"/>
  <c r="I136" i="2"/>
  <c r="I135" i="3" s="1"/>
  <c r="H136" i="2"/>
  <c r="H135" i="3" s="1"/>
  <c r="G136" i="2"/>
  <c r="G135" i="3" s="1"/>
  <c r="F136" i="2"/>
  <c r="F135" i="3" s="1"/>
  <c r="E136" i="2"/>
  <c r="E135" i="3" s="1"/>
  <c r="D136" i="2"/>
  <c r="D135" i="3" s="1"/>
  <c r="AU135" i="2"/>
  <c r="AU134" i="3" s="1"/>
  <c r="AT135" i="2"/>
  <c r="AT134" i="3" s="1"/>
  <c r="AS135" i="2"/>
  <c r="AS134" i="3" s="1"/>
  <c r="AR135" i="2"/>
  <c r="AR134" i="3" s="1"/>
  <c r="AQ135" i="2"/>
  <c r="AQ134" i="3" s="1"/>
  <c r="AP135" i="2"/>
  <c r="AP134" i="3" s="1"/>
  <c r="AO135" i="2"/>
  <c r="AO134" i="3" s="1"/>
  <c r="AN135" i="2"/>
  <c r="AN134" i="3" s="1"/>
  <c r="AM135" i="2"/>
  <c r="AM134" i="3" s="1"/>
  <c r="AL135" i="2"/>
  <c r="AL134" i="3" s="1"/>
  <c r="AK135" i="2"/>
  <c r="AK134" i="3" s="1"/>
  <c r="AJ135" i="2"/>
  <c r="AJ134" i="3" s="1"/>
  <c r="AI135" i="2"/>
  <c r="AI134" i="3" s="1"/>
  <c r="AH135" i="2"/>
  <c r="AH134" i="3" s="1"/>
  <c r="AG135" i="2"/>
  <c r="AG134" i="3" s="1"/>
  <c r="AF135" i="2"/>
  <c r="AF134" i="3" s="1"/>
  <c r="AE135" i="2"/>
  <c r="AE134" i="3" s="1"/>
  <c r="AD135" i="2"/>
  <c r="AD134" i="3" s="1"/>
  <c r="AC135" i="2"/>
  <c r="AC134" i="3" s="1"/>
  <c r="AB135" i="2"/>
  <c r="AB134" i="3" s="1"/>
  <c r="AA135" i="2"/>
  <c r="AA134" i="3" s="1"/>
  <c r="Z135" i="2"/>
  <c r="Z134" i="3" s="1"/>
  <c r="Y135" i="2"/>
  <c r="Y134" i="3" s="1"/>
  <c r="X135" i="2"/>
  <c r="X134" i="3" s="1"/>
  <c r="W135" i="2"/>
  <c r="W134" i="3" s="1"/>
  <c r="V135" i="2"/>
  <c r="V134" i="3" s="1"/>
  <c r="U135" i="2"/>
  <c r="U134" i="3" s="1"/>
  <c r="T135" i="2"/>
  <c r="T134" i="3" s="1"/>
  <c r="S135" i="2"/>
  <c r="S134" i="3" s="1"/>
  <c r="R135" i="2"/>
  <c r="R134" i="3" s="1"/>
  <c r="Q135" i="2"/>
  <c r="Q134" i="3" s="1"/>
  <c r="P135" i="2"/>
  <c r="P134" i="3" s="1"/>
  <c r="O135" i="2"/>
  <c r="O134" i="3" s="1"/>
  <c r="N135" i="2"/>
  <c r="N134" i="3" s="1"/>
  <c r="M135" i="2"/>
  <c r="M134" i="3" s="1"/>
  <c r="L135" i="2"/>
  <c r="L134" i="3" s="1"/>
  <c r="K135" i="2"/>
  <c r="K134" i="3" s="1"/>
  <c r="J135" i="2"/>
  <c r="J134" i="3" s="1"/>
  <c r="I135" i="2"/>
  <c r="I134" i="3" s="1"/>
  <c r="H135" i="2"/>
  <c r="H134" i="3" s="1"/>
  <c r="G135" i="2"/>
  <c r="G134" i="3" s="1"/>
  <c r="F135" i="2"/>
  <c r="F134" i="3" s="1"/>
  <c r="E135" i="2"/>
  <c r="E134" i="3" s="1"/>
  <c r="D135" i="2"/>
  <c r="D134" i="3" s="1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U133" i="2"/>
  <c r="AU132" i="3" s="1"/>
  <c r="AT133" i="2"/>
  <c r="AT132" i="3" s="1"/>
  <c r="AS133" i="2"/>
  <c r="AS132" i="3" s="1"/>
  <c r="AR133" i="2"/>
  <c r="AR132" i="3" s="1"/>
  <c r="AQ133" i="2"/>
  <c r="AQ132" i="3" s="1"/>
  <c r="AP133" i="2"/>
  <c r="AP132" i="3" s="1"/>
  <c r="AO133" i="2"/>
  <c r="AO132" i="3" s="1"/>
  <c r="AN133" i="2"/>
  <c r="AN132" i="3" s="1"/>
  <c r="AM133" i="2"/>
  <c r="AM132" i="3" s="1"/>
  <c r="AL133" i="2"/>
  <c r="AL132" i="3" s="1"/>
  <c r="AK133" i="2"/>
  <c r="AK132" i="3" s="1"/>
  <c r="AJ133" i="2"/>
  <c r="AJ132" i="3" s="1"/>
  <c r="AI133" i="2"/>
  <c r="AI132" i="3" s="1"/>
  <c r="AH133" i="2"/>
  <c r="AH132" i="3" s="1"/>
  <c r="AG133" i="2"/>
  <c r="AG132" i="3" s="1"/>
  <c r="AF133" i="2"/>
  <c r="AF132" i="3" s="1"/>
  <c r="AE133" i="2"/>
  <c r="AE132" i="3" s="1"/>
  <c r="AD133" i="2"/>
  <c r="AD132" i="3" s="1"/>
  <c r="AC133" i="2"/>
  <c r="AC132" i="3" s="1"/>
  <c r="AB133" i="2"/>
  <c r="AB132" i="3" s="1"/>
  <c r="AA133" i="2"/>
  <c r="AA132" i="3" s="1"/>
  <c r="Z133" i="2"/>
  <c r="Z132" i="3" s="1"/>
  <c r="Y133" i="2"/>
  <c r="Y132" i="3" s="1"/>
  <c r="X133" i="2"/>
  <c r="X132" i="3" s="1"/>
  <c r="W133" i="2"/>
  <c r="W132" i="3" s="1"/>
  <c r="V133" i="2"/>
  <c r="V132" i="3" s="1"/>
  <c r="U133" i="2"/>
  <c r="U132" i="3" s="1"/>
  <c r="T133" i="2"/>
  <c r="T132" i="3" s="1"/>
  <c r="S133" i="2"/>
  <c r="S132" i="3" s="1"/>
  <c r="R133" i="2"/>
  <c r="R132" i="3" s="1"/>
  <c r="Q133" i="2"/>
  <c r="Q132" i="3" s="1"/>
  <c r="P133" i="2"/>
  <c r="P132" i="3" s="1"/>
  <c r="O133" i="2"/>
  <c r="O132" i="3" s="1"/>
  <c r="N133" i="2"/>
  <c r="N132" i="3" s="1"/>
  <c r="M133" i="2"/>
  <c r="M132" i="3" s="1"/>
  <c r="L133" i="2"/>
  <c r="L132" i="3" s="1"/>
  <c r="K133" i="2"/>
  <c r="K132" i="3" s="1"/>
  <c r="J133" i="2"/>
  <c r="J132" i="3" s="1"/>
  <c r="I133" i="2"/>
  <c r="I132" i="3" s="1"/>
  <c r="H133" i="2"/>
  <c r="H132" i="3" s="1"/>
  <c r="G133" i="2"/>
  <c r="G132" i="3" s="1"/>
  <c r="F133" i="2"/>
  <c r="F132" i="3" s="1"/>
  <c r="E133" i="2"/>
  <c r="E132" i="3" s="1"/>
  <c r="D133" i="2"/>
  <c r="D132" i="3" s="1"/>
  <c r="AU132" i="2"/>
  <c r="AU131" i="3" s="1"/>
  <c r="AT132" i="2"/>
  <c r="AT131" i="3" s="1"/>
  <c r="AS132" i="2"/>
  <c r="AS131" i="3" s="1"/>
  <c r="AR132" i="2"/>
  <c r="AR131" i="3" s="1"/>
  <c r="AQ132" i="2"/>
  <c r="AQ131" i="3" s="1"/>
  <c r="AP132" i="2"/>
  <c r="AP131" i="3" s="1"/>
  <c r="AO132" i="2"/>
  <c r="AO131" i="3" s="1"/>
  <c r="AN132" i="2"/>
  <c r="AN131" i="3" s="1"/>
  <c r="AM132" i="2"/>
  <c r="AM131" i="3" s="1"/>
  <c r="AL132" i="2"/>
  <c r="AL131" i="3" s="1"/>
  <c r="AK132" i="2"/>
  <c r="AK131" i="3" s="1"/>
  <c r="AJ132" i="2"/>
  <c r="AJ131" i="3" s="1"/>
  <c r="AI132" i="2"/>
  <c r="AI131" i="3" s="1"/>
  <c r="AH132" i="2"/>
  <c r="AH131" i="3" s="1"/>
  <c r="AG132" i="2"/>
  <c r="AG131" i="3" s="1"/>
  <c r="AF132" i="2"/>
  <c r="AF131" i="3" s="1"/>
  <c r="AE132" i="2"/>
  <c r="AE131" i="3" s="1"/>
  <c r="AD132" i="2"/>
  <c r="AD131" i="3" s="1"/>
  <c r="AC132" i="2"/>
  <c r="AC131" i="3" s="1"/>
  <c r="AB132" i="2"/>
  <c r="AB131" i="3" s="1"/>
  <c r="AA132" i="2"/>
  <c r="AA131" i="3" s="1"/>
  <c r="Z132" i="2"/>
  <c r="Z131" i="3" s="1"/>
  <c r="Y132" i="2"/>
  <c r="Y131" i="3" s="1"/>
  <c r="X132" i="2"/>
  <c r="X131" i="3" s="1"/>
  <c r="W132" i="2"/>
  <c r="W131" i="3" s="1"/>
  <c r="V132" i="2"/>
  <c r="V131" i="3" s="1"/>
  <c r="U132" i="2"/>
  <c r="U131" i="3" s="1"/>
  <c r="T132" i="2"/>
  <c r="T131" i="3" s="1"/>
  <c r="S132" i="2"/>
  <c r="S131" i="3" s="1"/>
  <c r="R132" i="2"/>
  <c r="R131" i="3" s="1"/>
  <c r="Q132" i="2"/>
  <c r="Q131" i="3" s="1"/>
  <c r="P132" i="2"/>
  <c r="P131" i="3" s="1"/>
  <c r="O132" i="2"/>
  <c r="O131" i="3" s="1"/>
  <c r="N132" i="2"/>
  <c r="N131" i="3" s="1"/>
  <c r="M132" i="2"/>
  <c r="M131" i="3" s="1"/>
  <c r="L132" i="2"/>
  <c r="L131" i="3" s="1"/>
  <c r="K132" i="2"/>
  <c r="K131" i="3" s="1"/>
  <c r="J132" i="2"/>
  <c r="J131" i="3" s="1"/>
  <c r="I132" i="2"/>
  <c r="I131" i="3" s="1"/>
  <c r="H132" i="2"/>
  <c r="H131" i="3" s="1"/>
  <c r="G132" i="2"/>
  <c r="G131" i="3" s="1"/>
  <c r="F132" i="2"/>
  <c r="F131" i="3" s="1"/>
  <c r="E132" i="2"/>
  <c r="E131" i="3" s="1"/>
  <c r="D132" i="2"/>
  <c r="D131" i="3" s="1"/>
  <c r="AU131" i="2"/>
  <c r="AU130" i="3" s="1"/>
  <c r="AT131" i="2"/>
  <c r="AT130" i="3" s="1"/>
  <c r="AS131" i="2"/>
  <c r="AS130" i="3" s="1"/>
  <c r="AR131" i="2"/>
  <c r="AR130" i="3" s="1"/>
  <c r="AQ131" i="2"/>
  <c r="AQ130" i="3" s="1"/>
  <c r="AP131" i="2"/>
  <c r="AP130" i="3" s="1"/>
  <c r="AO131" i="2"/>
  <c r="AO130" i="3" s="1"/>
  <c r="AN131" i="2"/>
  <c r="AN130" i="3" s="1"/>
  <c r="AM131" i="2"/>
  <c r="AM130" i="3" s="1"/>
  <c r="AL131" i="2"/>
  <c r="AL130" i="3" s="1"/>
  <c r="AK131" i="2"/>
  <c r="AK130" i="3" s="1"/>
  <c r="AJ131" i="2"/>
  <c r="AJ130" i="3" s="1"/>
  <c r="AI131" i="2"/>
  <c r="AI130" i="3" s="1"/>
  <c r="AH131" i="2"/>
  <c r="AH130" i="3" s="1"/>
  <c r="AG131" i="2"/>
  <c r="AG130" i="3" s="1"/>
  <c r="AF131" i="2"/>
  <c r="AF130" i="3" s="1"/>
  <c r="AE131" i="2"/>
  <c r="AE130" i="3" s="1"/>
  <c r="AD131" i="2"/>
  <c r="AD130" i="3" s="1"/>
  <c r="AC131" i="2"/>
  <c r="AC130" i="3" s="1"/>
  <c r="AB131" i="2"/>
  <c r="AB130" i="3" s="1"/>
  <c r="AA131" i="2"/>
  <c r="AA130" i="3" s="1"/>
  <c r="Z131" i="2"/>
  <c r="Z130" i="3" s="1"/>
  <c r="Y131" i="2"/>
  <c r="Y130" i="3" s="1"/>
  <c r="X131" i="2"/>
  <c r="X130" i="3" s="1"/>
  <c r="W131" i="2"/>
  <c r="W130" i="3" s="1"/>
  <c r="V131" i="2"/>
  <c r="V130" i="3" s="1"/>
  <c r="U131" i="2"/>
  <c r="U130" i="3" s="1"/>
  <c r="T131" i="2"/>
  <c r="T130" i="3" s="1"/>
  <c r="S131" i="2"/>
  <c r="S130" i="3" s="1"/>
  <c r="R131" i="2"/>
  <c r="R130" i="3" s="1"/>
  <c r="Q131" i="2"/>
  <c r="Q130" i="3" s="1"/>
  <c r="P131" i="2"/>
  <c r="P130" i="3" s="1"/>
  <c r="O131" i="2"/>
  <c r="O130" i="3" s="1"/>
  <c r="N131" i="2"/>
  <c r="N130" i="3" s="1"/>
  <c r="M131" i="2"/>
  <c r="M130" i="3" s="1"/>
  <c r="L131" i="2"/>
  <c r="L130" i="3" s="1"/>
  <c r="K131" i="2"/>
  <c r="K130" i="3" s="1"/>
  <c r="J131" i="2"/>
  <c r="J130" i="3" s="1"/>
  <c r="I131" i="2"/>
  <c r="I130" i="3" s="1"/>
  <c r="H131" i="2"/>
  <c r="H130" i="3" s="1"/>
  <c r="G131" i="2"/>
  <c r="G130" i="3" s="1"/>
  <c r="F131" i="2"/>
  <c r="F130" i="3" s="1"/>
  <c r="E131" i="2"/>
  <c r="E130" i="3" s="1"/>
  <c r="D131" i="2"/>
  <c r="D130" i="3" s="1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U129" i="2"/>
  <c r="AU128" i="3" s="1"/>
  <c r="AT129" i="2"/>
  <c r="AT128" i="3" s="1"/>
  <c r="AS129" i="2"/>
  <c r="AS128" i="3" s="1"/>
  <c r="AR129" i="2"/>
  <c r="AR128" i="3" s="1"/>
  <c r="AQ129" i="2"/>
  <c r="AQ128" i="3" s="1"/>
  <c r="AP129" i="2"/>
  <c r="AP128" i="3" s="1"/>
  <c r="AO129" i="2"/>
  <c r="AO128" i="3" s="1"/>
  <c r="AN129" i="2"/>
  <c r="AN128" i="3" s="1"/>
  <c r="AM129" i="2"/>
  <c r="AM128" i="3" s="1"/>
  <c r="AL129" i="2"/>
  <c r="AL128" i="3" s="1"/>
  <c r="AK129" i="2"/>
  <c r="AK128" i="3" s="1"/>
  <c r="AJ129" i="2"/>
  <c r="AJ128" i="3" s="1"/>
  <c r="AI129" i="2"/>
  <c r="AI128" i="3" s="1"/>
  <c r="AH129" i="2"/>
  <c r="AH128" i="3" s="1"/>
  <c r="AG129" i="2"/>
  <c r="AG128" i="3" s="1"/>
  <c r="AF129" i="2"/>
  <c r="AF128" i="3" s="1"/>
  <c r="AE129" i="2"/>
  <c r="AE128" i="3" s="1"/>
  <c r="AD129" i="2"/>
  <c r="AD128" i="3" s="1"/>
  <c r="AC129" i="2"/>
  <c r="AC128" i="3" s="1"/>
  <c r="AB129" i="2"/>
  <c r="AB128" i="3" s="1"/>
  <c r="AA129" i="2"/>
  <c r="AA128" i="3" s="1"/>
  <c r="Z129" i="2"/>
  <c r="Z128" i="3" s="1"/>
  <c r="Y129" i="2"/>
  <c r="Y128" i="3" s="1"/>
  <c r="X129" i="2"/>
  <c r="X128" i="3" s="1"/>
  <c r="W129" i="2"/>
  <c r="W128" i="3" s="1"/>
  <c r="V129" i="2"/>
  <c r="V128" i="3" s="1"/>
  <c r="U129" i="2"/>
  <c r="U128" i="3" s="1"/>
  <c r="T129" i="2"/>
  <c r="T128" i="3" s="1"/>
  <c r="S129" i="2"/>
  <c r="S128" i="3" s="1"/>
  <c r="R129" i="2"/>
  <c r="R128" i="3" s="1"/>
  <c r="Q129" i="2"/>
  <c r="Q128" i="3" s="1"/>
  <c r="P129" i="2"/>
  <c r="P128" i="3" s="1"/>
  <c r="O129" i="2"/>
  <c r="O128" i="3" s="1"/>
  <c r="N129" i="2"/>
  <c r="N128" i="3" s="1"/>
  <c r="M129" i="2"/>
  <c r="M128" i="3" s="1"/>
  <c r="L129" i="2"/>
  <c r="L128" i="3" s="1"/>
  <c r="K129" i="2"/>
  <c r="K128" i="3" s="1"/>
  <c r="J129" i="2"/>
  <c r="J128" i="3" s="1"/>
  <c r="I129" i="2"/>
  <c r="I128" i="3" s="1"/>
  <c r="H129" i="2"/>
  <c r="H128" i="3" s="1"/>
  <c r="G129" i="2"/>
  <c r="G128" i="3" s="1"/>
  <c r="F129" i="2"/>
  <c r="F128" i="3" s="1"/>
  <c r="E129" i="2"/>
  <c r="E128" i="3" s="1"/>
  <c r="D129" i="2"/>
  <c r="D128" i="3" s="1"/>
  <c r="AU128" i="2"/>
  <c r="AU127" i="3" s="1"/>
  <c r="AT128" i="2"/>
  <c r="AT127" i="3" s="1"/>
  <c r="AS128" i="2"/>
  <c r="AS127" i="3" s="1"/>
  <c r="AR128" i="2"/>
  <c r="AR127" i="3" s="1"/>
  <c r="AQ128" i="2"/>
  <c r="AQ127" i="3" s="1"/>
  <c r="AP128" i="2"/>
  <c r="AP127" i="3" s="1"/>
  <c r="AO128" i="2"/>
  <c r="AO127" i="3" s="1"/>
  <c r="AN128" i="2"/>
  <c r="AN127" i="3" s="1"/>
  <c r="AM128" i="2"/>
  <c r="AM127" i="3" s="1"/>
  <c r="AL128" i="2"/>
  <c r="AL127" i="3" s="1"/>
  <c r="AK128" i="2"/>
  <c r="AK127" i="3" s="1"/>
  <c r="AJ128" i="2"/>
  <c r="AJ127" i="3" s="1"/>
  <c r="AI128" i="2"/>
  <c r="AI127" i="3" s="1"/>
  <c r="AH128" i="2"/>
  <c r="AH127" i="3" s="1"/>
  <c r="AG128" i="2"/>
  <c r="AG127" i="3" s="1"/>
  <c r="AF128" i="2"/>
  <c r="AF127" i="3" s="1"/>
  <c r="AE128" i="2"/>
  <c r="AE127" i="3" s="1"/>
  <c r="AD128" i="2"/>
  <c r="AD127" i="3" s="1"/>
  <c r="AC128" i="2"/>
  <c r="AC127" i="3" s="1"/>
  <c r="AB128" i="2"/>
  <c r="AB127" i="3" s="1"/>
  <c r="AA128" i="2"/>
  <c r="AA127" i="3" s="1"/>
  <c r="Z128" i="2"/>
  <c r="Z127" i="3" s="1"/>
  <c r="Y128" i="2"/>
  <c r="Y127" i="3" s="1"/>
  <c r="X128" i="2"/>
  <c r="X127" i="3" s="1"/>
  <c r="W128" i="2"/>
  <c r="W127" i="3" s="1"/>
  <c r="V128" i="2"/>
  <c r="V127" i="3" s="1"/>
  <c r="U128" i="2"/>
  <c r="U127" i="3" s="1"/>
  <c r="T128" i="2"/>
  <c r="T127" i="3" s="1"/>
  <c r="S128" i="2"/>
  <c r="S127" i="3" s="1"/>
  <c r="R128" i="2"/>
  <c r="R127" i="3" s="1"/>
  <c r="Q128" i="2"/>
  <c r="Q127" i="3" s="1"/>
  <c r="P128" i="2"/>
  <c r="P127" i="3" s="1"/>
  <c r="O128" i="2"/>
  <c r="O127" i="3" s="1"/>
  <c r="N128" i="2"/>
  <c r="N127" i="3" s="1"/>
  <c r="M128" i="2"/>
  <c r="M127" i="3" s="1"/>
  <c r="L128" i="2"/>
  <c r="L127" i="3" s="1"/>
  <c r="K128" i="2"/>
  <c r="K127" i="3" s="1"/>
  <c r="J128" i="2"/>
  <c r="J127" i="3" s="1"/>
  <c r="I128" i="2"/>
  <c r="I127" i="3" s="1"/>
  <c r="H128" i="2"/>
  <c r="H127" i="3" s="1"/>
  <c r="G128" i="2"/>
  <c r="G127" i="3" s="1"/>
  <c r="F128" i="2"/>
  <c r="F127" i="3" s="1"/>
  <c r="E128" i="2"/>
  <c r="E127" i="3" s="1"/>
  <c r="D128" i="2"/>
  <c r="D127" i="3" s="1"/>
  <c r="AU127" i="2"/>
  <c r="AU126" i="3" s="1"/>
  <c r="AT127" i="2"/>
  <c r="AT126" i="3" s="1"/>
  <c r="AS127" i="2"/>
  <c r="AS126" i="3" s="1"/>
  <c r="AR127" i="2"/>
  <c r="AR126" i="3" s="1"/>
  <c r="AQ127" i="2"/>
  <c r="AQ126" i="3" s="1"/>
  <c r="AP127" i="2"/>
  <c r="AP126" i="3" s="1"/>
  <c r="AO127" i="2"/>
  <c r="AO126" i="3" s="1"/>
  <c r="AN127" i="2"/>
  <c r="AN126" i="3" s="1"/>
  <c r="AM127" i="2"/>
  <c r="AM126" i="3" s="1"/>
  <c r="AL127" i="2"/>
  <c r="AL126" i="3" s="1"/>
  <c r="AK127" i="2"/>
  <c r="AK126" i="3" s="1"/>
  <c r="AJ127" i="2"/>
  <c r="AJ126" i="3" s="1"/>
  <c r="AI127" i="2"/>
  <c r="AI126" i="3" s="1"/>
  <c r="AH127" i="2"/>
  <c r="AH126" i="3" s="1"/>
  <c r="AG127" i="2"/>
  <c r="AG126" i="3" s="1"/>
  <c r="AF127" i="2"/>
  <c r="AF126" i="3" s="1"/>
  <c r="AE127" i="2"/>
  <c r="AE126" i="3" s="1"/>
  <c r="AD127" i="2"/>
  <c r="AD126" i="3" s="1"/>
  <c r="AC127" i="2"/>
  <c r="AC126" i="3" s="1"/>
  <c r="AB127" i="2"/>
  <c r="AB126" i="3" s="1"/>
  <c r="AA127" i="2"/>
  <c r="AA126" i="3" s="1"/>
  <c r="Z127" i="2"/>
  <c r="Z126" i="3" s="1"/>
  <c r="Y127" i="2"/>
  <c r="Y126" i="3" s="1"/>
  <c r="X127" i="2"/>
  <c r="X126" i="3" s="1"/>
  <c r="W127" i="2"/>
  <c r="W126" i="3" s="1"/>
  <c r="V127" i="2"/>
  <c r="V126" i="3" s="1"/>
  <c r="U127" i="2"/>
  <c r="U126" i="3" s="1"/>
  <c r="T127" i="2"/>
  <c r="T126" i="3" s="1"/>
  <c r="S127" i="2"/>
  <c r="S126" i="3" s="1"/>
  <c r="R127" i="2"/>
  <c r="R126" i="3" s="1"/>
  <c r="Q127" i="2"/>
  <c r="Q126" i="3" s="1"/>
  <c r="P127" i="2"/>
  <c r="P126" i="3" s="1"/>
  <c r="O127" i="2"/>
  <c r="O126" i="3" s="1"/>
  <c r="N127" i="2"/>
  <c r="N126" i="3" s="1"/>
  <c r="M127" i="2"/>
  <c r="M126" i="3" s="1"/>
  <c r="L127" i="2"/>
  <c r="L126" i="3" s="1"/>
  <c r="K127" i="2"/>
  <c r="K126" i="3" s="1"/>
  <c r="J127" i="2"/>
  <c r="J126" i="3" s="1"/>
  <c r="I127" i="2"/>
  <c r="I126" i="3" s="1"/>
  <c r="H127" i="2"/>
  <c r="H126" i="3" s="1"/>
  <c r="G127" i="2"/>
  <c r="G126" i="3" s="1"/>
  <c r="F127" i="2"/>
  <c r="F126" i="3" s="1"/>
  <c r="E127" i="2"/>
  <c r="E126" i="3" s="1"/>
  <c r="D127" i="2"/>
  <c r="D126" i="3" s="1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U125" i="2"/>
  <c r="AU124" i="3" s="1"/>
  <c r="AT125" i="2"/>
  <c r="AT124" i="3" s="1"/>
  <c r="AS125" i="2"/>
  <c r="AS124" i="3" s="1"/>
  <c r="AR125" i="2"/>
  <c r="AR124" i="3" s="1"/>
  <c r="AQ125" i="2"/>
  <c r="AQ124" i="3" s="1"/>
  <c r="AP125" i="2"/>
  <c r="AP124" i="3" s="1"/>
  <c r="AO125" i="2"/>
  <c r="AO124" i="3" s="1"/>
  <c r="AN125" i="2"/>
  <c r="AN124" i="3" s="1"/>
  <c r="AM125" i="2"/>
  <c r="AM124" i="3" s="1"/>
  <c r="AL125" i="2"/>
  <c r="AL124" i="3" s="1"/>
  <c r="AK125" i="2"/>
  <c r="AK124" i="3" s="1"/>
  <c r="AJ125" i="2"/>
  <c r="AJ124" i="3" s="1"/>
  <c r="AI125" i="2"/>
  <c r="AI124" i="3" s="1"/>
  <c r="AH125" i="2"/>
  <c r="AH124" i="3" s="1"/>
  <c r="AG125" i="2"/>
  <c r="AG124" i="3" s="1"/>
  <c r="AF125" i="2"/>
  <c r="AF124" i="3" s="1"/>
  <c r="AE125" i="2"/>
  <c r="AE124" i="3" s="1"/>
  <c r="AD125" i="2"/>
  <c r="AD124" i="3" s="1"/>
  <c r="AC125" i="2"/>
  <c r="AC124" i="3" s="1"/>
  <c r="AB125" i="2"/>
  <c r="AB124" i="3" s="1"/>
  <c r="AA125" i="2"/>
  <c r="AA124" i="3" s="1"/>
  <c r="Z125" i="2"/>
  <c r="Z124" i="3" s="1"/>
  <c r="Y125" i="2"/>
  <c r="Y124" i="3" s="1"/>
  <c r="X125" i="2"/>
  <c r="X124" i="3" s="1"/>
  <c r="W125" i="2"/>
  <c r="W124" i="3" s="1"/>
  <c r="V125" i="2"/>
  <c r="V124" i="3" s="1"/>
  <c r="U125" i="2"/>
  <c r="U124" i="3" s="1"/>
  <c r="T125" i="2"/>
  <c r="T124" i="3" s="1"/>
  <c r="S125" i="2"/>
  <c r="S124" i="3" s="1"/>
  <c r="R125" i="2"/>
  <c r="R124" i="3" s="1"/>
  <c r="Q125" i="2"/>
  <c r="Q124" i="3" s="1"/>
  <c r="P125" i="2"/>
  <c r="P124" i="3" s="1"/>
  <c r="O125" i="2"/>
  <c r="O124" i="3" s="1"/>
  <c r="N125" i="2"/>
  <c r="N124" i="3" s="1"/>
  <c r="M125" i="2"/>
  <c r="M124" i="3" s="1"/>
  <c r="L125" i="2"/>
  <c r="L124" i="3" s="1"/>
  <c r="K125" i="2"/>
  <c r="K124" i="3" s="1"/>
  <c r="J125" i="2"/>
  <c r="J124" i="3" s="1"/>
  <c r="I125" i="2"/>
  <c r="I124" i="3" s="1"/>
  <c r="H125" i="2"/>
  <c r="H124" i="3" s="1"/>
  <c r="G125" i="2"/>
  <c r="G124" i="3" s="1"/>
  <c r="F125" i="2"/>
  <c r="F124" i="3" s="1"/>
  <c r="E125" i="2"/>
  <c r="E124" i="3" s="1"/>
  <c r="D125" i="2"/>
  <c r="D124" i="3" s="1"/>
  <c r="AU124" i="2"/>
  <c r="AU123" i="3" s="1"/>
  <c r="AT124" i="2"/>
  <c r="AT123" i="3" s="1"/>
  <c r="AS124" i="2"/>
  <c r="AS123" i="3" s="1"/>
  <c r="AR124" i="2"/>
  <c r="AR123" i="3" s="1"/>
  <c r="AQ124" i="2"/>
  <c r="AQ123" i="3" s="1"/>
  <c r="AP124" i="2"/>
  <c r="AP123" i="3" s="1"/>
  <c r="AO124" i="2"/>
  <c r="AO123" i="3" s="1"/>
  <c r="AN124" i="2"/>
  <c r="AN123" i="3" s="1"/>
  <c r="AM124" i="2"/>
  <c r="AM123" i="3" s="1"/>
  <c r="AL124" i="2"/>
  <c r="AL123" i="3" s="1"/>
  <c r="AK124" i="2"/>
  <c r="AK123" i="3" s="1"/>
  <c r="AJ124" i="2"/>
  <c r="AJ123" i="3" s="1"/>
  <c r="AI124" i="2"/>
  <c r="AI123" i="3" s="1"/>
  <c r="AH124" i="2"/>
  <c r="AH123" i="3" s="1"/>
  <c r="AG124" i="2"/>
  <c r="AG123" i="3" s="1"/>
  <c r="AF124" i="2"/>
  <c r="AF123" i="3" s="1"/>
  <c r="AE124" i="2"/>
  <c r="AE123" i="3" s="1"/>
  <c r="AD124" i="2"/>
  <c r="AD123" i="3" s="1"/>
  <c r="AC124" i="2"/>
  <c r="AC123" i="3" s="1"/>
  <c r="AB124" i="2"/>
  <c r="AB123" i="3" s="1"/>
  <c r="AA124" i="2"/>
  <c r="AA123" i="3" s="1"/>
  <c r="Z124" i="2"/>
  <c r="Z123" i="3" s="1"/>
  <c r="Y124" i="2"/>
  <c r="Y123" i="3" s="1"/>
  <c r="X124" i="2"/>
  <c r="X123" i="3" s="1"/>
  <c r="W124" i="2"/>
  <c r="W123" i="3" s="1"/>
  <c r="V124" i="2"/>
  <c r="V123" i="3" s="1"/>
  <c r="U124" i="2"/>
  <c r="U123" i="3" s="1"/>
  <c r="T124" i="2"/>
  <c r="T123" i="3" s="1"/>
  <c r="S124" i="2"/>
  <c r="S123" i="3" s="1"/>
  <c r="R124" i="2"/>
  <c r="R123" i="3" s="1"/>
  <c r="Q124" i="2"/>
  <c r="Q123" i="3" s="1"/>
  <c r="P124" i="2"/>
  <c r="P123" i="3" s="1"/>
  <c r="O124" i="2"/>
  <c r="O123" i="3" s="1"/>
  <c r="N124" i="2"/>
  <c r="N123" i="3" s="1"/>
  <c r="M124" i="2"/>
  <c r="M123" i="3" s="1"/>
  <c r="L124" i="2"/>
  <c r="L123" i="3" s="1"/>
  <c r="K124" i="2"/>
  <c r="K123" i="3" s="1"/>
  <c r="J124" i="2"/>
  <c r="J123" i="3" s="1"/>
  <c r="I124" i="2"/>
  <c r="I123" i="3" s="1"/>
  <c r="H124" i="2"/>
  <c r="H123" i="3" s="1"/>
  <c r="G124" i="2"/>
  <c r="G123" i="3" s="1"/>
  <c r="F124" i="2"/>
  <c r="F123" i="3" s="1"/>
  <c r="E124" i="2"/>
  <c r="E123" i="3" s="1"/>
  <c r="D124" i="2"/>
  <c r="D123" i="3" s="1"/>
  <c r="AU123" i="2"/>
  <c r="AU122" i="3" s="1"/>
  <c r="AT123" i="2"/>
  <c r="AT122" i="3" s="1"/>
  <c r="AS123" i="2"/>
  <c r="AS122" i="3" s="1"/>
  <c r="AR123" i="2"/>
  <c r="AR122" i="3" s="1"/>
  <c r="AQ123" i="2"/>
  <c r="AQ122" i="3" s="1"/>
  <c r="AP123" i="2"/>
  <c r="AP122" i="3" s="1"/>
  <c r="AO123" i="2"/>
  <c r="AO122" i="3" s="1"/>
  <c r="AN123" i="2"/>
  <c r="AN122" i="3" s="1"/>
  <c r="AM123" i="2"/>
  <c r="AM122" i="3" s="1"/>
  <c r="AL123" i="2"/>
  <c r="AL122" i="3" s="1"/>
  <c r="AK123" i="2"/>
  <c r="AK122" i="3" s="1"/>
  <c r="AJ123" i="2"/>
  <c r="AJ122" i="3" s="1"/>
  <c r="AI123" i="2"/>
  <c r="AI122" i="3" s="1"/>
  <c r="AH123" i="2"/>
  <c r="AH122" i="3" s="1"/>
  <c r="AG123" i="2"/>
  <c r="AG122" i="3" s="1"/>
  <c r="AF123" i="2"/>
  <c r="AF122" i="3" s="1"/>
  <c r="AE123" i="2"/>
  <c r="AE122" i="3" s="1"/>
  <c r="AD123" i="2"/>
  <c r="AD122" i="3" s="1"/>
  <c r="AC123" i="2"/>
  <c r="AC122" i="3" s="1"/>
  <c r="AB123" i="2"/>
  <c r="AB122" i="3" s="1"/>
  <c r="AA123" i="2"/>
  <c r="AA122" i="3" s="1"/>
  <c r="Z123" i="2"/>
  <c r="Z122" i="3" s="1"/>
  <c r="Y123" i="2"/>
  <c r="Y122" i="3" s="1"/>
  <c r="X123" i="2"/>
  <c r="X122" i="3" s="1"/>
  <c r="W123" i="2"/>
  <c r="W122" i="3" s="1"/>
  <c r="V123" i="2"/>
  <c r="V122" i="3" s="1"/>
  <c r="U123" i="2"/>
  <c r="U122" i="3" s="1"/>
  <c r="T123" i="2"/>
  <c r="T122" i="3" s="1"/>
  <c r="S123" i="2"/>
  <c r="S122" i="3" s="1"/>
  <c r="R123" i="2"/>
  <c r="R122" i="3" s="1"/>
  <c r="Q123" i="2"/>
  <c r="Q122" i="3" s="1"/>
  <c r="P123" i="2"/>
  <c r="P122" i="3" s="1"/>
  <c r="O123" i="2"/>
  <c r="O122" i="3" s="1"/>
  <c r="N123" i="2"/>
  <c r="N122" i="3" s="1"/>
  <c r="M123" i="2"/>
  <c r="M122" i="3" s="1"/>
  <c r="L123" i="2"/>
  <c r="L122" i="3" s="1"/>
  <c r="K123" i="2"/>
  <c r="K122" i="3" s="1"/>
  <c r="J123" i="2"/>
  <c r="J122" i="3" s="1"/>
  <c r="I123" i="2"/>
  <c r="I122" i="3" s="1"/>
  <c r="H123" i="2"/>
  <c r="H122" i="3" s="1"/>
  <c r="G123" i="2"/>
  <c r="G122" i="3" s="1"/>
  <c r="F123" i="2"/>
  <c r="F122" i="3" s="1"/>
  <c r="E123" i="2"/>
  <c r="E122" i="3" s="1"/>
  <c r="D123" i="2"/>
  <c r="D122" i="3" s="1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U121" i="2"/>
  <c r="AU120" i="3" s="1"/>
  <c r="AT121" i="2"/>
  <c r="AT120" i="3" s="1"/>
  <c r="AS121" i="2"/>
  <c r="AS120" i="3" s="1"/>
  <c r="AR121" i="2"/>
  <c r="AR120" i="3" s="1"/>
  <c r="AQ121" i="2"/>
  <c r="AQ120" i="3" s="1"/>
  <c r="AP121" i="2"/>
  <c r="AP120" i="3" s="1"/>
  <c r="AO121" i="2"/>
  <c r="AO120" i="3" s="1"/>
  <c r="AN121" i="2"/>
  <c r="AN120" i="3" s="1"/>
  <c r="AM121" i="2"/>
  <c r="AM120" i="3" s="1"/>
  <c r="AL121" i="2"/>
  <c r="AL120" i="3" s="1"/>
  <c r="AK121" i="2"/>
  <c r="AK120" i="3" s="1"/>
  <c r="AJ121" i="2"/>
  <c r="AJ120" i="3" s="1"/>
  <c r="AI121" i="2"/>
  <c r="AI120" i="3" s="1"/>
  <c r="AH121" i="2"/>
  <c r="AH120" i="3" s="1"/>
  <c r="AG121" i="2"/>
  <c r="AG120" i="3" s="1"/>
  <c r="AF121" i="2"/>
  <c r="AF120" i="3" s="1"/>
  <c r="AE121" i="2"/>
  <c r="AE120" i="3" s="1"/>
  <c r="AD121" i="2"/>
  <c r="AD120" i="3" s="1"/>
  <c r="AC121" i="2"/>
  <c r="AC120" i="3" s="1"/>
  <c r="AB121" i="2"/>
  <c r="AB120" i="3" s="1"/>
  <c r="AA121" i="2"/>
  <c r="AA120" i="3" s="1"/>
  <c r="Z121" i="2"/>
  <c r="Z120" i="3" s="1"/>
  <c r="Y121" i="2"/>
  <c r="Y120" i="3" s="1"/>
  <c r="X121" i="2"/>
  <c r="X120" i="3" s="1"/>
  <c r="W121" i="2"/>
  <c r="W120" i="3" s="1"/>
  <c r="V121" i="2"/>
  <c r="V120" i="3" s="1"/>
  <c r="U121" i="2"/>
  <c r="U120" i="3" s="1"/>
  <c r="T121" i="2"/>
  <c r="T120" i="3" s="1"/>
  <c r="S121" i="2"/>
  <c r="S120" i="3" s="1"/>
  <c r="R121" i="2"/>
  <c r="R120" i="3" s="1"/>
  <c r="Q121" i="2"/>
  <c r="Q120" i="3" s="1"/>
  <c r="P121" i="2"/>
  <c r="P120" i="3" s="1"/>
  <c r="O121" i="2"/>
  <c r="O120" i="3" s="1"/>
  <c r="N121" i="2"/>
  <c r="N120" i="3" s="1"/>
  <c r="M121" i="2"/>
  <c r="M120" i="3" s="1"/>
  <c r="L121" i="2"/>
  <c r="L120" i="3" s="1"/>
  <c r="K121" i="2"/>
  <c r="K120" i="3" s="1"/>
  <c r="J121" i="2"/>
  <c r="J120" i="3" s="1"/>
  <c r="I121" i="2"/>
  <c r="I120" i="3" s="1"/>
  <c r="H121" i="2"/>
  <c r="H120" i="3" s="1"/>
  <c r="G121" i="2"/>
  <c r="G120" i="3" s="1"/>
  <c r="F121" i="2"/>
  <c r="F120" i="3" s="1"/>
  <c r="E121" i="2"/>
  <c r="E120" i="3" s="1"/>
  <c r="D121" i="2"/>
  <c r="D120" i="3" s="1"/>
  <c r="AU120" i="2"/>
  <c r="AU119" i="3" s="1"/>
  <c r="AT120" i="2"/>
  <c r="AT119" i="3" s="1"/>
  <c r="AS120" i="2"/>
  <c r="AS119" i="3" s="1"/>
  <c r="AR120" i="2"/>
  <c r="AR119" i="3" s="1"/>
  <c r="AQ120" i="2"/>
  <c r="AQ119" i="3" s="1"/>
  <c r="AP120" i="2"/>
  <c r="AP119" i="3" s="1"/>
  <c r="AO120" i="2"/>
  <c r="AO119" i="3" s="1"/>
  <c r="AN120" i="2"/>
  <c r="AN119" i="3" s="1"/>
  <c r="AM120" i="2"/>
  <c r="AM119" i="3" s="1"/>
  <c r="AL120" i="2"/>
  <c r="AL119" i="3" s="1"/>
  <c r="AK120" i="2"/>
  <c r="AK119" i="3" s="1"/>
  <c r="AJ120" i="2"/>
  <c r="AJ119" i="3" s="1"/>
  <c r="AI120" i="2"/>
  <c r="AI119" i="3" s="1"/>
  <c r="AH120" i="2"/>
  <c r="AH119" i="3" s="1"/>
  <c r="AG120" i="2"/>
  <c r="AG119" i="3" s="1"/>
  <c r="AF120" i="2"/>
  <c r="AF119" i="3" s="1"/>
  <c r="AE120" i="2"/>
  <c r="AE119" i="3" s="1"/>
  <c r="AD120" i="2"/>
  <c r="AD119" i="3" s="1"/>
  <c r="AC120" i="2"/>
  <c r="AC119" i="3" s="1"/>
  <c r="AB120" i="2"/>
  <c r="AB119" i="3" s="1"/>
  <c r="AA120" i="2"/>
  <c r="AA119" i="3" s="1"/>
  <c r="Z120" i="2"/>
  <c r="Z119" i="3" s="1"/>
  <c r="Y120" i="2"/>
  <c r="Y119" i="3" s="1"/>
  <c r="X120" i="2"/>
  <c r="X119" i="3" s="1"/>
  <c r="W120" i="2"/>
  <c r="W119" i="3" s="1"/>
  <c r="V120" i="2"/>
  <c r="V119" i="3" s="1"/>
  <c r="U120" i="2"/>
  <c r="U119" i="3" s="1"/>
  <c r="T120" i="2"/>
  <c r="T119" i="3" s="1"/>
  <c r="S120" i="2"/>
  <c r="S119" i="3" s="1"/>
  <c r="R120" i="2"/>
  <c r="R119" i="3" s="1"/>
  <c r="Q120" i="2"/>
  <c r="Q119" i="3" s="1"/>
  <c r="P120" i="2"/>
  <c r="P119" i="3" s="1"/>
  <c r="O120" i="2"/>
  <c r="O119" i="3" s="1"/>
  <c r="N120" i="2"/>
  <c r="N119" i="3" s="1"/>
  <c r="M120" i="2"/>
  <c r="M119" i="3" s="1"/>
  <c r="L120" i="2"/>
  <c r="L119" i="3" s="1"/>
  <c r="K120" i="2"/>
  <c r="K119" i="3" s="1"/>
  <c r="J120" i="2"/>
  <c r="J119" i="3" s="1"/>
  <c r="I120" i="2"/>
  <c r="I119" i="3" s="1"/>
  <c r="H120" i="2"/>
  <c r="H119" i="3" s="1"/>
  <c r="G120" i="2"/>
  <c r="G119" i="3" s="1"/>
  <c r="F120" i="2"/>
  <c r="F119" i="3" s="1"/>
  <c r="E120" i="2"/>
  <c r="E119" i="3" s="1"/>
  <c r="D120" i="2"/>
  <c r="D119" i="3" s="1"/>
  <c r="AU119" i="2"/>
  <c r="AU118" i="3" s="1"/>
  <c r="AT119" i="2"/>
  <c r="AT118" i="3" s="1"/>
  <c r="AS119" i="2"/>
  <c r="AS118" i="3" s="1"/>
  <c r="AR119" i="2"/>
  <c r="AR118" i="3" s="1"/>
  <c r="AQ119" i="2"/>
  <c r="AQ118" i="3" s="1"/>
  <c r="AP119" i="2"/>
  <c r="AP118" i="3" s="1"/>
  <c r="AO119" i="2"/>
  <c r="AO118" i="3" s="1"/>
  <c r="AN119" i="2"/>
  <c r="AN118" i="3" s="1"/>
  <c r="AM119" i="2"/>
  <c r="AM118" i="3" s="1"/>
  <c r="AL119" i="2"/>
  <c r="AL118" i="3" s="1"/>
  <c r="AK119" i="2"/>
  <c r="AK118" i="3" s="1"/>
  <c r="AJ119" i="2"/>
  <c r="AJ118" i="3" s="1"/>
  <c r="AI119" i="2"/>
  <c r="AI118" i="3" s="1"/>
  <c r="AH119" i="2"/>
  <c r="AH118" i="3" s="1"/>
  <c r="AG119" i="2"/>
  <c r="AG118" i="3" s="1"/>
  <c r="AF119" i="2"/>
  <c r="AF118" i="3" s="1"/>
  <c r="AE119" i="2"/>
  <c r="AE118" i="3" s="1"/>
  <c r="AD119" i="2"/>
  <c r="AD118" i="3" s="1"/>
  <c r="AC119" i="2"/>
  <c r="AC118" i="3" s="1"/>
  <c r="AB119" i="2"/>
  <c r="AB118" i="3" s="1"/>
  <c r="AA119" i="2"/>
  <c r="AA118" i="3" s="1"/>
  <c r="Z119" i="2"/>
  <c r="Z118" i="3" s="1"/>
  <c r="Y119" i="2"/>
  <c r="Y118" i="3" s="1"/>
  <c r="X119" i="2"/>
  <c r="X118" i="3" s="1"/>
  <c r="W119" i="2"/>
  <c r="W118" i="3" s="1"/>
  <c r="V119" i="2"/>
  <c r="V118" i="3" s="1"/>
  <c r="U119" i="2"/>
  <c r="U118" i="3" s="1"/>
  <c r="T119" i="2"/>
  <c r="T118" i="3" s="1"/>
  <c r="S119" i="2"/>
  <c r="S118" i="3" s="1"/>
  <c r="R119" i="2"/>
  <c r="R118" i="3" s="1"/>
  <c r="Q119" i="2"/>
  <c r="Q118" i="3" s="1"/>
  <c r="P119" i="2"/>
  <c r="P118" i="3" s="1"/>
  <c r="O119" i="2"/>
  <c r="O118" i="3" s="1"/>
  <c r="N119" i="2"/>
  <c r="N118" i="3" s="1"/>
  <c r="M119" i="2"/>
  <c r="M118" i="3" s="1"/>
  <c r="L119" i="2"/>
  <c r="L118" i="3" s="1"/>
  <c r="K119" i="2"/>
  <c r="K118" i="3" s="1"/>
  <c r="J119" i="2"/>
  <c r="J118" i="3" s="1"/>
  <c r="I119" i="2"/>
  <c r="I118" i="3" s="1"/>
  <c r="H119" i="2"/>
  <c r="H118" i="3" s="1"/>
  <c r="G119" i="2"/>
  <c r="G118" i="3" s="1"/>
  <c r="F119" i="2"/>
  <c r="F118" i="3" s="1"/>
  <c r="E119" i="2"/>
  <c r="E118" i="3" s="1"/>
  <c r="D119" i="2"/>
  <c r="D118" i="3" s="1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G117" i="3" s="1"/>
  <c r="F118" i="2"/>
  <c r="E118" i="2"/>
  <c r="D118" i="2"/>
  <c r="AU117" i="2"/>
  <c r="AU116" i="3" s="1"/>
  <c r="AT117" i="2"/>
  <c r="AT116" i="3" s="1"/>
  <c r="AS117" i="2"/>
  <c r="AS116" i="3" s="1"/>
  <c r="AR117" i="2"/>
  <c r="AR116" i="3" s="1"/>
  <c r="AQ117" i="2"/>
  <c r="AQ116" i="3" s="1"/>
  <c r="AP117" i="2"/>
  <c r="AP116" i="3" s="1"/>
  <c r="AO117" i="2"/>
  <c r="AO116" i="3" s="1"/>
  <c r="AN117" i="2"/>
  <c r="AN116" i="3" s="1"/>
  <c r="AM117" i="2"/>
  <c r="AM116" i="3" s="1"/>
  <c r="AL117" i="2"/>
  <c r="AL116" i="3" s="1"/>
  <c r="AK117" i="2"/>
  <c r="AK116" i="3" s="1"/>
  <c r="AJ117" i="2"/>
  <c r="AJ116" i="3" s="1"/>
  <c r="AI117" i="2"/>
  <c r="AI116" i="3" s="1"/>
  <c r="AH117" i="2"/>
  <c r="AH116" i="3" s="1"/>
  <c r="AG117" i="2"/>
  <c r="AG116" i="3" s="1"/>
  <c r="AF117" i="2"/>
  <c r="AF116" i="3" s="1"/>
  <c r="AE117" i="2"/>
  <c r="AE116" i="3" s="1"/>
  <c r="AD117" i="2"/>
  <c r="AD116" i="3" s="1"/>
  <c r="AC117" i="2"/>
  <c r="AC116" i="3" s="1"/>
  <c r="AB117" i="2"/>
  <c r="AB116" i="3" s="1"/>
  <c r="AA117" i="2"/>
  <c r="AA116" i="3" s="1"/>
  <c r="Z117" i="2"/>
  <c r="Z116" i="3" s="1"/>
  <c r="Y117" i="2"/>
  <c r="Y116" i="3" s="1"/>
  <c r="X117" i="2"/>
  <c r="X116" i="3" s="1"/>
  <c r="W117" i="2"/>
  <c r="W116" i="3" s="1"/>
  <c r="V117" i="2"/>
  <c r="V116" i="3" s="1"/>
  <c r="U117" i="2"/>
  <c r="U116" i="3" s="1"/>
  <c r="T117" i="2"/>
  <c r="T116" i="3" s="1"/>
  <c r="S117" i="2"/>
  <c r="S116" i="3" s="1"/>
  <c r="R117" i="2"/>
  <c r="R116" i="3" s="1"/>
  <c r="Q117" i="2"/>
  <c r="Q116" i="3" s="1"/>
  <c r="P117" i="2"/>
  <c r="P116" i="3" s="1"/>
  <c r="O117" i="2"/>
  <c r="O116" i="3" s="1"/>
  <c r="N117" i="2"/>
  <c r="N116" i="3" s="1"/>
  <c r="M117" i="2"/>
  <c r="M116" i="3" s="1"/>
  <c r="L117" i="2"/>
  <c r="L116" i="3" s="1"/>
  <c r="K117" i="2"/>
  <c r="K116" i="3" s="1"/>
  <c r="J117" i="2"/>
  <c r="J116" i="3" s="1"/>
  <c r="I117" i="2"/>
  <c r="I116" i="3" s="1"/>
  <c r="H117" i="2"/>
  <c r="H116" i="3" s="1"/>
  <c r="G117" i="2"/>
  <c r="G116" i="3" s="1"/>
  <c r="F117" i="2"/>
  <c r="F116" i="3" s="1"/>
  <c r="E117" i="2"/>
  <c r="E116" i="3" s="1"/>
  <c r="D117" i="2"/>
  <c r="D116" i="3" s="1"/>
  <c r="AU116" i="2"/>
  <c r="AU115" i="3" s="1"/>
  <c r="AT116" i="2"/>
  <c r="AT115" i="3" s="1"/>
  <c r="AS116" i="2"/>
  <c r="AS115" i="3" s="1"/>
  <c r="AR116" i="2"/>
  <c r="AR115" i="3" s="1"/>
  <c r="AQ116" i="2"/>
  <c r="AQ115" i="3" s="1"/>
  <c r="AP116" i="2"/>
  <c r="AP115" i="3" s="1"/>
  <c r="AO116" i="2"/>
  <c r="AO115" i="3" s="1"/>
  <c r="AN116" i="2"/>
  <c r="AN115" i="3" s="1"/>
  <c r="AM116" i="2"/>
  <c r="AM115" i="3" s="1"/>
  <c r="AL116" i="2"/>
  <c r="AL115" i="3" s="1"/>
  <c r="AK116" i="2"/>
  <c r="AK115" i="3" s="1"/>
  <c r="AJ116" i="2"/>
  <c r="AJ115" i="3" s="1"/>
  <c r="AI116" i="2"/>
  <c r="AI115" i="3" s="1"/>
  <c r="AH116" i="2"/>
  <c r="AH115" i="3" s="1"/>
  <c r="AG116" i="2"/>
  <c r="AG115" i="3" s="1"/>
  <c r="AF116" i="2"/>
  <c r="AF115" i="3" s="1"/>
  <c r="AE116" i="2"/>
  <c r="AE115" i="3" s="1"/>
  <c r="AD116" i="2"/>
  <c r="AD115" i="3" s="1"/>
  <c r="AC116" i="2"/>
  <c r="AC115" i="3" s="1"/>
  <c r="AB116" i="2"/>
  <c r="AB115" i="3" s="1"/>
  <c r="AA116" i="2"/>
  <c r="AA115" i="3" s="1"/>
  <c r="Z116" i="2"/>
  <c r="Z115" i="3" s="1"/>
  <c r="Y116" i="2"/>
  <c r="Y115" i="3" s="1"/>
  <c r="X116" i="2"/>
  <c r="X115" i="3" s="1"/>
  <c r="W116" i="2"/>
  <c r="W115" i="3" s="1"/>
  <c r="V116" i="2"/>
  <c r="V115" i="3" s="1"/>
  <c r="U116" i="2"/>
  <c r="U115" i="3" s="1"/>
  <c r="T116" i="2"/>
  <c r="T115" i="3" s="1"/>
  <c r="S116" i="2"/>
  <c r="S115" i="3" s="1"/>
  <c r="R116" i="2"/>
  <c r="R115" i="3" s="1"/>
  <c r="Q116" i="2"/>
  <c r="Q115" i="3" s="1"/>
  <c r="P116" i="2"/>
  <c r="P115" i="3" s="1"/>
  <c r="O116" i="2"/>
  <c r="O115" i="3" s="1"/>
  <c r="N116" i="2"/>
  <c r="N115" i="3" s="1"/>
  <c r="M116" i="2"/>
  <c r="M115" i="3" s="1"/>
  <c r="L116" i="2"/>
  <c r="L115" i="3" s="1"/>
  <c r="K116" i="2"/>
  <c r="K115" i="3" s="1"/>
  <c r="J116" i="2"/>
  <c r="J115" i="3" s="1"/>
  <c r="I116" i="2"/>
  <c r="I115" i="3" s="1"/>
  <c r="H116" i="2"/>
  <c r="H115" i="3" s="1"/>
  <c r="G116" i="2"/>
  <c r="G115" i="3" s="1"/>
  <c r="F116" i="2"/>
  <c r="F115" i="3" s="1"/>
  <c r="E116" i="2"/>
  <c r="E115" i="3" s="1"/>
  <c r="D116" i="2"/>
  <c r="D115" i="3" s="1"/>
  <c r="AU115" i="2"/>
  <c r="AU114" i="3" s="1"/>
  <c r="AT115" i="2"/>
  <c r="AT114" i="3" s="1"/>
  <c r="AS115" i="2"/>
  <c r="AS114" i="3" s="1"/>
  <c r="AR115" i="2"/>
  <c r="AR114" i="3" s="1"/>
  <c r="AQ115" i="2"/>
  <c r="AQ114" i="3" s="1"/>
  <c r="AP115" i="2"/>
  <c r="AP114" i="3" s="1"/>
  <c r="AO115" i="2"/>
  <c r="AO114" i="3" s="1"/>
  <c r="AN115" i="2"/>
  <c r="AN114" i="3" s="1"/>
  <c r="AM115" i="2"/>
  <c r="AM114" i="3" s="1"/>
  <c r="AL115" i="2"/>
  <c r="AL114" i="3" s="1"/>
  <c r="AK115" i="2"/>
  <c r="AK114" i="3" s="1"/>
  <c r="AJ115" i="2"/>
  <c r="AJ114" i="3" s="1"/>
  <c r="AI115" i="2"/>
  <c r="AI114" i="3" s="1"/>
  <c r="AH115" i="2"/>
  <c r="AH114" i="3" s="1"/>
  <c r="AG115" i="2"/>
  <c r="AG114" i="3" s="1"/>
  <c r="AF115" i="2"/>
  <c r="AF114" i="3" s="1"/>
  <c r="AE115" i="2"/>
  <c r="AE114" i="3" s="1"/>
  <c r="AD115" i="2"/>
  <c r="AD114" i="3" s="1"/>
  <c r="AC115" i="2"/>
  <c r="AC114" i="3" s="1"/>
  <c r="AB115" i="2"/>
  <c r="AB114" i="3" s="1"/>
  <c r="AA115" i="2"/>
  <c r="AA114" i="3" s="1"/>
  <c r="Z115" i="2"/>
  <c r="Z114" i="3" s="1"/>
  <c r="Y115" i="2"/>
  <c r="Y114" i="3" s="1"/>
  <c r="X115" i="2"/>
  <c r="X114" i="3" s="1"/>
  <c r="W115" i="2"/>
  <c r="W114" i="3" s="1"/>
  <c r="V115" i="2"/>
  <c r="V114" i="3" s="1"/>
  <c r="U115" i="2"/>
  <c r="U114" i="3" s="1"/>
  <c r="T115" i="2"/>
  <c r="T114" i="3" s="1"/>
  <c r="S115" i="2"/>
  <c r="S114" i="3" s="1"/>
  <c r="R115" i="2"/>
  <c r="R114" i="3" s="1"/>
  <c r="Q115" i="2"/>
  <c r="Q114" i="3" s="1"/>
  <c r="P115" i="2"/>
  <c r="P114" i="3" s="1"/>
  <c r="O115" i="2"/>
  <c r="O114" i="3" s="1"/>
  <c r="N115" i="2"/>
  <c r="N114" i="3" s="1"/>
  <c r="M115" i="2"/>
  <c r="M114" i="3" s="1"/>
  <c r="L115" i="2"/>
  <c r="L114" i="3" s="1"/>
  <c r="K115" i="2"/>
  <c r="K114" i="3" s="1"/>
  <c r="J115" i="2"/>
  <c r="J114" i="3" s="1"/>
  <c r="I115" i="2"/>
  <c r="I114" i="3" s="1"/>
  <c r="H115" i="2"/>
  <c r="H114" i="3" s="1"/>
  <c r="G115" i="2"/>
  <c r="G114" i="3" s="1"/>
  <c r="F115" i="2"/>
  <c r="F114" i="3" s="1"/>
  <c r="E115" i="2"/>
  <c r="E114" i="3" s="1"/>
  <c r="D115" i="2"/>
  <c r="D114" i="3" s="1"/>
  <c r="AU114" i="2"/>
  <c r="AT114" i="2"/>
  <c r="AS114" i="2"/>
  <c r="AS113" i="3" s="1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U113" i="2"/>
  <c r="AU112" i="3" s="1"/>
  <c r="AT113" i="2"/>
  <c r="AT112" i="3" s="1"/>
  <c r="AS113" i="2"/>
  <c r="AS112" i="3" s="1"/>
  <c r="AR113" i="2"/>
  <c r="AR112" i="3" s="1"/>
  <c r="AQ113" i="2"/>
  <c r="AQ112" i="3" s="1"/>
  <c r="AP113" i="2"/>
  <c r="AP112" i="3" s="1"/>
  <c r="AO113" i="2"/>
  <c r="AO112" i="3" s="1"/>
  <c r="AN113" i="2"/>
  <c r="AN112" i="3" s="1"/>
  <c r="AM113" i="2"/>
  <c r="AM112" i="3" s="1"/>
  <c r="AL113" i="2"/>
  <c r="AL112" i="3" s="1"/>
  <c r="AK113" i="2"/>
  <c r="AK112" i="3" s="1"/>
  <c r="AJ113" i="2"/>
  <c r="AJ112" i="3" s="1"/>
  <c r="AI113" i="2"/>
  <c r="AI112" i="3" s="1"/>
  <c r="AH113" i="2"/>
  <c r="AH112" i="3" s="1"/>
  <c r="AG113" i="2"/>
  <c r="AG112" i="3" s="1"/>
  <c r="AF113" i="2"/>
  <c r="AF112" i="3" s="1"/>
  <c r="AE113" i="2"/>
  <c r="AE112" i="3" s="1"/>
  <c r="AD113" i="2"/>
  <c r="AD112" i="3" s="1"/>
  <c r="AC113" i="2"/>
  <c r="AC112" i="3" s="1"/>
  <c r="AB113" i="2"/>
  <c r="AB112" i="3" s="1"/>
  <c r="AA113" i="2"/>
  <c r="AA112" i="3" s="1"/>
  <c r="Z113" i="2"/>
  <c r="Z112" i="3" s="1"/>
  <c r="Y113" i="2"/>
  <c r="Y112" i="3" s="1"/>
  <c r="X113" i="2"/>
  <c r="X112" i="3" s="1"/>
  <c r="W113" i="2"/>
  <c r="W112" i="3" s="1"/>
  <c r="V113" i="2"/>
  <c r="V112" i="3" s="1"/>
  <c r="U113" i="2"/>
  <c r="U112" i="3" s="1"/>
  <c r="T113" i="2"/>
  <c r="T112" i="3" s="1"/>
  <c r="S113" i="2"/>
  <c r="S112" i="3" s="1"/>
  <c r="R113" i="2"/>
  <c r="R112" i="3" s="1"/>
  <c r="Q113" i="2"/>
  <c r="Q112" i="3" s="1"/>
  <c r="P113" i="2"/>
  <c r="P112" i="3" s="1"/>
  <c r="O113" i="2"/>
  <c r="O112" i="3" s="1"/>
  <c r="N113" i="2"/>
  <c r="N112" i="3" s="1"/>
  <c r="M113" i="2"/>
  <c r="M112" i="3" s="1"/>
  <c r="L113" i="2"/>
  <c r="L112" i="3" s="1"/>
  <c r="K113" i="2"/>
  <c r="K112" i="3" s="1"/>
  <c r="J113" i="2"/>
  <c r="J112" i="3" s="1"/>
  <c r="I113" i="2"/>
  <c r="I112" i="3" s="1"/>
  <c r="H113" i="2"/>
  <c r="H112" i="3" s="1"/>
  <c r="G113" i="2"/>
  <c r="G112" i="3" s="1"/>
  <c r="F113" i="2"/>
  <c r="F112" i="3" s="1"/>
  <c r="E113" i="2"/>
  <c r="E112" i="3" s="1"/>
  <c r="D113" i="2"/>
  <c r="D112" i="3" s="1"/>
  <c r="AU112" i="2"/>
  <c r="AU111" i="3" s="1"/>
  <c r="AT112" i="2"/>
  <c r="AT111" i="3" s="1"/>
  <c r="AS112" i="2"/>
  <c r="AS111" i="3" s="1"/>
  <c r="AR112" i="2"/>
  <c r="AR111" i="3" s="1"/>
  <c r="AQ112" i="2"/>
  <c r="AQ111" i="3" s="1"/>
  <c r="AP112" i="2"/>
  <c r="AP111" i="3" s="1"/>
  <c r="AO112" i="2"/>
  <c r="AO111" i="3" s="1"/>
  <c r="AN112" i="2"/>
  <c r="AN111" i="3" s="1"/>
  <c r="AM112" i="2"/>
  <c r="AM111" i="3" s="1"/>
  <c r="AL112" i="2"/>
  <c r="AL111" i="3" s="1"/>
  <c r="AK112" i="2"/>
  <c r="AK111" i="3" s="1"/>
  <c r="AJ112" i="2"/>
  <c r="AJ111" i="3" s="1"/>
  <c r="AI112" i="2"/>
  <c r="AI111" i="3" s="1"/>
  <c r="AH112" i="2"/>
  <c r="AH111" i="3" s="1"/>
  <c r="AG112" i="2"/>
  <c r="AG111" i="3" s="1"/>
  <c r="AF112" i="2"/>
  <c r="AF111" i="3" s="1"/>
  <c r="AE112" i="2"/>
  <c r="AE111" i="3" s="1"/>
  <c r="AD112" i="2"/>
  <c r="AD111" i="3" s="1"/>
  <c r="AC112" i="2"/>
  <c r="AC111" i="3" s="1"/>
  <c r="AB112" i="2"/>
  <c r="AB111" i="3" s="1"/>
  <c r="AA112" i="2"/>
  <c r="AA111" i="3" s="1"/>
  <c r="Z112" i="2"/>
  <c r="Z111" i="3" s="1"/>
  <c r="Y112" i="2"/>
  <c r="Y111" i="3" s="1"/>
  <c r="X112" i="2"/>
  <c r="X111" i="3" s="1"/>
  <c r="W112" i="2"/>
  <c r="W111" i="3" s="1"/>
  <c r="V112" i="2"/>
  <c r="V111" i="3" s="1"/>
  <c r="U112" i="2"/>
  <c r="U111" i="3" s="1"/>
  <c r="T112" i="2"/>
  <c r="T111" i="3" s="1"/>
  <c r="S112" i="2"/>
  <c r="S111" i="3" s="1"/>
  <c r="R112" i="2"/>
  <c r="R111" i="3" s="1"/>
  <c r="Q112" i="2"/>
  <c r="Q111" i="3" s="1"/>
  <c r="P112" i="2"/>
  <c r="P111" i="3" s="1"/>
  <c r="O112" i="2"/>
  <c r="O111" i="3" s="1"/>
  <c r="N112" i="2"/>
  <c r="N111" i="3" s="1"/>
  <c r="M112" i="2"/>
  <c r="M111" i="3" s="1"/>
  <c r="L112" i="2"/>
  <c r="L111" i="3" s="1"/>
  <c r="K112" i="2"/>
  <c r="K111" i="3" s="1"/>
  <c r="J112" i="2"/>
  <c r="J111" i="3" s="1"/>
  <c r="I112" i="2"/>
  <c r="I111" i="3" s="1"/>
  <c r="H112" i="2"/>
  <c r="H111" i="3" s="1"/>
  <c r="G112" i="2"/>
  <c r="G111" i="3" s="1"/>
  <c r="F112" i="2"/>
  <c r="F111" i="3" s="1"/>
  <c r="E112" i="2"/>
  <c r="E111" i="3" s="1"/>
  <c r="D112" i="2"/>
  <c r="D111" i="3" s="1"/>
  <c r="AU111" i="2"/>
  <c r="AU110" i="3" s="1"/>
  <c r="AT111" i="2"/>
  <c r="AT110" i="3" s="1"/>
  <c r="AS111" i="2"/>
  <c r="AS110" i="3" s="1"/>
  <c r="AR111" i="2"/>
  <c r="AR110" i="3" s="1"/>
  <c r="AQ111" i="2"/>
  <c r="AQ110" i="3" s="1"/>
  <c r="AP111" i="2"/>
  <c r="AP110" i="3" s="1"/>
  <c r="AO111" i="2"/>
  <c r="AO110" i="3" s="1"/>
  <c r="AN111" i="2"/>
  <c r="AN110" i="3" s="1"/>
  <c r="AM111" i="2"/>
  <c r="AM110" i="3" s="1"/>
  <c r="AL111" i="2"/>
  <c r="AL110" i="3" s="1"/>
  <c r="AK111" i="2"/>
  <c r="AK110" i="3" s="1"/>
  <c r="AJ111" i="2"/>
  <c r="AJ110" i="3" s="1"/>
  <c r="AI111" i="2"/>
  <c r="AI110" i="3" s="1"/>
  <c r="AH111" i="2"/>
  <c r="AH110" i="3" s="1"/>
  <c r="AG111" i="2"/>
  <c r="AG110" i="3" s="1"/>
  <c r="AF111" i="2"/>
  <c r="AF110" i="3" s="1"/>
  <c r="AE111" i="2"/>
  <c r="AE110" i="3" s="1"/>
  <c r="AD111" i="2"/>
  <c r="AD110" i="3" s="1"/>
  <c r="AC111" i="2"/>
  <c r="AC110" i="3" s="1"/>
  <c r="AB111" i="2"/>
  <c r="AB110" i="3" s="1"/>
  <c r="AA111" i="2"/>
  <c r="AA110" i="3" s="1"/>
  <c r="Z111" i="2"/>
  <c r="Z110" i="3" s="1"/>
  <c r="Y111" i="2"/>
  <c r="Y110" i="3" s="1"/>
  <c r="X111" i="2"/>
  <c r="X110" i="3" s="1"/>
  <c r="W111" i="2"/>
  <c r="W110" i="3" s="1"/>
  <c r="V111" i="2"/>
  <c r="V110" i="3" s="1"/>
  <c r="U111" i="2"/>
  <c r="U110" i="3" s="1"/>
  <c r="T111" i="2"/>
  <c r="T110" i="3" s="1"/>
  <c r="S111" i="2"/>
  <c r="S110" i="3" s="1"/>
  <c r="R111" i="2"/>
  <c r="R110" i="3" s="1"/>
  <c r="Q111" i="2"/>
  <c r="Q110" i="3" s="1"/>
  <c r="P111" i="2"/>
  <c r="P110" i="3" s="1"/>
  <c r="O111" i="2"/>
  <c r="O110" i="3" s="1"/>
  <c r="N111" i="2"/>
  <c r="N110" i="3" s="1"/>
  <c r="M111" i="2"/>
  <c r="M110" i="3" s="1"/>
  <c r="L111" i="2"/>
  <c r="L110" i="3" s="1"/>
  <c r="K111" i="2"/>
  <c r="K110" i="3" s="1"/>
  <c r="J111" i="2"/>
  <c r="J110" i="3" s="1"/>
  <c r="I111" i="2"/>
  <c r="I110" i="3" s="1"/>
  <c r="H111" i="2"/>
  <c r="H110" i="3" s="1"/>
  <c r="G111" i="2"/>
  <c r="G110" i="3" s="1"/>
  <c r="F111" i="2"/>
  <c r="F110" i="3" s="1"/>
  <c r="E111" i="2"/>
  <c r="E110" i="3" s="1"/>
  <c r="D111" i="2"/>
  <c r="D110" i="3" s="1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U109" i="2"/>
  <c r="AU108" i="3" s="1"/>
  <c r="AT109" i="2"/>
  <c r="AT108" i="3" s="1"/>
  <c r="AS109" i="2"/>
  <c r="AS108" i="3" s="1"/>
  <c r="AR109" i="2"/>
  <c r="AR108" i="3" s="1"/>
  <c r="AQ109" i="2"/>
  <c r="AQ108" i="3" s="1"/>
  <c r="AP109" i="2"/>
  <c r="AP108" i="3" s="1"/>
  <c r="AO109" i="2"/>
  <c r="AO108" i="3" s="1"/>
  <c r="AN109" i="2"/>
  <c r="AN108" i="3" s="1"/>
  <c r="AM109" i="2"/>
  <c r="AM108" i="3" s="1"/>
  <c r="AL109" i="2"/>
  <c r="AL108" i="3" s="1"/>
  <c r="AK109" i="2"/>
  <c r="AK108" i="3" s="1"/>
  <c r="AJ109" i="2"/>
  <c r="AJ108" i="3" s="1"/>
  <c r="AI109" i="2"/>
  <c r="AI108" i="3" s="1"/>
  <c r="AH109" i="2"/>
  <c r="AH108" i="3" s="1"/>
  <c r="AG109" i="2"/>
  <c r="AG108" i="3" s="1"/>
  <c r="AF109" i="2"/>
  <c r="AF108" i="3" s="1"/>
  <c r="AE109" i="2"/>
  <c r="AE108" i="3" s="1"/>
  <c r="AD109" i="2"/>
  <c r="AD108" i="3" s="1"/>
  <c r="AC109" i="2"/>
  <c r="AC108" i="3" s="1"/>
  <c r="AB109" i="2"/>
  <c r="AB108" i="3" s="1"/>
  <c r="AA109" i="2"/>
  <c r="AA108" i="3" s="1"/>
  <c r="Z109" i="2"/>
  <c r="Z108" i="3" s="1"/>
  <c r="Y109" i="2"/>
  <c r="Y108" i="3" s="1"/>
  <c r="X109" i="2"/>
  <c r="X108" i="3" s="1"/>
  <c r="W109" i="2"/>
  <c r="W108" i="3" s="1"/>
  <c r="V109" i="2"/>
  <c r="V108" i="3" s="1"/>
  <c r="U109" i="2"/>
  <c r="U108" i="3" s="1"/>
  <c r="T109" i="2"/>
  <c r="T108" i="3" s="1"/>
  <c r="S109" i="2"/>
  <c r="S108" i="3" s="1"/>
  <c r="R109" i="2"/>
  <c r="R108" i="3" s="1"/>
  <c r="Q109" i="2"/>
  <c r="Q108" i="3" s="1"/>
  <c r="P109" i="2"/>
  <c r="P108" i="3" s="1"/>
  <c r="O109" i="2"/>
  <c r="O108" i="3" s="1"/>
  <c r="N109" i="2"/>
  <c r="N108" i="3" s="1"/>
  <c r="M109" i="2"/>
  <c r="M108" i="3" s="1"/>
  <c r="L109" i="2"/>
  <c r="L108" i="3" s="1"/>
  <c r="K109" i="2"/>
  <c r="K108" i="3" s="1"/>
  <c r="J109" i="2"/>
  <c r="J108" i="3" s="1"/>
  <c r="I109" i="2"/>
  <c r="I108" i="3" s="1"/>
  <c r="H109" i="2"/>
  <c r="H108" i="3" s="1"/>
  <c r="G109" i="2"/>
  <c r="G108" i="3" s="1"/>
  <c r="F109" i="2"/>
  <c r="F108" i="3" s="1"/>
  <c r="E109" i="2"/>
  <c r="E108" i="3" s="1"/>
  <c r="D109" i="2"/>
  <c r="D108" i="3" s="1"/>
  <c r="AU108" i="2"/>
  <c r="AU107" i="3" s="1"/>
  <c r="AT108" i="2"/>
  <c r="AT107" i="3" s="1"/>
  <c r="AS108" i="2"/>
  <c r="AS107" i="3" s="1"/>
  <c r="AR108" i="2"/>
  <c r="AR107" i="3" s="1"/>
  <c r="AQ108" i="2"/>
  <c r="AQ107" i="3" s="1"/>
  <c r="AP108" i="2"/>
  <c r="AP107" i="3" s="1"/>
  <c r="AO108" i="2"/>
  <c r="AO107" i="3" s="1"/>
  <c r="AN108" i="2"/>
  <c r="AN107" i="3" s="1"/>
  <c r="AM108" i="2"/>
  <c r="AM107" i="3" s="1"/>
  <c r="AL108" i="2"/>
  <c r="AL107" i="3" s="1"/>
  <c r="AK108" i="2"/>
  <c r="AK107" i="3" s="1"/>
  <c r="AJ108" i="2"/>
  <c r="AJ107" i="3" s="1"/>
  <c r="AI108" i="2"/>
  <c r="AI107" i="3" s="1"/>
  <c r="AH108" i="2"/>
  <c r="AH107" i="3" s="1"/>
  <c r="AG108" i="2"/>
  <c r="AG107" i="3" s="1"/>
  <c r="AF108" i="2"/>
  <c r="AF107" i="3" s="1"/>
  <c r="AE108" i="2"/>
  <c r="AE107" i="3" s="1"/>
  <c r="AD108" i="2"/>
  <c r="AD107" i="3" s="1"/>
  <c r="AC108" i="2"/>
  <c r="AC107" i="3" s="1"/>
  <c r="AB108" i="2"/>
  <c r="AB107" i="3" s="1"/>
  <c r="AA108" i="2"/>
  <c r="AA107" i="3" s="1"/>
  <c r="Z108" i="2"/>
  <c r="Z107" i="3" s="1"/>
  <c r="Y108" i="2"/>
  <c r="Y107" i="3" s="1"/>
  <c r="X108" i="2"/>
  <c r="X107" i="3" s="1"/>
  <c r="W108" i="2"/>
  <c r="W107" i="3" s="1"/>
  <c r="V108" i="2"/>
  <c r="V107" i="3" s="1"/>
  <c r="U108" i="2"/>
  <c r="U107" i="3" s="1"/>
  <c r="T108" i="2"/>
  <c r="T107" i="3" s="1"/>
  <c r="S108" i="2"/>
  <c r="S107" i="3" s="1"/>
  <c r="R108" i="2"/>
  <c r="R107" i="3" s="1"/>
  <c r="Q108" i="2"/>
  <c r="Q107" i="3" s="1"/>
  <c r="P108" i="2"/>
  <c r="P107" i="3" s="1"/>
  <c r="O108" i="2"/>
  <c r="O107" i="3" s="1"/>
  <c r="N108" i="2"/>
  <c r="N107" i="3" s="1"/>
  <c r="M108" i="2"/>
  <c r="M107" i="3" s="1"/>
  <c r="L108" i="2"/>
  <c r="L107" i="3" s="1"/>
  <c r="K108" i="2"/>
  <c r="K107" i="3" s="1"/>
  <c r="J108" i="2"/>
  <c r="J107" i="3" s="1"/>
  <c r="I108" i="2"/>
  <c r="I107" i="3" s="1"/>
  <c r="H108" i="2"/>
  <c r="H107" i="3" s="1"/>
  <c r="G108" i="2"/>
  <c r="G107" i="3" s="1"/>
  <c r="F108" i="2"/>
  <c r="F107" i="3" s="1"/>
  <c r="E108" i="2"/>
  <c r="E107" i="3" s="1"/>
  <c r="D108" i="2"/>
  <c r="D107" i="3" s="1"/>
  <c r="AU107" i="2"/>
  <c r="AU106" i="3" s="1"/>
  <c r="AT107" i="2"/>
  <c r="AT106" i="3" s="1"/>
  <c r="AS107" i="2"/>
  <c r="AS106" i="3" s="1"/>
  <c r="AR107" i="2"/>
  <c r="AR106" i="3" s="1"/>
  <c r="AQ107" i="2"/>
  <c r="AQ106" i="3" s="1"/>
  <c r="AP107" i="2"/>
  <c r="AP106" i="3" s="1"/>
  <c r="AO107" i="2"/>
  <c r="AO106" i="3" s="1"/>
  <c r="AN107" i="2"/>
  <c r="AN106" i="3" s="1"/>
  <c r="AM107" i="2"/>
  <c r="AM106" i="3" s="1"/>
  <c r="AL107" i="2"/>
  <c r="AL106" i="3" s="1"/>
  <c r="AK107" i="2"/>
  <c r="AK106" i="3" s="1"/>
  <c r="AJ107" i="2"/>
  <c r="AJ106" i="3" s="1"/>
  <c r="AI107" i="2"/>
  <c r="AI106" i="3" s="1"/>
  <c r="AH107" i="2"/>
  <c r="AH106" i="3" s="1"/>
  <c r="AG107" i="2"/>
  <c r="AG106" i="3" s="1"/>
  <c r="AF107" i="2"/>
  <c r="AF106" i="3" s="1"/>
  <c r="AE107" i="2"/>
  <c r="AE106" i="3" s="1"/>
  <c r="AD107" i="2"/>
  <c r="AD106" i="3" s="1"/>
  <c r="AC107" i="2"/>
  <c r="AC106" i="3" s="1"/>
  <c r="AB107" i="2"/>
  <c r="AB106" i="3" s="1"/>
  <c r="AA107" i="2"/>
  <c r="AA106" i="3" s="1"/>
  <c r="Z107" i="2"/>
  <c r="Z106" i="3" s="1"/>
  <c r="Y107" i="2"/>
  <c r="Y106" i="3" s="1"/>
  <c r="X107" i="2"/>
  <c r="X106" i="3" s="1"/>
  <c r="W107" i="2"/>
  <c r="W106" i="3" s="1"/>
  <c r="V107" i="2"/>
  <c r="V106" i="3" s="1"/>
  <c r="U107" i="2"/>
  <c r="U106" i="3" s="1"/>
  <c r="T107" i="2"/>
  <c r="T106" i="3" s="1"/>
  <c r="S107" i="2"/>
  <c r="S106" i="3" s="1"/>
  <c r="R107" i="2"/>
  <c r="R106" i="3" s="1"/>
  <c r="Q107" i="2"/>
  <c r="Q106" i="3" s="1"/>
  <c r="P107" i="2"/>
  <c r="P106" i="3" s="1"/>
  <c r="O107" i="2"/>
  <c r="O106" i="3" s="1"/>
  <c r="N107" i="2"/>
  <c r="N106" i="3" s="1"/>
  <c r="M107" i="2"/>
  <c r="M106" i="3" s="1"/>
  <c r="L107" i="2"/>
  <c r="L106" i="3" s="1"/>
  <c r="K107" i="2"/>
  <c r="K106" i="3" s="1"/>
  <c r="J107" i="2"/>
  <c r="J106" i="3" s="1"/>
  <c r="I107" i="2"/>
  <c r="I106" i="3" s="1"/>
  <c r="H107" i="2"/>
  <c r="H106" i="3" s="1"/>
  <c r="G107" i="2"/>
  <c r="G106" i="3" s="1"/>
  <c r="F107" i="2"/>
  <c r="F106" i="3" s="1"/>
  <c r="E107" i="2"/>
  <c r="E106" i="3" s="1"/>
  <c r="D107" i="2"/>
  <c r="D106" i="3" s="1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U105" i="2"/>
  <c r="AU104" i="3" s="1"/>
  <c r="AT105" i="2"/>
  <c r="AT104" i="3" s="1"/>
  <c r="AS105" i="2"/>
  <c r="AS104" i="3" s="1"/>
  <c r="AR105" i="2"/>
  <c r="AR104" i="3" s="1"/>
  <c r="AQ105" i="2"/>
  <c r="AQ104" i="3" s="1"/>
  <c r="AP105" i="2"/>
  <c r="AP104" i="3" s="1"/>
  <c r="AO105" i="2"/>
  <c r="AO104" i="3" s="1"/>
  <c r="AN105" i="2"/>
  <c r="AN104" i="3" s="1"/>
  <c r="AM105" i="2"/>
  <c r="AM104" i="3" s="1"/>
  <c r="AL105" i="2"/>
  <c r="AL104" i="3" s="1"/>
  <c r="AK105" i="2"/>
  <c r="AK104" i="3" s="1"/>
  <c r="AJ105" i="2"/>
  <c r="AJ104" i="3" s="1"/>
  <c r="AI105" i="2"/>
  <c r="AI104" i="3" s="1"/>
  <c r="AH105" i="2"/>
  <c r="AH104" i="3" s="1"/>
  <c r="AG105" i="2"/>
  <c r="AG104" i="3" s="1"/>
  <c r="AF105" i="2"/>
  <c r="AF104" i="3" s="1"/>
  <c r="AE105" i="2"/>
  <c r="AE104" i="3" s="1"/>
  <c r="AD105" i="2"/>
  <c r="AD104" i="3" s="1"/>
  <c r="AC105" i="2"/>
  <c r="AC104" i="3" s="1"/>
  <c r="AB105" i="2"/>
  <c r="AB104" i="3" s="1"/>
  <c r="AA105" i="2"/>
  <c r="AA104" i="3" s="1"/>
  <c r="Z105" i="2"/>
  <c r="Z104" i="3" s="1"/>
  <c r="Y105" i="2"/>
  <c r="Y104" i="3" s="1"/>
  <c r="X105" i="2"/>
  <c r="X104" i="3" s="1"/>
  <c r="W105" i="2"/>
  <c r="W104" i="3" s="1"/>
  <c r="V105" i="2"/>
  <c r="V104" i="3" s="1"/>
  <c r="U105" i="2"/>
  <c r="U104" i="3" s="1"/>
  <c r="T105" i="2"/>
  <c r="T104" i="3" s="1"/>
  <c r="S105" i="2"/>
  <c r="S104" i="3" s="1"/>
  <c r="R105" i="2"/>
  <c r="R104" i="3" s="1"/>
  <c r="Q105" i="2"/>
  <c r="Q104" i="3" s="1"/>
  <c r="P105" i="2"/>
  <c r="P104" i="3" s="1"/>
  <c r="O105" i="2"/>
  <c r="O104" i="3" s="1"/>
  <c r="N105" i="2"/>
  <c r="N104" i="3" s="1"/>
  <c r="M105" i="2"/>
  <c r="M104" i="3" s="1"/>
  <c r="L105" i="2"/>
  <c r="L104" i="3" s="1"/>
  <c r="K105" i="2"/>
  <c r="K104" i="3" s="1"/>
  <c r="J105" i="2"/>
  <c r="J104" i="3" s="1"/>
  <c r="I105" i="2"/>
  <c r="I104" i="3" s="1"/>
  <c r="H105" i="2"/>
  <c r="H104" i="3" s="1"/>
  <c r="G105" i="2"/>
  <c r="G104" i="3" s="1"/>
  <c r="F105" i="2"/>
  <c r="F104" i="3" s="1"/>
  <c r="E105" i="2"/>
  <c r="E104" i="3" s="1"/>
  <c r="D105" i="2"/>
  <c r="D104" i="3" s="1"/>
  <c r="AU104" i="2"/>
  <c r="AU103" i="3" s="1"/>
  <c r="AT104" i="2"/>
  <c r="AT103" i="3" s="1"/>
  <c r="AS104" i="2"/>
  <c r="AS103" i="3" s="1"/>
  <c r="AR104" i="2"/>
  <c r="AR103" i="3" s="1"/>
  <c r="AQ104" i="2"/>
  <c r="AQ103" i="3" s="1"/>
  <c r="AP104" i="2"/>
  <c r="AP103" i="3" s="1"/>
  <c r="AO104" i="2"/>
  <c r="AO103" i="3" s="1"/>
  <c r="AN104" i="2"/>
  <c r="AN103" i="3" s="1"/>
  <c r="AM104" i="2"/>
  <c r="AM103" i="3" s="1"/>
  <c r="AL104" i="2"/>
  <c r="AL103" i="3" s="1"/>
  <c r="AK104" i="2"/>
  <c r="AK103" i="3" s="1"/>
  <c r="AJ104" i="2"/>
  <c r="AJ103" i="3" s="1"/>
  <c r="AI104" i="2"/>
  <c r="AI103" i="3" s="1"/>
  <c r="AH104" i="2"/>
  <c r="AH103" i="3" s="1"/>
  <c r="AG104" i="2"/>
  <c r="AG103" i="3" s="1"/>
  <c r="AF104" i="2"/>
  <c r="AF103" i="3" s="1"/>
  <c r="AE104" i="2"/>
  <c r="AE103" i="3" s="1"/>
  <c r="AD104" i="2"/>
  <c r="AD103" i="3" s="1"/>
  <c r="AC104" i="2"/>
  <c r="AC103" i="3" s="1"/>
  <c r="AB104" i="2"/>
  <c r="AB103" i="3" s="1"/>
  <c r="AA104" i="2"/>
  <c r="AA103" i="3" s="1"/>
  <c r="Z104" i="2"/>
  <c r="Z103" i="3" s="1"/>
  <c r="Y104" i="2"/>
  <c r="Y103" i="3" s="1"/>
  <c r="X104" i="2"/>
  <c r="X103" i="3" s="1"/>
  <c r="W104" i="2"/>
  <c r="W103" i="3" s="1"/>
  <c r="V104" i="2"/>
  <c r="V103" i="3" s="1"/>
  <c r="U104" i="2"/>
  <c r="U103" i="3" s="1"/>
  <c r="T104" i="2"/>
  <c r="T103" i="3" s="1"/>
  <c r="S104" i="2"/>
  <c r="S103" i="3" s="1"/>
  <c r="R104" i="2"/>
  <c r="R103" i="3" s="1"/>
  <c r="Q104" i="2"/>
  <c r="Q103" i="3" s="1"/>
  <c r="P104" i="2"/>
  <c r="P103" i="3" s="1"/>
  <c r="O104" i="2"/>
  <c r="O103" i="3" s="1"/>
  <c r="N104" i="2"/>
  <c r="N103" i="3" s="1"/>
  <c r="M104" i="2"/>
  <c r="M103" i="3" s="1"/>
  <c r="L104" i="2"/>
  <c r="L103" i="3" s="1"/>
  <c r="K104" i="2"/>
  <c r="K103" i="3" s="1"/>
  <c r="J104" i="2"/>
  <c r="J103" i="3" s="1"/>
  <c r="I104" i="2"/>
  <c r="I103" i="3" s="1"/>
  <c r="H104" i="2"/>
  <c r="H103" i="3" s="1"/>
  <c r="G104" i="2"/>
  <c r="G103" i="3" s="1"/>
  <c r="F104" i="2"/>
  <c r="F103" i="3" s="1"/>
  <c r="E104" i="2"/>
  <c r="E103" i="3" s="1"/>
  <c r="D104" i="2"/>
  <c r="D103" i="3" s="1"/>
  <c r="AU103" i="2"/>
  <c r="AU102" i="3" s="1"/>
  <c r="AT103" i="2"/>
  <c r="AT102" i="3" s="1"/>
  <c r="AS103" i="2"/>
  <c r="AS102" i="3" s="1"/>
  <c r="AR103" i="2"/>
  <c r="AR102" i="3" s="1"/>
  <c r="AQ103" i="2"/>
  <c r="AQ102" i="3" s="1"/>
  <c r="AP103" i="2"/>
  <c r="AP102" i="3" s="1"/>
  <c r="AO103" i="2"/>
  <c r="AO102" i="3" s="1"/>
  <c r="AN103" i="2"/>
  <c r="AN102" i="3" s="1"/>
  <c r="AM103" i="2"/>
  <c r="AM102" i="3" s="1"/>
  <c r="AL103" i="2"/>
  <c r="AL102" i="3" s="1"/>
  <c r="AK103" i="2"/>
  <c r="AK102" i="3" s="1"/>
  <c r="AJ103" i="2"/>
  <c r="AJ102" i="3" s="1"/>
  <c r="AI103" i="2"/>
  <c r="AI102" i="3" s="1"/>
  <c r="AH103" i="2"/>
  <c r="AH102" i="3" s="1"/>
  <c r="AG103" i="2"/>
  <c r="AG102" i="3" s="1"/>
  <c r="AF103" i="2"/>
  <c r="AF102" i="3" s="1"/>
  <c r="AE103" i="2"/>
  <c r="AE102" i="3" s="1"/>
  <c r="AD103" i="2"/>
  <c r="AD102" i="3" s="1"/>
  <c r="AC103" i="2"/>
  <c r="AC102" i="3" s="1"/>
  <c r="AB103" i="2"/>
  <c r="AB102" i="3" s="1"/>
  <c r="AA103" i="2"/>
  <c r="AA102" i="3" s="1"/>
  <c r="Z103" i="2"/>
  <c r="Z102" i="3" s="1"/>
  <c r="Y103" i="2"/>
  <c r="Y102" i="3" s="1"/>
  <c r="X103" i="2"/>
  <c r="X102" i="3" s="1"/>
  <c r="W103" i="2"/>
  <c r="W102" i="3" s="1"/>
  <c r="V103" i="2"/>
  <c r="V102" i="3" s="1"/>
  <c r="U103" i="2"/>
  <c r="U102" i="3" s="1"/>
  <c r="T103" i="2"/>
  <c r="T102" i="3" s="1"/>
  <c r="S103" i="2"/>
  <c r="S102" i="3" s="1"/>
  <c r="R103" i="2"/>
  <c r="R102" i="3" s="1"/>
  <c r="Q103" i="2"/>
  <c r="Q102" i="3" s="1"/>
  <c r="P103" i="2"/>
  <c r="P102" i="3" s="1"/>
  <c r="O103" i="2"/>
  <c r="O102" i="3" s="1"/>
  <c r="N103" i="2"/>
  <c r="N102" i="3" s="1"/>
  <c r="M103" i="2"/>
  <c r="M102" i="3" s="1"/>
  <c r="L103" i="2"/>
  <c r="L102" i="3" s="1"/>
  <c r="K103" i="2"/>
  <c r="K102" i="3" s="1"/>
  <c r="J103" i="2"/>
  <c r="J102" i="3" s="1"/>
  <c r="I103" i="2"/>
  <c r="I102" i="3" s="1"/>
  <c r="H103" i="2"/>
  <c r="H102" i="3" s="1"/>
  <c r="G103" i="2"/>
  <c r="G102" i="3" s="1"/>
  <c r="F103" i="2"/>
  <c r="F102" i="3" s="1"/>
  <c r="E103" i="2"/>
  <c r="E102" i="3" s="1"/>
  <c r="D103" i="2"/>
  <c r="D102" i="3" s="1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H101" i="3" s="1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U101" i="2"/>
  <c r="AU100" i="3" s="1"/>
  <c r="AT101" i="2"/>
  <c r="AT100" i="3" s="1"/>
  <c r="AS101" i="2"/>
  <c r="AS100" i="3" s="1"/>
  <c r="AR101" i="2"/>
  <c r="AR100" i="3" s="1"/>
  <c r="AQ101" i="2"/>
  <c r="AQ100" i="3" s="1"/>
  <c r="AP101" i="2"/>
  <c r="AP100" i="3" s="1"/>
  <c r="AO101" i="2"/>
  <c r="AO100" i="3" s="1"/>
  <c r="AN101" i="2"/>
  <c r="AN100" i="3" s="1"/>
  <c r="AM101" i="2"/>
  <c r="AM100" i="3" s="1"/>
  <c r="AL101" i="2"/>
  <c r="AL100" i="3" s="1"/>
  <c r="AK101" i="2"/>
  <c r="AK100" i="3" s="1"/>
  <c r="AJ101" i="2"/>
  <c r="AJ100" i="3" s="1"/>
  <c r="AI101" i="2"/>
  <c r="AI100" i="3" s="1"/>
  <c r="AH101" i="2"/>
  <c r="AH100" i="3" s="1"/>
  <c r="AG101" i="2"/>
  <c r="AG100" i="3" s="1"/>
  <c r="AF101" i="2"/>
  <c r="AF100" i="3" s="1"/>
  <c r="AE101" i="2"/>
  <c r="AE100" i="3" s="1"/>
  <c r="AD101" i="2"/>
  <c r="AD100" i="3" s="1"/>
  <c r="AC101" i="2"/>
  <c r="AC100" i="3" s="1"/>
  <c r="AB101" i="2"/>
  <c r="AB100" i="3" s="1"/>
  <c r="AA101" i="2"/>
  <c r="AA100" i="3" s="1"/>
  <c r="Z101" i="2"/>
  <c r="Z100" i="3" s="1"/>
  <c r="Y101" i="2"/>
  <c r="Y100" i="3" s="1"/>
  <c r="X101" i="2"/>
  <c r="X100" i="3" s="1"/>
  <c r="W101" i="2"/>
  <c r="W100" i="3" s="1"/>
  <c r="V101" i="2"/>
  <c r="V100" i="3" s="1"/>
  <c r="U101" i="2"/>
  <c r="U100" i="3" s="1"/>
  <c r="T101" i="2"/>
  <c r="T100" i="3" s="1"/>
  <c r="S101" i="2"/>
  <c r="S100" i="3" s="1"/>
  <c r="R101" i="2"/>
  <c r="R100" i="3" s="1"/>
  <c r="Q101" i="2"/>
  <c r="Q100" i="3" s="1"/>
  <c r="P101" i="2"/>
  <c r="P100" i="3" s="1"/>
  <c r="O101" i="2"/>
  <c r="O100" i="3" s="1"/>
  <c r="N101" i="2"/>
  <c r="N100" i="3" s="1"/>
  <c r="M101" i="2"/>
  <c r="M100" i="3" s="1"/>
  <c r="L101" i="2"/>
  <c r="L100" i="3" s="1"/>
  <c r="K101" i="2"/>
  <c r="K100" i="3" s="1"/>
  <c r="J101" i="2"/>
  <c r="J100" i="3" s="1"/>
  <c r="I101" i="2"/>
  <c r="I100" i="3" s="1"/>
  <c r="H101" i="2"/>
  <c r="H100" i="3" s="1"/>
  <c r="G101" i="2"/>
  <c r="G100" i="3" s="1"/>
  <c r="F101" i="2"/>
  <c r="F100" i="3" s="1"/>
  <c r="E101" i="2"/>
  <c r="E100" i="3" s="1"/>
  <c r="D101" i="2"/>
  <c r="D100" i="3" s="1"/>
  <c r="AU100" i="2"/>
  <c r="AU99" i="3" s="1"/>
  <c r="AT100" i="2"/>
  <c r="AT99" i="3" s="1"/>
  <c r="AS100" i="2"/>
  <c r="AS99" i="3" s="1"/>
  <c r="AR100" i="2"/>
  <c r="AR99" i="3" s="1"/>
  <c r="AQ100" i="2"/>
  <c r="AQ99" i="3" s="1"/>
  <c r="AP100" i="2"/>
  <c r="AP99" i="3" s="1"/>
  <c r="AO100" i="2"/>
  <c r="AO99" i="3" s="1"/>
  <c r="AN100" i="2"/>
  <c r="AN99" i="3" s="1"/>
  <c r="AM100" i="2"/>
  <c r="AM99" i="3" s="1"/>
  <c r="AL100" i="2"/>
  <c r="AL99" i="3" s="1"/>
  <c r="AK100" i="2"/>
  <c r="AK99" i="3" s="1"/>
  <c r="AJ100" i="2"/>
  <c r="AJ99" i="3" s="1"/>
  <c r="AI100" i="2"/>
  <c r="AI99" i="3" s="1"/>
  <c r="AH100" i="2"/>
  <c r="AH99" i="3" s="1"/>
  <c r="AG100" i="2"/>
  <c r="AG99" i="3" s="1"/>
  <c r="AF100" i="2"/>
  <c r="AF99" i="3" s="1"/>
  <c r="AE100" i="2"/>
  <c r="AE99" i="3" s="1"/>
  <c r="AD100" i="2"/>
  <c r="AD99" i="3" s="1"/>
  <c r="AC100" i="2"/>
  <c r="AC99" i="3" s="1"/>
  <c r="AB100" i="2"/>
  <c r="AB99" i="3" s="1"/>
  <c r="AA100" i="2"/>
  <c r="AA99" i="3" s="1"/>
  <c r="Z100" i="2"/>
  <c r="Z99" i="3" s="1"/>
  <c r="Y100" i="2"/>
  <c r="Y99" i="3" s="1"/>
  <c r="X100" i="2"/>
  <c r="X99" i="3" s="1"/>
  <c r="W100" i="2"/>
  <c r="W99" i="3" s="1"/>
  <c r="V100" i="2"/>
  <c r="V99" i="3" s="1"/>
  <c r="U100" i="2"/>
  <c r="U99" i="3" s="1"/>
  <c r="T100" i="2"/>
  <c r="T99" i="3" s="1"/>
  <c r="S100" i="2"/>
  <c r="S99" i="3" s="1"/>
  <c r="R100" i="2"/>
  <c r="R99" i="3" s="1"/>
  <c r="Q100" i="2"/>
  <c r="Q99" i="3" s="1"/>
  <c r="P100" i="2"/>
  <c r="P99" i="3" s="1"/>
  <c r="O100" i="2"/>
  <c r="O99" i="3" s="1"/>
  <c r="N100" i="2"/>
  <c r="N99" i="3" s="1"/>
  <c r="M100" i="2"/>
  <c r="M99" i="3" s="1"/>
  <c r="L100" i="2"/>
  <c r="L99" i="3" s="1"/>
  <c r="K100" i="2"/>
  <c r="K99" i="3" s="1"/>
  <c r="J100" i="2"/>
  <c r="J99" i="3" s="1"/>
  <c r="I100" i="2"/>
  <c r="I99" i="3" s="1"/>
  <c r="H100" i="2"/>
  <c r="H99" i="3" s="1"/>
  <c r="G100" i="2"/>
  <c r="G99" i="3" s="1"/>
  <c r="F100" i="2"/>
  <c r="F99" i="3" s="1"/>
  <c r="E100" i="2"/>
  <c r="E99" i="3" s="1"/>
  <c r="D100" i="2"/>
  <c r="D99" i="3" s="1"/>
  <c r="AU99" i="2"/>
  <c r="AU98" i="3" s="1"/>
  <c r="AT99" i="2"/>
  <c r="AT98" i="3" s="1"/>
  <c r="AS99" i="2"/>
  <c r="AS98" i="3" s="1"/>
  <c r="AR99" i="2"/>
  <c r="AR98" i="3" s="1"/>
  <c r="AQ99" i="2"/>
  <c r="AQ98" i="3" s="1"/>
  <c r="AP99" i="2"/>
  <c r="AP98" i="3" s="1"/>
  <c r="AO99" i="2"/>
  <c r="AO98" i="3" s="1"/>
  <c r="AN99" i="2"/>
  <c r="AN98" i="3" s="1"/>
  <c r="AM99" i="2"/>
  <c r="AM98" i="3" s="1"/>
  <c r="AL99" i="2"/>
  <c r="AL98" i="3" s="1"/>
  <c r="AK99" i="2"/>
  <c r="AK98" i="3" s="1"/>
  <c r="AJ99" i="2"/>
  <c r="AJ98" i="3" s="1"/>
  <c r="AI99" i="2"/>
  <c r="AI98" i="3" s="1"/>
  <c r="AH99" i="2"/>
  <c r="AH98" i="3" s="1"/>
  <c r="AG99" i="2"/>
  <c r="AG98" i="3" s="1"/>
  <c r="AF99" i="2"/>
  <c r="AF98" i="3" s="1"/>
  <c r="AE99" i="2"/>
  <c r="AE98" i="3" s="1"/>
  <c r="AD99" i="2"/>
  <c r="AD98" i="3" s="1"/>
  <c r="AC99" i="2"/>
  <c r="AC98" i="3" s="1"/>
  <c r="AB99" i="2"/>
  <c r="AB98" i="3" s="1"/>
  <c r="AA99" i="2"/>
  <c r="AA98" i="3" s="1"/>
  <c r="Z99" i="2"/>
  <c r="Z98" i="3" s="1"/>
  <c r="Y99" i="2"/>
  <c r="Y98" i="3" s="1"/>
  <c r="X99" i="2"/>
  <c r="X98" i="3" s="1"/>
  <c r="W99" i="2"/>
  <c r="W98" i="3" s="1"/>
  <c r="V99" i="2"/>
  <c r="V98" i="3" s="1"/>
  <c r="U99" i="2"/>
  <c r="U98" i="3" s="1"/>
  <c r="T99" i="2"/>
  <c r="T98" i="3" s="1"/>
  <c r="S99" i="2"/>
  <c r="S98" i="3" s="1"/>
  <c r="R99" i="2"/>
  <c r="R98" i="3" s="1"/>
  <c r="Q99" i="2"/>
  <c r="Q98" i="3" s="1"/>
  <c r="P99" i="2"/>
  <c r="P98" i="3" s="1"/>
  <c r="O99" i="2"/>
  <c r="O98" i="3" s="1"/>
  <c r="N99" i="2"/>
  <c r="N98" i="3" s="1"/>
  <c r="M99" i="2"/>
  <c r="M98" i="3" s="1"/>
  <c r="L99" i="2"/>
  <c r="L98" i="3" s="1"/>
  <c r="K99" i="2"/>
  <c r="K98" i="3" s="1"/>
  <c r="J99" i="2"/>
  <c r="J98" i="3" s="1"/>
  <c r="I99" i="2"/>
  <c r="I98" i="3" s="1"/>
  <c r="H99" i="2"/>
  <c r="H98" i="3" s="1"/>
  <c r="G99" i="2"/>
  <c r="G98" i="3" s="1"/>
  <c r="F99" i="2"/>
  <c r="F98" i="3" s="1"/>
  <c r="E99" i="2"/>
  <c r="E98" i="3" s="1"/>
  <c r="D99" i="2"/>
  <c r="D98" i="3" s="1"/>
  <c r="AU98" i="2"/>
  <c r="AT98" i="2"/>
  <c r="AS98" i="2"/>
  <c r="AR98" i="2"/>
  <c r="AQ98" i="2"/>
  <c r="AP98" i="2"/>
  <c r="AP97" i="3" s="1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U97" i="2"/>
  <c r="AU96" i="3" s="1"/>
  <c r="AT97" i="2"/>
  <c r="AT96" i="3" s="1"/>
  <c r="AS97" i="2"/>
  <c r="AS96" i="3" s="1"/>
  <c r="AR97" i="2"/>
  <c r="AR96" i="3" s="1"/>
  <c r="AQ97" i="2"/>
  <c r="AQ96" i="3" s="1"/>
  <c r="AP97" i="2"/>
  <c r="AP96" i="3" s="1"/>
  <c r="AO97" i="2"/>
  <c r="AO96" i="3" s="1"/>
  <c r="AN97" i="2"/>
  <c r="AN96" i="3" s="1"/>
  <c r="AM97" i="2"/>
  <c r="AM96" i="3" s="1"/>
  <c r="AL97" i="2"/>
  <c r="AL96" i="3" s="1"/>
  <c r="AK97" i="2"/>
  <c r="AK96" i="3" s="1"/>
  <c r="AJ97" i="2"/>
  <c r="AJ96" i="3" s="1"/>
  <c r="AI97" i="2"/>
  <c r="AI96" i="3" s="1"/>
  <c r="AH97" i="2"/>
  <c r="AH96" i="3" s="1"/>
  <c r="AG97" i="2"/>
  <c r="AG96" i="3" s="1"/>
  <c r="AF97" i="2"/>
  <c r="AF96" i="3" s="1"/>
  <c r="AE97" i="2"/>
  <c r="AE96" i="3" s="1"/>
  <c r="AD97" i="2"/>
  <c r="AD96" i="3" s="1"/>
  <c r="AC97" i="2"/>
  <c r="AC96" i="3" s="1"/>
  <c r="AB97" i="2"/>
  <c r="AB96" i="3" s="1"/>
  <c r="AA97" i="2"/>
  <c r="AA96" i="3" s="1"/>
  <c r="Z97" i="2"/>
  <c r="Z96" i="3" s="1"/>
  <c r="Y97" i="2"/>
  <c r="Y96" i="3" s="1"/>
  <c r="X97" i="2"/>
  <c r="X96" i="3" s="1"/>
  <c r="W97" i="2"/>
  <c r="W96" i="3" s="1"/>
  <c r="V97" i="2"/>
  <c r="V96" i="3" s="1"/>
  <c r="U97" i="2"/>
  <c r="U96" i="3" s="1"/>
  <c r="T97" i="2"/>
  <c r="T96" i="3" s="1"/>
  <c r="S97" i="2"/>
  <c r="S96" i="3" s="1"/>
  <c r="R97" i="2"/>
  <c r="R96" i="3" s="1"/>
  <c r="Q97" i="2"/>
  <c r="Q96" i="3" s="1"/>
  <c r="P97" i="2"/>
  <c r="P96" i="3" s="1"/>
  <c r="O97" i="2"/>
  <c r="O96" i="3" s="1"/>
  <c r="N97" i="2"/>
  <c r="N96" i="3" s="1"/>
  <c r="M97" i="2"/>
  <c r="M96" i="3" s="1"/>
  <c r="L97" i="2"/>
  <c r="L96" i="3" s="1"/>
  <c r="K97" i="2"/>
  <c r="K96" i="3" s="1"/>
  <c r="J97" i="2"/>
  <c r="J96" i="3" s="1"/>
  <c r="I97" i="2"/>
  <c r="I96" i="3" s="1"/>
  <c r="H97" i="2"/>
  <c r="H96" i="3" s="1"/>
  <c r="G97" i="2"/>
  <c r="G96" i="3" s="1"/>
  <c r="F97" i="2"/>
  <c r="F96" i="3" s="1"/>
  <c r="E97" i="2"/>
  <c r="E96" i="3" s="1"/>
  <c r="D97" i="2"/>
  <c r="D96" i="3" s="1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AU96" i="2"/>
  <c r="AU95" i="3" s="1"/>
  <c r="AT96" i="2"/>
  <c r="AT95" i="3" s="1"/>
  <c r="AS96" i="2"/>
  <c r="AS95" i="3" s="1"/>
  <c r="AR96" i="2"/>
  <c r="AR95" i="3" s="1"/>
  <c r="AQ96" i="2"/>
  <c r="AQ95" i="3" s="1"/>
  <c r="AP96" i="2"/>
  <c r="AP95" i="3" s="1"/>
  <c r="AO96" i="2"/>
  <c r="AO95" i="3" s="1"/>
  <c r="AN96" i="2"/>
  <c r="AN95" i="3" s="1"/>
  <c r="AM96" i="2"/>
  <c r="AM95" i="3" s="1"/>
  <c r="AL96" i="2"/>
  <c r="AL95" i="3" s="1"/>
  <c r="AK96" i="2"/>
  <c r="AK95" i="3" s="1"/>
  <c r="AJ96" i="2"/>
  <c r="AJ95" i="3" s="1"/>
  <c r="AI96" i="2"/>
  <c r="AI95" i="3" s="1"/>
  <c r="AH96" i="2"/>
  <c r="AH95" i="3" s="1"/>
  <c r="AG96" i="2"/>
  <c r="AG95" i="3" s="1"/>
  <c r="AF96" i="2"/>
  <c r="AF95" i="3" s="1"/>
  <c r="AE96" i="2"/>
  <c r="AE95" i="3" s="1"/>
  <c r="AD96" i="2"/>
  <c r="AD95" i="3" s="1"/>
  <c r="AC96" i="2"/>
  <c r="AC95" i="3" s="1"/>
  <c r="AB96" i="2"/>
  <c r="AB95" i="3" s="1"/>
  <c r="AA96" i="2"/>
  <c r="AA95" i="3" s="1"/>
  <c r="Z96" i="2"/>
  <c r="Z95" i="3" s="1"/>
  <c r="Y96" i="2"/>
  <c r="Y95" i="3" s="1"/>
  <c r="X96" i="2"/>
  <c r="X95" i="3" s="1"/>
  <c r="W96" i="2"/>
  <c r="W95" i="3" s="1"/>
  <c r="V96" i="2"/>
  <c r="V95" i="3" s="1"/>
  <c r="U96" i="2"/>
  <c r="U95" i="3" s="1"/>
  <c r="T96" i="2"/>
  <c r="T95" i="3" s="1"/>
  <c r="S96" i="2"/>
  <c r="S95" i="3" s="1"/>
  <c r="R96" i="2"/>
  <c r="R95" i="3" s="1"/>
  <c r="Q96" i="2"/>
  <c r="Q95" i="3" s="1"/>
  <c r="P96" i="2"/>
  <c r="P95" i="3" s="1"/>
  <c r="O96" i="2"/>
  <c r="O95" i="3" s="1"/>
  <c r="N96" i="2"/>
  <c r="N95" i="3" s="1"/>
  <c r="M96" i="2"/>
  <c r="M95" i="3" s="1"/>
  <c r="L96" i="2"/>
  <c r="L95" i="3" s="1"/>
  <c r="K96" i="2"/>
  <c r="K95" i="3" s="1"/>
  <c r="J96" i="2"/>
  <c r="J95" i="3" s="1"/>
  <c r="I96" i="2"/>
  <c r="I95" i="3" s="1"/>
  <c r="H96" i="2"/>
  <c r="H95" i="3" s="1"/>
  <c r="G96" i="2"/>
  <c r="G95" i="3" s="1"/>
  <c r="F96" i="2"/>
  <c r="F95" i="3" s="1"/>
  <c r="E96" i="2"/>
  <c r="E95" i="3" s="1"/>
  <c r="D96" i="2"/>
  <c r="D95" i="3" s="1"/>
  <c r="AU95" i="2"/>
  <c r="AU94" i="3" s="1"/>
  <c r="AT95" i="2"/>
  <c r="AT94" i="3" s="1"/>
  <c r="AS95" i="2"/>
  <c r="AS94" i="3" s="1"/>
  <c r="AR95" i="2"/>
  <c r="AR94" i="3" s="1"/>
  <c r="AQ95" i="2"/>
  <c r="AQ94" i="3" s="1"/>
  <c r="AP95" i="2"/>
  <c r="AP94" i="3" s="1"/>
  <c r="AO95" i="2"/>
  <c r="AO94" i="3" s="1"/>
  <c r="AN95" i="2"/>
  <c r="AN94" i="3" s="1"/>
  <c r="AM95" i="2"/>
  <c r="AM94" i="3" s="1"/>
  <c r="AL95" i="2"/>
  <c r="AL94" i="3" s="1"/>
  <c r="AK95" i="2"/>
  <c r="AK94" i="3" s="1"/>
  <c r="AJ95" i="2"/>
  <c r="AJ94" i="3" s="1"/>
  <c r="AI95" i="2"/>
  <c r="AI94" i="3" s="1"/>
  <c r="AH95" i="2"/>
  <c r="AH94" i="3" s="1"/>
  <c r="AG95" i="2"/>
  <c r="AG94" i="3" s="1"/>
  <c r="AF95" i="2"/>
  <c r="AF94" i="3" s="1"/>
  <c r="AE95" i="2"/>
  <c r="AE94" i="3" s="1"/>
  <c r="AD95" i="2"/>
  <c r="AD94" i="3" s="1"/>
  <c r="AC95" i="2"/>
  <c r="AC94" i="3" s="1"/>
  <c r="AB95" i="2"/>
  <c r="AB94" i="3" s="1"/>
  <c r="AA95" i="2"/>
  <c r="AA94" i="3" s="1"/>
  <c r="Z95" i="2"/>
  <c r="Z94" i="3" s="1"/>
  <c r="Y95" i="2"/>
  <c r="Y94" i="3" s="1"/>
  <c r="X95" i="2"/>
  <c r="X94" i="3" s="1"/>
  <c r="W95" i="2"/>
  <c r="W94" i="3" s="1"/>
  <c r="V95" i="2"/>
  <c r="V94" i="3" s="1"/>
  <c r="U95" i="2"/>
  <c r="U94" i="3" s="1"/>
  <c r="T95" i="2"/>
  <c r="T94" i="3" s="1"/>
  <c r="S95" i="2"/>
  <c r="S94" i="3" s="1"/>
  <c r="R95" i="2"/>
  <c r="R94" i="3" s="1"/>
  <c r="Q95" i="2"/>
  <c r="Q94" i="3" s="1"/>
  <c r="P95" i="2"/>
  <c r="P94" i="3" s="1"/>
  <c r="O95" i="2"/>
  <c r="O94" i="3" s="1"/>
  <c r="N95" i="2"/>
  <c r="N94" i="3" s="1"/>
  <c r="M95" i="2"/>
  <c r="M94" i="3" s="1"/>
  <c r="L95" i="2"/>
  <c r="L94" i="3" s="1"/>
  <c r="K95" i="2"/>
  <c r="K94" i="3" s="1"/>
  <c r="J95" i="2"/>
  <c r="J94" i="3" s="1"/>
  <c r="I95" i="2"/>
  <c r="I94" i="3" s="1"/>
  <c r="H95" i="2"/>
  <c r="H94" i="3" s="1"/>
  <c r="G95" i="2"/>
  <c r="G94" i="3" s="1"/>
  <c r="F95" i="2"/>
  <c r="F94" i="3" s="1"/>
  <c r="E95" i="2"/>
  <c r="E94" i="3" s="1"/>
  <c r="D95" i="2"/>
  <c r="D94" i="3" s="1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U93" i="3" s="1"/>
  <c r="U26" i="6" s="1"/>
  <c r="T94" i="2"/>
  <c r="S94" i="2"/>
  <c r="R94" i="2"/>
  <c r="Q94" i="2"/>
  <c r="P94" i="2"/>
  <c r="O94" i="2"/>
  <c r="O93" i="3" s="1"/>
  <c r="N94" i="2"/>
  <c r="M94" i="2"/>
  <c r="L94" i="2"/>
  <c r="K94" i="2"/>
  <c r="J94" i="2"/>
  <c r="I94" i="2"/>
  <c r="H94" i="2"/>
  <c r="G94" i="2"/>
  <c r="F94" i="2"/>
  <c r="E94" i="2"/>
  <c r="D94" i="2"/>
  <c r="AU93" i="2"/>
  <c r="AU92" i="3" s="1"/>
  <c r="AT93" i="2"/>
  <c r="AT92" i="3" s="1"/>
  <c r="AS93" i="2"/>
  <c r="AS92" i="3" s="1"/>
  <c r="AR93" i="2"/>
  <c r="AR92" i="3" s="1"/>
  <c r="AQ93" i="2"/>
  <c r="AQ92" i="3" s="1"/>
  <c r="AP93" i="2"/>
  <c r="AP92" i="3" s="1"/>
  <c r="AO93" i="2"/>
  <c r="AO92" i="3" s="1"/>
  <c r="AN93" i="2"/>
  <c r="AN92" i="3" s="1"/>
  <c r="AM93" i="2"/>
  <c r="AM92" i="3" s="1"/>
  <c r="AL93" i="2"/>
  <c r="AL92" i="3" s="1"/>
  <c r="AK93" i="2"/>
  <c r="AK92" i="3" s="1"/>
  <c r="AJ93" i="2"/>
  <c r="AJ92" i="3" s="1"/>
  <c r="AI93" i="2"/>
  <c r="AI92" i="3" s="1"/>
  <c r="AH93" i="2"/>
  <c r="AH92" i="3" s="1"/>
  <c r="AG93" i="2"/>
  <c r="AG92" i="3" s="1"/>
  <c r="AF93" i="2"/>
  <c r="AF92" i="3" s="1"/>
  <c r="AE93" i="2"/>
  <c r="AE92" i="3" s="1"/>
  <c r="AD93" i="2"/>
  <c r="AD92" i="3" s="1"/>
  <c r="AC93" i="2"/>
  <c r="AC92" i="3" s="1"/>
  <c r="AB93" i="2"/>
  <c r="AB92" i="3" s="1"/>
  <c r="AA93" i="2"/>
  <c r="AA92" i="3" s="1"/>
  <c r="Z93" i="2"/>
  <c r="Z92" i="3" s="1"/>
  <c r="Y93" i="2"/>
  <c r="Y92" i="3" s="1"/>
  <c r="X93" i="2"/>
  <c r="X92" i="3" s="1"/>
  <c r="W93" i="2"/>
  <c r="W92" i="3" s="1"/>
  <c r="V93" i="2"/>
  <c r="V92" i="3" s="1"/>
  <c r="U93" i="2"/>
  <c r="U92" i="3" s="1"/>
  <c r="T93" i="2"/>
  <c r="T92" i="3" s="1"/>
  <c r="S93" i="2"/>
  <c r="S92" i="3" s="1"/>
  <c r="R93" i="2"/>
  <c r="R92" i="3" s="1"/>
  <c r="Q93" i="2"/>
  <c r="Q92" i="3" s="1"/>
  <c r="P93" i="2"/>
  <c r="P92" i="3" s="1"/>
  <c r="O93" i="2"/>
  <c r="O92" i="3" s="1"/>
  <c r="N93" i="2"/>
  <c r="N92" i="3" s="1"/>
  <c r="M93" i="2"/>
  <c r="M92" i="3" s="1"/>
  <c r="L93" i="2"/>
  <c r="L92" i="3" s="1"/>
  <c r="K93" i="2"/>
  <c r="K92" i="3" s="1"/>
  <c r="J93" i="2"/>
  <c r="J92" i="3" s="1"/>
  <c r="I93" i="2"/>
  <c r="I92" i="3" s="1"/>
  <c r="H93" i="2"/>
  <c r="H92" i="3" s="1"/>
  <c r="G93" i="2"/>
  <c r="G92" i="3" s="1"/>
  <c r="F93" i="2"/>
  <c r="F92" i="3" s="1"/>
  <c r="E93" i="2"/>
  <c r="E92" i="3" s="1"/>
  <c r="D93" i="2"/>
  <c r="D92" i="3" s="1"/>
  <c r="AU92" i="2"/>
  <c r="AU91" i="3" s="1"/>
  <c r="AT92" i="2"/>
  <c r="AT91" i="3" s="1"/>
  <c r="AS92" i="2"/>
  <c r="AS91" i="3" s="1"/>
  <c r="AR92" i="2"/>
  <c r="AR91" i="3" s="1"/>
  <c r="AQ92" i="2"/>
  <c r="AQ91" i="3" s="1"/>
  <c r="AP92" i="2"/>
  <c r="AP91" i="3" s="1"/>
  <c r="AO92" i="2"/>
  <c r="AO91" i="3" s="1"/>
  <c r="AN92" i="2"/>
  <c r="AN91" i="3" s="1"/>
  <c r="AM92" i="2"/>
  <c r="AM91" i="3" s="1"/>
  <c r="AL92" i="2"/>
  <c r="AL91" i="3" s="1"/>
  <c r="AK92" i="2"/>
  <c r="AK91" i="3" s="1"/>
  <c r="AJ92" i="2"/>
  <c r="AJ91" i="3" s="1"/>
  <c r="AI92" i="2"/>
  <c r="AI91" i="3" s="1"/>
  <c r="AH92" i="2"/>
  <c r="AH91" i="3" s="1"/>
  <c r="AG92" i="2"/>
  <c r="AG91" i="3" s="1"/>
  <c r="AF92" i="2"/>
  <c r="AF91" i="3" s="1"/>
  <c r="AE92" i="2"/>
  <c r="AE91" i="3" s="1"/>
  <c r="AD92" i="2"/>
  <c r="AD91" i="3" s="1"/>
  <c r="AC92" i="2"/>
  <c r="AC91" i="3" s="1"/>
  <c r="AB92" i="2"/>
  <c r="AB91" i="3" s="1"/>
  <c r="AA92" i="2"/>
  <c r="AA91" i="3" s="1"/>
  <c r="Z92" i="2"/>
  <c r="Z91" i="3" s="1"/>
  <c r="Y92" i="2"/>
  <c r="Y91" i="3" s="1"/>
  <c r="X92" i="2"/>
  <c r="X91" i="3" s="1"/>
  <c r="W92" i="2"/>
  <c r="W91" i="3" s="1"/>
  <c r="V92" i="2"/>
  <c r="V91" i="3" s="1"/>
  <c r="U92" i="2"/>
  <c r="U91" i="3" s="1"/>
  <c r="T92" i="2"/>
  <c r="T91" i="3" s="1"/>
  <c r="S92" i="2"/>
  <c r="S91" i="3" s="1"/>
  <c r="R92" i="2"/>
  <c r="R91" i="3" s="1"/>
  <c r="Q92" i="2"/>
  <c r="Q91" i="3" s="1"/>
  <c r="P92" i="2"/>
  <c r="P91" i="3" s="1"/>
  <c r="O92" i="2"/>
  <c r="O91" i="3" s="1"/>
  <c r="N92" i="2"/>
  <c r="N91" i="3" s="1"/>
  <c r="M92" i="2"/>
  <c r="M91" i="3" s="1"/>
  <c r="L92" i="2"/>
  <c r="L91" i="3" s="1"/>
  <c r="K92" i="2"/>
  <c r="K91" i="3" s="1"/>
  <c r="J92" i="2"/>
  <c r="J91" i="3" s="1"/>
  <c r="I92" i="2"/>
  <c r="I91" i="3" s="1"/>
  <c r="H92" i="2"/>
  <c r="H91" i="3" s="1"/>
  <c r="G92" i="2"/>
  <c r="G91" i="3" s="1"/>
  <c r="F92" i="2"/>
  <c r="F91" i="3" s="1"/>
  <c r="E92" i="2"/>
  <c r="E91" i="3" s="1"/>
  <c r="D92" i="2"/>
  <c r="D91" i="3" s="1"/>
  <c r="AU91" i="2"/>
  <c r="AU90" i="3" s="1"/>
  <c r="AT91" i="2"/>
  <c r="AT90" i="3" s="1"/>
  <c r="AS91" i="2"/>
  <c r="AS90" i="3" s="1"/>
  <c r="AR91" i="2"/>
  <c r="AR90" i="3" s="1"/>
  <c r="AQ91" i="2"/>
  <c r="AQ90" i="3" s="1"/>
  <c r="AP91" i="2"/>
  <c r="AP90" i="3" s="1"/>
  <c r="AO91" i="2"/>
  <c r="AO90" i="3" s="1"/>
  <c r="AN91" i="2"/>
  <c r="AN90" i="3" s="1"/>
  <c r="AM91" i="2"/>
  <c r="AM90" i="3" s="1"/>
  <c r="AL91" i="2"/>
  <c r="AL90" i="3" s="1"/>
  <c r="AK91" i="2"/>
  <c r="AK90" i="3" s="1"/>
  <c r="AJ91" i="2"/>
  <c r="AJ90" i="3" s="1"/>
  <c r="AI91" i="2"/>
  <c r="AI90" i="3" s="1"/>
  <c r="AH91" i="2"/>
  <c r="AH90" i="3" s="1"/>
  <c r="AG91" i="2"/>
  <c r="AG90" i="3" s="1"/>
  <c r="AF91" i="2"/>
  <c r="AF90" i="3" s="1"/>
  <c r="AE91" i="2"/>
  <c r="AE90" i="3" s="1"/>
  <c r="AD91" i="2"/>
  <c r="AD90" i="3" s="1"/>
  <c r="AC91" i="2"/>
  <c r="AC90" i="3" s="1"/>
  <c r="AB91" i="2"/>
  <c r="AB90" i="3" s="1"/>
  <c r="AA91" i="2"/>
  <c r="AA90" i="3" s="1"/>
  <c r="Z91" i="2"/>
  <c r="Z90" i="3" s="1"/>
  <c r="Y91" i="2"/>
  <c r="Y90" i="3" s="1"/>
  <c r="X91" i="2"/>
  <c r="X90" i="3" s="1"/>
  <c r="W91" i="2"/>
  <c r="W90" i="3" s="1"/>
  <c r="V91" i="2"/>
  <c r="V90" i="3" s="1"/>
  <c r="U91" i="2"/>
  <c r="U90" i="3" s="1"/>
  <c r="T91" i="2"/>
  <c r="T90" i="3" s="1"/>
  <c r="S91" i="2"/>
  <c r="S90" i="3" s="1"/>
  <c r="R91" i="2"/>
  <c r="R90" i="3" s="1"/>
  <c r="Q91" i="2"/>
  <c r="Q90" i="3" s="1"/>
  <c r="P91" i="2"/>
  <c r="P90" i="3" s="1"/>
  <c r="O91" i="2"/>
  <c r="O90" i="3" s="1"/>
  <c r="N91" i="2"/>
  <c r="N90" i="3" s="1"/>
  <c r="M91" i="2"/>
  <c r="M90" i="3" s="1"/>
  <c r="L91" i="2"/>
  <c r="L90" i="3" s="1"/>
  <c r="K91" i="2"/>
  <c r="K90" i="3" s="1"/>
  <c r="J91" i="2"/>
  <c r="J90" i="3" s="1"/>
  <c r="I91" i="2"/>
  <c r="I90" i="3" s="1"/>
  <c r="H91" i="2"/>
  <c r="H90" i="3" s="1"/>
  <c r="G91" i="2"/>
  <c r="G90" i="3" s="1"/>
  <c r="F91" i="2"/>
  <c r="F90" i="3" s="1"/>
  <c r="E91" i="2"/>
  <c r="E90" i="3" s="1"/>
  <c r="D91" i="2"/>
  <c r="D90" i="3" s="1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C89" i="3" s="1"/>
  <c r="AC25" i="6" s="1"/>
  <c r="AB90" i="2"/>
  <c r="AA90" i="2"/>
  <c r="Z90" i="2"/>
  <c r="Y90" i="2"/>
  <c r="X90" i="2"/>
  <c r="W90" i="2"/>
  <c r="W89" i="3" s="1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AU89" i="2"/>
  <c r="AU88" i="3" s="1"/>
  <c r="AT89" i="2"/>
  <c r="AT88" i="3" s="1"/>
  <c r="AS89" i="2"/>
  <c r="AS88" i="3" s="1"/>
  <c r="AR89" i="2"/>
  <c r="AR88" i="3" s="1"/>
  <c r="AQ89" i="2"/>
  <c r="AQ88" i="3" s="1"/>
  <c r="AP89" i="2"/>
  <c r="AP88" i="3" s="1"/>
  <c r="AO89" i="2"/>
  <c r="AO88" i="3" s="1"/>
  <c r="AN89" i="2"/>
  <c r="AN88" i="3" s="1"/>
  <c r="AM89" i="2"/>
  <c r="AM88" i="3" s="1"/>
  <c r="AL89" i="2"/>
  <c r="AL88" i="3" s="1"/>
  <c r="AK89" i="2"/>
  <c r="AK88" i="3" s="1"/>
  <c r="AJ89" i="2"/>
  <c r="AJ88" i="3" s="1"/>
  <c r="AI89" i="2"/>
  <c r="AI88" i="3" s="1"/>
  <c r="AH89" i="2"/>
  <c r="AH88" i="3" s="1"/>
  <c r="AG89" i="2"/>
  <c r="AG88" i="3" s="1"/>
  <c r="AF89" i="2"/>
  <c r="AF88" i="3" s="1"/>
  <c r="AE89" i="2"/>
  <c r="AE88" i="3" s="1"/>
  <c r="AD89" i="2"/>
  <c r="AD88" i="3" s="1"/>
  <c r="AC89" i="2"/>
  <c r="AC88" i="3" s="1"/>
  <c r="AB89" i="2"/>
  <c r="AB88" i="3" s="1"/>
  <c r="AA89" i="2"/>
  <c r="AA88" i="3" s="1"/>
  <c r="Z89" i="2"/>
  <c r="Z88" i="3" s="1"/>
  <c r="Y89" i="2"/>
  <c r="Y88" i="3" s="1"/>
  <c r="X89" i="2"/>
  <c r="X88" i="3" s="1"/>
  <c r="W89" i="2"/>
  <c r="W88" i="3" s="1"/>
  <c r="V89" i="2"/>
  <c r="V88" i="3" s="1"/>
  <c r="U89" i="2"/>
  <c r="U88" i="3" s="1"/>
  <c r="T89" i="2"/>
  <c r="T88" i="3" s="1"/>
  <c r="S89" i="2"/>
  <c r="S88" i="3" s="1"/>
  <c r="R89" i="2"/>
  <c r="R88" i="3" s="1"/>
  <c r="Q89" i="2"/>
  <c r="Q88" i="3" s="1"/>
  <c r="P89" i="2"/>
  <c r="P88" i="3" s="1"/>
  <c r="O89" i="2"/>
  <c r="O88" i="3" s="1"/>
  <c r="N89" i="2"/>
  <c r="N88" i="3" s="1"/>
  <c r="M89" i="2"/>
  <c r="M88" i="3" s="1"/>
  <c r="L89" i="2"/>
  <c r="L88" i="3" s="1"/>
  <c r="K89" i="2"/>
  <c r="K88" i="3" s="1"/>
  <c r="J89" i="2"/>
  <c r="J88" i="3" s="1"/>
  <c r="I89" i="2"/>
  <c r="I88" i="3" s="1"/>
  <c r="H89" i="2"/>
  <c r="H88" i="3" s="1"/>
  <c r="G89" i="2"/>
  <c r="G88" i="3" s="1"/>
  <c r="F89" i="2"/>
  <c r="F88" i="3" s="1"/>
  <c r="E89" i="2"/>
  <c r="E88" i="3" s="1"/>
  <c r="D89" i="2"/>
  <c r="D88" i="3" s="1"/>
  <c r="AU88" i="2"/>
  <c r="AU87" i="3" s="1"/>
  <c r="AT88" i="2"/>
  <c r="AT87" i="3" s="1"/>
  <c r="AS88" i="2"/>
  <c r="AS87" i="3" s="1"/>
  <c r="AR88" i="2"/>
  <c r="AR87" i="3" s="1"/>
  <c r="AQ88" i="2"/>
  <c r="AQ87" i="3" s="1"/>
  <c r="AP88" i="2"/>
  <c r="AP87" i="3" s="1"/>
  <c r="AO88" i="2"/>
  <c r="AO87" i="3" s="1"/>
  <c r="AN88" i="2"/>
  <c r="AN87" i="3" s="1"/>
  <c r="AM88" i="2"/>
  <c r="AM87" i="3" s="1"/>
  <c r="AL88" i="2"/>
  <c r="AL87" i="3" s="1"/>
  <c r="AK88" i="2"/>
  <c r="AK87" i="3" s="1"/>
  <c r="AJ88" i="2"/>
  <c r="AJ87" i="3" s="1"/>
  <c r="AI88" i="2"/>
  <c r="AI87" i="3" s="1"/>
  <c r="AH88" i="2"/>
  <c r="AH87" i="3" s="1"/>
  <c r="AG88" i="2"/>
  <c r="AG87" i="3" s="1"/>
  <c r="AF88" i="2"/>
  <c r="AF87" i="3" s="1"/>
  <c r="AE88" i="2"/>
  <c r="AE87" i="3" s="1"/>
  <c r="AD88" i="2"/>
  <c r="AD87" i="3" s="1"/>
  <c r="AC88" i="2"/>
  <c r="AC87" i="3" s="1"/>
  <c r="AB88" i="2"/>
  <c r="AB87" i="3" s="1"/>
  <c r="AA88" i="2"/>
  <c r="AA87" i="3" s="1"/>
  <c r="Z88" i="2"/>
  <c r="Z87" i="3" s="1"/>
  <c r="Y88" i="2"/>
  <c r="Y87" i="3" s="1"/>
  <c r="X88" i="2"/>
  <c r="X87" i="3" s="1"/>
  <c r="W88" i="2"/>
  <c r="W87" i="3" s="1"/>
  <c r="V88" i="2"/>
  <c r="V87" i="3" s="1"/>
  <c r="U88" i="2"/>
  <c r="U87" i="3" s="1"/>
  <c r="T88" i="2"/>
  <c r="T87" i="3" s="1"/>
  <c r="S88" i="2"/>
  <c r="S87" i="3" s="1"/>
  <c r="R88" i="2"/>
  <c r="R87" i="3" s="1"/>
  <c r="Q88" i="2"/>
  <c r="Q87" i="3" s="1"/>
  <c r="P88" i="2"/>
  <c r="P87" i="3" s="1"/>
  <c r="O88" i="2"/>
  <c r="O87" i="3" s="1"/>
  <c r="N88" i="2"/>
  <c r="N87" i="3" s="1"/>
  <c r="M88" i="2"/>
  <c r="M87" i="3" s="1"/>
  <c r="L88" i="2"/>
  <c r="L87" i="3" s="1"/>
  <c r="K88" i="2"/>
  <c r="K87" i="3" s="1"/>
  <c r="J88" i="2"/>
  <c r="J87" i="3" s="1"/>
  <c r="I88" i="2"/>
  <c r="I87" i="3" s="1"/>
  <c r="H88" i="2"/>
  <c r="H87" i="3" s="1"/>
  <c r="G88" i="2"/>
  <c r="G87" i="3" s="1"/>
  <c r="F88" i="2"/>
  <c r="F87" i="3" s="1"/>
  <c r="E88" i="2"/>
  <c r="E87" i="3" s="1"/>
  <c r="D88" i="2"/>
  <c r="D87" i="3" s="1"/>
  <c r="AU87" i="2"/>
  <c r="AU86" i="3" s="1"/>
  <c r="AT87" i="2"/>
  <c r="AT86" i="3" s="1"/>
  <c r="AS87" i="2"/>
  <c r="AS86" i="3" s="1"/>
  <c r="AR87" i="2"/>
  <c r="AR86" i="3" s="1"/>
  <c r="AQ87" i="2"/>
  <c r="AQ86" i="3" s="1"/>
  <c r="AP87" i="2"/>
  <c r="AP86" i="3" s="1"/>
  <c r="AO87" i="2"/>
  <c r="AO86" i="3" s="1"/>
  <c r="AN87" i="2"/>
  <c r="AN86" i="3" s="1"/>
  <c r="AM87" i="2"/>
  <c r="AM86" i="3" s="1"/>
  <c r="AL87" i="2"/>
  <c r="AL86" i="3" s="1"/>
  <c r="AK87" i="2"/>
  <c r="AK86" i="3" s="1"/>
  <c r="AJ87" i="2"/>
  <c r="AJ86" i="3" s="1"/>
  <c r="AI87" i="2"/>
  <c r="AI86" i="3" s="1"/>
  <c r="AH87" i="2"/>
  <c r="AH86" i="3" s="1"/>
  <c r="AG87" i="2"/>
  <c r="AG86" i="3" s="1"/>
  <c r="AF87" i="2"/>
  <c r="AF86" i="3" s="1"/>
  <c r="AE87" i="2"/>
  <c r="AE86" i="3" s="1"/>
  <c r="AD87" i="2"/>
  <c r="AD86" i="3" s="1"/>
  <c r="AC87" i="2"/>
  <c r="AC86" i="3" s="1"/>
  <c r="AB87" i="2"/>
  <c r="AB86" i="3" s="1"/>
  <c r="AA87" i="2"/>
  <c r="AA86" i="3" s="1"/>
  <c r="Z87" i="2"/>
  <c r="Z86" i="3" s="1"/>
  <c r="Y87" i="2"/>
  <c r="Y86" i="3" s="1"/>
  <c r="X87" i="2"/>
  <c r="X86" i="3" s="1"/>
  <c r="W87" i="2"/>
  <c r="W86" i="3" s="1"/>
  <c r="V87" i="2"/>
  <c r="V86" i="3" s="1"/>
  <c r="U87" i="2"/>
  <c r="U86" i="3" s="1"/>
  <c r="T87" i="2"/>
  <c r="T86" i="3" s="1"/>
  <c r="S87" i="2"/>
  <c r="S86" i="3" s="1"/>
  <c r="R87" i="2"/>
  <c r="R86" i="3" s="1"/>
  <c r="Q87" i="2"/>
  <c r="Q86" i="3" s="1"/>
  <c r="P87" i="2"/>
  <c r="P86" i="3" s="1"/>
  <c r="O87" i="2"/>
  <c r="O86" i="3" s="1"/>
  <c r="N87" i="2"/>
  <c r="N86" i="3" s="1"/>
  <c r="M87" i="2"/>
  <c r="M86" i="3" s="1"/>
  <c r="L87" i="2"/>
  <c r="L86" i="3" s="1"/>
  <c r="K87" i="2"/>
  <c r="K86" i="3" s="1"/>
  <c r="J87" i="2"/>
  <c r="J86" i="3" s="1"/>
  <c r="I87" i="2"/>
  <c r="I86" i="3" s="1"/>
  <c r="H87" i="2"/>
  <c r="H86" i="3" s="1"/>
  <c r="G87" i="2"/>
  <c r="G86" i="3" s="1"/>
  <c r="F87" i="2"/>
  <c r="F86" i="3" s="1"/>
  <c r="E87" i="2"/>
  <c r="E86" i="3" s="1"/>
  <c r="D87" i="2"/>
  <c r="D86" i="3" s="1"/>
  <c r="AU86" i="2"/>
  <c r="AT86" i="2"/>
  <c r="AS86" i="2"/>
  <c r="AR86" i="2"/>
  <c r="AQ86" i="2"/>
  <c r="AP86" i="2"/>
  <c r="AO86" i="2"/>
  <c r="AN86" i="2"/>
  <c r="AM86" i="2"/>
  <c r="AL86" i="2"/>
  <c r="AK86" i="2"/>
  <c r="AK85" i="3" s="1"/>
  <c r="AK24" i="6" s="1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K85" i="3" s="1"/>
  <c r="J86" i="2"/>
  <c r="I86" i="2"/>
  <c r="H86" i="2"/>
  <c r="G86" i="2"/>
  <c r="F86" i="2"/>
  <c r="E86" i="2"/>
  <c r="D86" i="2"/>
  <c r="AU85" i="2"/>
  <c r="AU84" i="3" s="1"/>
  <c r="AT85" i="2"/>
  <c r="AT84" i="3" s="1"/>
  <c r="AS85" i="2"/>
  <c r="AS84" i="3" s="1"/>
  <c r="AR85" i="2"/>
  <c r="AR84" i="3" s="1"/>
  <c r="AQ85" i="2"/>
  <c r="AQ84" i="3" s="1"/>
  <c r="AP85" i="2"/>
  <c r="AP84" i="3" s="1"/>
  <c r="AO85" i="2"/>
  <c r="AO84" i="3" s="1"/>
  <c r="AN85" i="2"/>
  <c r="AN84" i="3" s="1"/>
  <c r="AM85" i="2"/>
  <c r="AM84" i="3" s="1"/>
  <c r="AL85" i="2"/>
  <c r="AL84" i="3" s="1"/>
  <c r="AK85" i="2"/>
  <c r="AK84" i="3" s="1"/>
  <c r="AJ85" i="2"/>
  <c r="AJ84" i="3" s="1"/>
  <c r="AI85" i="2"/>
  <c r="AI84" i="3" s="1"/>
  <c r="AH85" i="2"/>
  <c r="AH84" i="3" s="1"/>
  <c r="AG85" i="2"/>
  <c r="AG84" i="3" s="1"/>
  <c r="AF85" i="2"/>
  <c r="AF84" i="3" s="1"/>
  <c r="AE85" i="2"/>
  <c r="AE84" i="3" s="1"/>
  <c r="AD85" i="2"/>
  <c r="AD84" i="3" s="1"/>
  <c r="AC85" i="2"/>
  <c r="AC84" i="3" s="1"/>
  <c r="AB85" i="2"/>
  <c r="AB84" i="3" s="1"/>
  <c r="AA85" i="2"/>
  <c r="AA84" i="3" s="1"/>
  <c r="Z85" i="2"/>
  <c r="Z84" i="3" s="1"/>
  <c r="Y85" i="2"/>
  <c r="Y84" i="3" s="1"/>
  <c r="X85" i="2"/>
  <c r="X84" i="3" s="1"/>
  <c r="W85" i="2"/>
  <c r="W84" i="3" s="1"/>
  <c r="V85" i="2"/>
  <c r="V84" i="3" s="1"/>
  <c r="U85" i="2"/>
  <c r="U84" i="3" s="1"/>
  <c r="T85" i="2"/>
  <c r="T84" i="3" s="1"/>
  <c r="S85" i="2"/>
  <c r="S84" i="3" s="1"/>
  <c r="R85" i="2"/>
  <c r="R84" i="3" s="1"/>
  <c r="Q85" i="2"/>
  <c r="Q84" i="3" s="1"/>
  <c r="P85" i="2"/>
  <c r="P84" i="3" s="1"/>
  <c r="O85" i="2"/>
  <c r="O84" i="3" s="1"/>
  <c r="N85" i="2"/>
  <c r="N84" i="3" s="1"/>
  <c r="M85" i="2"/>
  <c r="M84" i="3" s="1"/>
  <c r="L85" i="2"/>
  <c r="L84" i="3" s="1"/>
  <c r="K85" i="2"/>
  <c r="K84" i="3" s="1"/>
  <c r="J85" i="2"/>
  <c r="J84" i="3" s="1"/>
  <c r="I85" i="2"/>
  <c r="I84" i="3" s="1"/>
  <c r="H85" i="2"/>
  <c r="H84" i="3" s="1"/>
  <c r="G85" i="2"/>
  <c r="G84" i="3" s="1"/>
  <c r="F85" i="2"/>
  <c r="F84" i="3" s="1"/>
  <c r="E85" i="2"/>
  <c r="E84" i="3" s="1"/>
  <c r="D85" i="2"/>
  <c r="D84" i="3" s="1"/>
  <c r="AU84" i="2"/>
  <c r="AU83" i="3" s="1"/>
  <c r="AT84" i="2"/>
  <c r="AT83" i="3" s="1"/>
  <c r="AS84" i="2"/>
  <c r="AS83" i="3" s="1"/>
  <c r="AR84" i="2"/>
  <c r="AR83" i="3" s="1"/>
  <c r="AQ84" i="2"/>
  <c r="AQ83" i="3" s="1"/>
  <c r="AP84" i="2"/>
  <c r="AP83" i="3" s="1"/>
  <c r="AO84" i="2"/>
  <c r="AO83" i="3" s="1"/>
  <c r="AN84" i="2"/>
  <c r="AN83" i="3" s="1"/>
  <c r="AM84" i="2"/>
  <c r="AM83" i="3" s="1"/>
  <c r="AL84" i="2"/>
  <c r="AL83" i="3" s="1"/>
  <c r="AK84" i="2"/>
  <c r="AK83" i="3" s="1"/>
  <c r="AJ84" i="2"/>
  <c r="AJ83" i="3" s="1"/>
  <c r="AI84" i="2"/>
  <c r="AI83" i="3" s="1"/>
  <c r="AH84" i="2"/>
  <c r="AH83" i="3" s="1"/>
  <c r="AG84" i="2"/>
  <c r="AG83" i="3" s="1"/>
  <c r="AF84" i="2"/>
  <c r="AF83" i="3" s="1"/>
  <c r="AE84" i="2"/>
  <c r="AE83" i="3" s="1"/>
  <c r="AD84" i="2"/>
  <c r="AD83" i="3" s="1"/>
  <c r="AC84" i="2"/>
  <c r="AC83" i="3" s="1"/>
  <c r="AB84" i="2"/>
  <c r="AB83" i="3" s="1"/>
  <c r="AA84" i="2"/>
  <c r="AA83" i="3" s="1"/>
  <c r="Z84" i="2"/>
  <c r="Z83" i="3" s="1"/>
  <c r="Y84" i="2"/>
  <c r="Y83" i="3" s="1"/>
  <c r="X84" i="2"/>
  <c r="X83" i="3" s="1"/>
  <c r="W84" i="2"/>
  <c r="W83" i="3" s="1"/>
  <c r="V84" i="2"/>
  <c r="V83" i="3" s="1"/>
  <c r="U84" i="2"/>
  <c r="U83" i="3" s="1"/>
  <c r="T84" i="2"/>
  <c r="T83" i="3" s="1"/>
  <c r="S84" i="2"/>
  <c r="S83" i="3" s="1"/>
  <c r="R84" i="2"/>
  <c r="R83" i="3" s="1"/>
  <c r="Q84" i="2"/>
  <c r="Q83" i="3" s="1"/>
  <c r="P84" i="2"/>
  <c r="P83" i="3" s="1"/>
  <c r="O84" i="2"/>
  <c r="O83" i="3" s="1"/>
  <c r="N84" i="2"/>
  <c r="N83" i="3" s="1"/>
  <c r="M84" i="2"/>
  <c r="M83" i="3" s="1"/>
  <c r="L84" i="2"/>
  <c r="L83" i="3" s="1"/>
  <c r="K84" i="2"/>
  <c r="K83" i="3" s="1"/>
  <c r="J84" i="2"/>
  <c r="J83" i="3" s="1"/>
  <c r="I84" i="2"/>
  <c r="I83" i="3" s="1"/>
  <c r="H84" i="2"/>
  <c r="H83" i="3" s="1"/>
  <c r="G84" i="2"/>
  <c r="G83" i="3" s="1"/>
  <c r="F84" i="2"/>
  <c r="F83" i="3" s="1"/>
  <c r="E84" i="2"/>
  <c r="E83" i="3" s="1"/>
  <c r="D84" i="2"/>
  <c r="D83" i="3" s="1"/>
  <c r="AU83" i="2"/>
  <c r="AU82" i="3" s="1"/>
  <c r="AT83" i="2"/>
  <c r="AT82" i="3" s="1"/>
  <c r="AS83" i="2"/>
  <c r="AS82" i="3" s="1"/>
  <c r="AR83" i="2"/>
  <c r="AR82" i="3" s="1"/>
  <c r="AQ83" i="2"/>
  <c r="AQ82" i="3" s="1"/>
  <c r="AP83" i="2"/>
  <c r="AP82" i="3" s="1"/>
  <c r="AO83" i="2"/>
  <c r="AO82" i="3" s="1"/>
  <c r="AN83" i="2"/>
  <c r="AN82" i="3" s="1"/>
  <c r="AM83" i="2"/>
  <c r="AM82" i="3" s="1"/>
  <c r="AL83" i="2"/>
  <c r="AL82" i="3" s="1"/>
  <c r="AK83" i="2"/>
  <c r="AK82" i="3" s="1"/>
  <c r="AJ83" i="2"/>
  <c r="AJ82" i="3" s="1"/>
  <c r="AI83" i="2"/>
  <c r="AI82" i="3" s="1"/>
  <c r="AH83" i="2"/>
  <c r="AH82" i="3" s="1"/>
  <c r="AG83" i="2"/>
  <c r="AG82" i="3" s="1"/>
  <c r="AF83" i="2"/>
  <c r="AF82" i="3" s="1"/>
  <c r="AE83" i="2"/>
  <c r="AE82" i="3" s="1"/>
  <c r="AD83" i="2"/>
  <c r="AD82" i="3" s="1"/>
  <c r="AC83" i="2"/>
  <c r="AC82" i="3" s="1"/>
  <c r="AB83" i="2"/>
  <c r="AB82" i="3" s="1"/>
  <c r="AA83" i="2"/>
  <c r="AA82" i="3" s="1"/>
  <c r="Z83" i="2"/>
  <c r="Z82" i="3" s="1"/>
  <c r="Y83" i="2"/>
  <c r="Y82" i="3" s="1"/>
  <c r="X83" i="2"/>
  <c r="X82" i="3" s="1"/>
  <c r="W83" i="2"/>
  <c r="W82" i="3" s="1"/>
  <c r="V83" i="2"/>
  <c r="V82" i="3" s="1"/>
  <c r="U83" i="2"/>
  <c r="U82" i="3" s="1"/>
  <c r="T83" i="2"/>
  <c r="T82" i="3" s="1"/>
  <c r="S83" i="2"/>
  <c r="S82" i="3" s="1"/>
  <c r="R83" i="2"/>
  <c r="R82" i="3" s="1"/>
  <c r="Q83" i="2"/>
  <c r="Q82" i="3" s="1"/>
  <c r="P83" i="2"/>
  <c r="P82" i="3" s="1"/>
  <c r="O83" i="2"/>
  <c r="O82" i="3" s="1"/>
  <c r="N83" i="2"/>
  <c r="N82" i="3" s="1"/>
  <c r="M83" i="2"/>
  <c r="M82" i="3" s="1"/>
  <c r="L83" i="2"/>
  <c r="L82" i="3" s="1"/>
  <c r="K83" i="2"/>
  <c r="K82" i="3" s="1"/>
  <c r="J83" i="2"/>
  <c r="J82" i="3" s="1"/>
  <c r="I83" i="2"/>
  <c r="I82" i="3" s="1"/>
  <c r="H83" i="2"/>
  <c r="H82" i="3" s="1"/>
  <c r="G83" i="2"/>
  <c r="G82" i="3" s="1"/>
  <c r="F83" i="2"/>
  <c r="F82" i="3" s="1"/>
  <c r="E83" i="2"/>
  <c r="E82" i="3" s="1"/>
  <c r="D83" i="2"/>
  <c r="D82" i="3" s="1"/>
  <c r="AU82" i="2"/>
  <c r="AT82" i="2"/>
  <c r="AS82" i="2"/>
  <c r="AS81" i="3" s="1"/>
  <c r="AS23" i="6" s="1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U81" i="2"/>
  <c r="AU80" i="3" s="1"/>
  <c r="AT81" i="2"/>
  <c r="AT80" i="3" s="1"/>
  <c r="AS81" i="2"/>
  <c r="AS80" i="3" s="1"/>
  <c r="AR81" i="2"/>
  <c r="AR80" i="3" s="1"/>
  <c r="AQ81" i="2"/>
  <c r="AQ80" i="3" s="1"/>
  <c r="AP81" i="2"/>
  <c r="AP80" i="3" s="1"/>
  <c r="AO81" i="2"/>
  <c r="AO80" i="3" s="1"/>
  <c r="AN81" i="2"/>
  <c r="AN80" i="3" s="1"/>
  <c r="AM81" i="2"/>
  <c r="AM80" i="3" s="1"/>
  <c r="AL81" i="2"/>
  <c r="AL80" i="3" s="1"/>
  <c r="AK81" i="2"/>
  <c r="AK80" i="3" s="1"/>
  <c r="AJ81" i="2"/>
  <c r="AJ80" i="3" s="1"/>
  <c r="AI81" i="2"/>
  <c r="AI80" i="3" s="1"/>
  <c r="AH81" i="2"/>
  <c r="AH80" i="3" s="1"/>
  <c r="AG81" i="2"/>
  <c r="AG80" i="3" s="1"/>
  <c r="AF81" i="2"/>
  <c r="AF80" i="3" s="1"/>
  <c r="AE81" i="2"/>
  <c r="AE80" i="3" s="1"/>
  <c r="AD81" i="2"/>
  <c r="AD80" i="3" s="1"/>
  <c r="AC81" i="2"/>
  <c r="AC80" i="3" s="1"/>
  <c r="AB81" i="2"/>
  <c r="AB80" i="3" s="1"/>
  <c r="AA81" i="2"/>
  <c r="AA80" i="3" s="1"/>
  <c r="Z81" i="2"/>
  <c r="Z80" i="3" s="1"/>
  <c r="Y81" i="2"/>
  <c r="Y80" i="3" s="1"/>
  <c r="X81" i="2"/>
  <c r="X80" i="3" s="1"/>
  <c r="W81" i="2"/>
  <c r="W80" i="3" s="1"/>
  <c r="V81" i="2"/>
  <c r="V80" i="3" s="1"/>
  <c r="U81" i="2"/>
  <c r="U80" i="3" s="1"/>
  <c r="T81" i="2"/>
  <c r="T80" i="3" s="1"/>
  <c r="S81" i="2"/>
  <c r="S80" i="3" s="1"/>
  <c r="R81" i="2"/>
  <c r="R80" i="3" s="1"/>
  <c r="Q81" i="2"/>
  <c r="Q80" i="3" s="1"/>
  <c r="P81" i="2"/>
  <c r="P80" i="3" s="1"/>
  <c r="O81" i="2"/>
  <c r="O80" i="3" s="1"/>
  <c r="N81" i="2"/>
  <c r="N80" i="3" s="1"/>
  <c r="M81" i="2"/>
  <c r="M80" i="3" s="1"/>
  <c r="L81" i="2"/>
  <c r="L80" i="3" s="1"/>
  <c r="K81" i="2"/>
  <c r="K80" i="3" s="1"/>
  <c r="J81" i="2"/>
  <c r="J80" i="3" s="1"/>
  <c r="I81" i="2"/>
  <c r="I80" i="3" s="1"/>
  <c r="H81" i="2"/>
  <c r="H80" i="3" s="1"/>
  <c r="G81" i="2"/>
  <c r="G80" i="3" s="1"/>
  <c r="F81" i="2"/>
  <c r="F80" i="3" s="1"/>
  <c r="E81" i="2"/>
  <c r="E80" i="3" s="1"/>
  <c r="D81" i="2"/>
  <c r="D80" i="3" s="1"/>
  <c r="AU80" i="2"/>
  <c r="AU79" i="3" s="1"/>
  <c r="AT80" i="2"/>
  <c r="AT79" i="3" s="1"/>
  <c r="AS80" i="2"/>
  <c r="AS79" i="3" s="1"/>
  <c r="AR80" i="2"/>
  <c r="AR79" i="3" s="1"/>
  <c r="AQ80" i="2"/>
  <c r="AQ79" i="3" s="1"/>
  <c r="AP80" i="2"/>
  <c r="AP79" i="3" s="1"/>
  <c r="AO80" i="2"/>
  <c r="AO79" i="3" s="1"/>
  <c r="AN80" i="2"/>
  <c r="AN79" i="3" s="1"/>
  <c r="AM80" i="2"/>
  <c r="AM79" i="3" s="1"/>
  <c r="AL80" i="2"/>
  <c r="AL79" i="3" s="1"/>
  <c r="AK80" i="2"/>
  <c r="AK79" i="3" s="1"/>
  <c r="AJ80" i="2"/>
  <c r="AJ79" i="3" s="1"/>
  <c r="AI80" i="2"/>
  <c r="AI79" i="3" s="1"/>
  <c r="AH80" i="2"/>
  <c r="AH79" i="3" s="1"/>
  <c r="AG80" i="2"/>
  <c r="AG79" i="3" s="1"/>
  <c r="AF80" i="2"/>
  <c r="AF79" i="3" s="1"/>
  <c r="AE80" i="2"/>
  <c r="AE79" i="3" s="1"/>
  <c r="AD80" i="2"/>
  <c r="AD79" i="3" s="1"/>
  <c r="AC80" i="2"/>
  <c r="AC79" i="3" s="1"/>
  <c r="AB80" i="2"/>
  <c r="AB79" i="3" s="1"/>
  <c r="AA80" i="2"/>
  <c r="AA79" i="3" s="1"/>
  <c r="Z80" i="2"/>
  <c r="Z79" i="3" s="1"/>
  <c r="Y80" i="2"/>
  <c r="Y79" i="3" s="1"/>
  <c r="X80" i="2"/>
  <c r="X79" i="3" s="1"/>
  <c r="W80" i="2"/>
  <c r="W79" i="3" s="1"/>
  <c r="V80" i="2"/>
  <c r="V79" i="3" s="1"/>
  <c r="U80" i="2"/>
  <c r="U79" i="3" s="1"/>
  <c r="T80" i="2"/>
  <c r="T79" i="3" s="1"/>
  <c r="S80" i="2"/>
  <c r="S79" i="3" s="1"/>
  <c r="R80" i="2"/>
  <c r="R79" i="3" s="1"/>
  <c r="Q80" i="2"/>
  <c r="Q79" i="3" s="1"/>
  <c r="P80" i="2"/>
  <c r="P79" i="3" s="1"/>
  <c r="O80" i="2"/>
  <c r="O79" i="3" s="1"/>
  <c r="N80" i="2"/>
  <c r="N79" i="3" s="1"/>
  <c r="M80" i="2"/>
  <c r="M79" i="3" s="1"/>
  <c r="L80" i="2"/>
  <c r="L79" i="3" s="1"/>
  <c r="K80" i="2"/>
  <c r="K79" i="3" s="1"/>
  <c r="J80" i="2"/>
  <c r="J79" i="3" s="1"/>
  <c r="I80" i="2"/>
  <c r="I79" i="3" s="1"/>
  <c r="H80" i="2"/>
  <c r="H79" i="3" s="1"/>
  <c r="G80" i="2"/>
  <c r="G79" i="3" s="1"/>
  <c r="F80" i="2"/>
  <c r="F79" i="3" s="1"/>
  <c r="E80" i="2"/>
  <c r="E79" i="3" s="1"/>
  <c r="D80" i="2"/>
  <c r="D79" i="3" s="1"/>
  <c r="AU79" i="2"/>
  <c r="AU78" i="3" s="1"/>
  <c r="AT79" i="2"/>
  <c r="AT78" i="3" s="1"/>
  <c r="AS79" i="2"/>
  <c r="AS78" i="3" s="1"/>
  <c r="AR79" i="2"/>
  <c r="AR78" i="3" s="1"/>
  <c r="AQ79" i="2"/>
  <c r="AQ78" i="3" s="1"/>
  <c r="AP79" i="2"/>
  <c r="AP78" i="3" s="1"/>
  <c r="AO79" i="2"/>
  <c r="AO78" i="3" s="1"/>
  <c r="AN79" i="2"/>
  <c r="AN78" i="3" s="1"/>
  <c r="AM79" i="2"/>
  <c r="AM78" i="3" s="1"/>
  <c r="AL79" i="2"/>
  <c r="AL78" i="3" s="1"/>
  <c r="AK79" i="2"/>
  <c r="AK78" i="3" s="1"/>
  <c r="AJ79" i="2"/>
  <c r="AJ78" i="3" s="1"/>
  <c r="AI79" i="2"/>
  <c r="AI78" i="3" s="1"/>
  <c r="AH79" i="2"/>
  <c r="AH78" i="3" s="1"/>
  <c r="AG79" i="2"/>
  <c r="AG78" i="3" s="1"/>
  <c r="AF79" i="2"/>
  <c r="AF78" i="3" s="1"/>
  <c r="AE79" i="2"/>
  <c r="AE78" i="3" s="1"/>
  <c r="AD79" i="2"/>
  <c r="AD78" i="3" s="1"/>
  <c r="AC79" i="2"/>
  <c r="AC78" i="3" s="1"/>
  <c r="AB79" i="2"/>
  <c r="AB78" i="3" s="1"/>
  <c r="AA79" i="2"/>
  <c r="AA78" i="3" s="1"/>
  <c r="Z79" i="2"/>
  <c r="Z78" i="3" s="1"/>
  <c r="Y79" i="2"/>
  <c r="Y78" i="3" s="1"/>
  <c r="X79" i="2"/>
  <c r="X78" i="3" s="1"/>
  <c r="W79" i="2"/>
  <c r="W78" i="3" s="1"/>
  <c r="V79" i="2"/>
  <c r="V78" i="3" s="1"/>
  <c r="U79" i="2"/>
  <c r="U78" i="3" s="1"/>
  <c r="T79" i="2"/>
  <c r="T78" i="3" s="1"/>
  <c r="S79" i="2"/>
  <c r="S78" i="3" s="1"/>
  <c r="R79" i="2"/>
  <c r="R78" i="3" s="1"/>
  <c r="Q79" i="2"/>
  <c r="Q78" i="3" s="1"/>
  <c r="P79" i="2"/>
  <c r="P78" i="3" s="1"/>
  <c r="O79" i="2"/>
  <c r="O78" i="3" s="1"/>
  <c r="N79" i="2"/>
  <c r="N78" i="3" s="1"/>
  <c r="M79" i="2"/>
  <c r="M78" i="3" s="1"/>
  <c r="L79" i="2"/>
  <c r="L78" i="3" s="1"/>
  <c r="K79" i="2"/>
  <c r="K78" i="3" s="1"/>
  <c r="J79" i="2"/>
  <c r="J78" i="3" s="1"/>
  <c r="I79" i="2"/>
  <c r="I78" i="3" s="1"/>
  <c r="H79" i="2"/>
  <c r="H78" i="3" s="1"/>
  <c r="G79" i="2"/>
  <c r="G78" i="3" s="1"/>
  <c r="F79" i="2"/>
  <c r="F78" i="3" s="1"/>
  <c r="E79" i="2"/>
  <c r="E78" i="3" s="1"/>
  <c r="D79" i="2"/>
  <c r="D78" i="3" s="1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U77" i="2"/>
  <c r="AU76" i="3" s="1"/>
  <c r="AT77" i="2"/>
  <c r="AT76" i="3" s="1"/>
  <c r="AS77" i="2"/>
  <c r="AS76" i="3" s="1"/>
  <c r="AR77" i="2"/>
  <c r="AR76" i="3" s="1"/>
  <c r="AQ77" i="2"/>
  <c r="AQ76" i="3" s="1"/>
  <c r="AP77" i="2"/>
  <c r="AP76" i="3" s="1"/>
  <c r="AO77" i="2"/>
  <c r="AO76" i="3" s="1"/>
  <c r="AN77" i="2"/>
  <c r="AN76" i="3" s="1"/>
  <c r="AM77" i="2"/>
  <c r="AM76" i="3" s="1"/>
  <c r="AL77" i="2"/>
  <c r="AL76" i="3" s="1"/>
  <c r="AK77" i="2"/>
  <c r="AK76" i="3" s="1"/>
  <c r="AJ77" i="2"/>
  <c r="AJ76" i="3" s="1"/>
  <c r="AI77" i="2"/>
  <c r="AI76" i="3" s="1"/>
  <c r="AH77" i="2"/>
  <c r="AH76" i="3" s="1"/>
  <c r="AG77" i="2"/>
  <c r="AG76" i="3" s="1"/>
  <c r="AF77" i="2"/>
  <c r="AF76" i="3" s="1"/>
  <c r="AE77" i="2"/>
  <c r="AE76" i="3" s="1"/>
  <c r="AD77" i="2"/>
  <c r="AD76" i="3" s="1"/>
  <c r="AC77" i="2"/>
  <c r="AC76" i="3" s="1"/>
  <c r="AB77" i="2"/>
  <c r="AB76" i="3" s="1"/>
  <c r="AA77" i="2"/>
  <c r="AA76" i="3" s="1"/>
  <c r="Z77" i="2"/>
  <c r="Z76" i="3" s="1"/>
  <c r="Y77" i="2"/>
  <c r="Y76" i="3" s="1"/>
  <c r="X77" i="2"/>
  <c r="X76" i="3" s="1"/>
  <c r="W77" i="2"/>
  <c r="W76" i="3" s="1"/>
  <c r="V77" i="2"/>
  <c r="V76" i="3" s="1"/>
  <c r="U77" i="2"/>
  <c r="U76" i="3" s="1"/>
  <c r="T77" i="2"/>
  <c r="T76" i="3" s="1"/>
  <c r="S77" i="2"/>
  <c r="S76" i="3" s="1"/>
  <c r="R77" i="2"/>
  <c r="R76" i="3" s="1"/>
  <c r="Q77" i="2"/>
  <c r="Q76" i="3" s="1"/>
  <c r="P77" i="2"/>
  <c r="P76" i="3" s="1"/>
  <c r="O77" i="2"/>
  <c r="O76" i="3" s="1"/>
  <c r="N77" i="2"/>
  <c r="N76" i="3" s="1"/>
  <c r="M77" i="2"/>
  <c r="M76" i="3" s="1"/>
  <c r="L77" i="2"/>
  <c r="L76" i="3" s="1"/>
  <c r="K77" i="2"/>
  <c r="K76" i="3" s="1"/>
  <c r="J77" i="2"/>
  <c r="J76" i="3" s="1"/>
  <c r="I77" i="2"/>
  <c r="I76" i="3" s="1"/>
  <c r="H77" i="2"/>
  <c r="H76" i="3" s="1"/>
  <c r="G77" i="2"/>
  <c r="G76" i="3" s="1"/>
  <c r="F77" i="2"/>
  <c r="F76" i="3" s="1"/>
  <c r="E77" i="2"/>
  <c r="E76" i="3" s="1"/>
  <c r="D77" i="2"/>
  <c r="D76" i="3" s="1"/>
  <c r="AU76" i="2"/>
  <c r="AU75" i="3" s="1"/>
  <c r="AT76" i="2"/>
  <c r="AT75" i="3" s="1"/>
  <c r="AS76" i="2"/>
  <c r="AS75" i="3" s="1"/>
  <c r="AR76" i="2"/>
  <c r="AR75" i="3" s="1"/>
  <c r="AQ76" i="2"/>
  <c r="AQ75" i="3" s="1"/>
  <c r="AP76" i="2"/>
  <c r="AP75" i="3" s="1"/>
  <c r="AO76" i="2"/>
  <c r="AO75" i="3" s="1"/>
  <c r="AN76" i="2"/>
  <c r="AN75" i="3" s="1"/>
  <c r="AM76" i="2"/>
  <c r="AM75" i="3" s="1"/>
  <c r="AL76" i="2"/>
  <c r="AL75" i="3" s="1"/>
  <c r="AK76" i="2"/>
  <c r="AK75" i="3" s="1"/>
  <c r="AJ76" i="2"/>
  <c r="AJ75" i="3" s="1"/>
  <c r="AI76" i="2"/>
  <c r="AI75" i="3" s="1"/>
  <c r="AH76" i="2"/>
  <c r="AH75" i="3" s="1"/>
  <c r="AG76" i="2"/>
  <c r="AG75" i="3" s="1"/>
  <c r="AF76" i="2"/>
  <c r="AF75" i="3" s="1"/>
  <c r="AE76" i="2"/>
  <c r="AE75" i="3" s="1"/>
  <c r="AD76" i="2"/>
  <c r="AD75" i="3" s="1"/>
  <c r="AC76" i="2"/>
  <c r="AC75" i="3" s="1"/>
  <c r="AB76" i="2"/>
  <c r="AB75" i="3" s="1"/>
  <c r="AA76" i="2"/>
  <c r="AA75" i="3" s="1"/>
  <c r="Z76" i="2"/>
  <c r="Z75" i="3" s="1"/>
  <c r="Y76" i="2"/>
  <c r="Y75" i="3" s="1"/>
  <c r="X76" i="2"/>
  <c r="X75" i="3" s="1"/>
  <c r="W76" i="2"/>
  <c r="W75" i="3" s="1"/>
  <c r="V76" i="2"/>
  <c r="V75" i="3" s="1"/>
  <c r="U76" i="2"/>
  <c r="U75" i="3" s="1"/>
  <c r="T76" i="2"/>
  <c r="T75" i="3" s="1"/>
  <c r="S76" i="2"/>
  <c r="S75" i="3" s="1"/>
  <c r="R76" i="2"/>
  <c r="R75" i="3" s="1"/>
  <c r="Q76" i="2"/>
  <c r="Q75" i="3" s="1"/>
  <c r="P76" i="2"/>
  <c r="P75" i="3" s="1"/>
  <c r="O76" i="2"/>
  <c r="O75" i="3" s="1"/>
  <c r="N76" i="2"/>
  <c r="N75" i="3" s="1"/>
  <c r="M76" i="2"/>
  <c r="M75" i="3" s="1"/>
  <c r="L76" i="2"/>
  <c r="L75" i="3" s="1"/>
  <c r="K76" i="2"/>
  <c r="K75" i="3" s="1"/>
  <c r="J76" i="2"/>
  <c r="J75" i="3" s="1"/>
  <c r="I76" i="2"/>
  <c r="I75" i="3" s="1"/>
  <c r="H76" i="2"/>
  <c r="H75" i="3" s="1"/>
  <c r="G76" i="2"/>
  <c r="G75" i="3" s="1"/>
  <c r="F76" i="2"/>
  <c r="F75" i="3" s="1"/>
  <c r="E76" i="2"/>
  <c r="E75" i="3" s="1"/>
  <c r="D76" i="2"/>
  <c r="D75" i="3" s="1"/>
  <c r="AU75" i="2"/>
  <c r="AU74" i="3" s="1"/>
  <c r="AT75" i="2"/>
  <c r="AT74" i="3" s="1"/>
  <c r="AS75" i="2"/>
  <c r="AS74" i="3" s="1"/>
  <c r="AR75" i="2"/>
  <c r="AR74" i="3" s="1"/>
  <c r="AQ75" i="2"/>
  <c r="AQ74" i="3" s="1"/>
  <c r="AP75" i="2"/>
  <c r="AP74" i="3" s="1"/>
  <c r="AO75" i="2"/>
  <c r="AO74" i="3" s="1"/>
  <c r="AN75" i="2"/>
  <c r="AN74" i="3" s="1"/>
  <c r="AM75" i="2"/>
  <c r="AM74" i="3" s="1"/>
  <c r="AL75" i="2"/>
  <c r="AL74" i="3" s="1"/>
  <c r="AK75" i="2"/>
  <c r="AK74" i="3" s="1"/>
  <c r="AJ75" i="2"/>
  <c r="AJ74" i="3" s="1"/>
  <c r="AI75" i="2"/>
  <c r="AI74" i="3" s="1"/>
  <c r="AH75" i="2"/>
  <c r="AH74" i="3" s="1"/>
  <c r="AG75" i="2"/>
  <c r="AG74" i="3" s="1"/>
  <c r="AF75" i="2"/>
  <c r="AF74" i="3" s="1"/>
  <c r="AE75" i="2"/>
  <c r="AE74" i="3" s="1"/>
  <c r="AD75" i="2"/>
  <c r="AD74" i="3" s="1"/>
  <c r="AC75" i="2"/>
  <c r="AC74" i="3" s="1"/>
  <c r="AB75" i="2"/>
  <c r="AB74" i="3" s="1"/>
  <c r="AA75" i="2"/>
  <c r="AA74" i="3" s="1"/>
  <c r="Z75" i="2"/>
  <c r="Z74" i="3" s="1"/>
  <c r="Y75" i="2"/>
  <c r="Y74" i="3" s="1"/>
  <c r="X75" i="2"/>
  <c r="X74" i="3" s="1"/>
  <c r="W75" i="2"/>
  <c r="W74" i="3" s="1"/>
  <c r="V75" i="2"/>
  <c r="V74" i="3" s="1"/>
  <c r="U75" i="2"/>
  <c r="U74" i="3" s="1"/>
  <c r="T75" i="2"/>
  <c r="T74" i="3" s="1"/>
  <c r="S75" i="2"/>
  <c r="S74" i="3" s="1"/>
  <c r="R75" i="2"/>
  <c r="R74" i="3" s="1"/>
  <c r="Q75" i="2"/>
  <c r="Q74" i="3" s="1"/>
  <c r="P75" i="2"/>
  <c r="P74" i="3" s="1"/>
  <c r="O75" i="2"/>
  <c r="O74" i="3" s="1"/>
  <c r="N75" i="2"/>
  <c r="N74" i="3" s="1"/>
  <c r="M75" i="2"/>
  <c r="M74" i="3" s="1"/>
  <c r="L75" i="2"/>
  <c r="L74" i="3" s="1"/>
  <c r="K75" i="2"/>
  <c r="K74" i="3" s="1"/>
  <c r="J75" i="2"/>
  <c r="J74" i="3" s="1"/>
  <c r="I75" i="2"/>
  <c r="I74" i="3" s="1"/>
  <c r="H75" i="2"/>
  <c r="H74" i="3" s="1"/>
  <c r="G75" i="2"/>
  <c r="G74" i="3" s="1"/>
  <c r="F75" i="2"/>
  <c r="F74" i="3" s="1"/>
  <c r="E75" i="2"/>
  <c r="E74" i="3" s="1"/>
  <c r="D75" i="2"/>
  <c r="D74" i="3" s="1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I73" i="3" s="1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E73" i="3" s="1"/>
  <c r="D74" i="2"/>
  <c r="AU73" i="2"/>
  <c r="AU72" i="3" s="1"/>
  <c r="AT73" i="2"/>
  <c r="AT72" i="3" s="1"/>
  <c r="AS73" i="2"/>
  <c r="AS72" i="3" s="1"/>
  <c r="AR73" i="2"/>
  <c r="AR72" i="3" s="1"/>
  <c r="AQ73" i="2"/>
  <c r="AQ72" i="3" s="1"/>
  <c r="AP73" i="2"/>
  <c r="AP72" i="3" s="1"/>
  <c r="AO73" i="2"/>
  <c r="AO72" i="3" s="1"/>
  <c r="AN73" i="2"/>
  <c r="AN72" i="3" s="1"/>
  <c r="AM73" i="2"/>
  <c r="AM72" i="3" s="1"/>
  <c r="AL73" i="2"/>
  <c r="AL72" i="3" s="1"/>
  <c r="AK73" i="2"/>
  <c r="AK72" i="3" s="1"/>
  <c r="AJ73" i="2"/>
  <c r="AJ72" i="3" s="1"/>
  <c r="AI73" i="2"/>
  <c r="AI72" i="3" s="1"/>
  <c r="AH73" i="2"/>
  <c r="AH72" i="3" s="1"/>
  <c r="AG73" i="2"/>
  <c r="AG72" i="3" s="1"/>
  <c r="AF73" i="2"/>
  <c r="AF72" i="3" s="1"/>
  <c r="AE73" i="2"/>
  <c r="AE72" i="3" s="1"/>
  <c r="AD73" i="2"/>
  <c r="AD72" i="3" s="1"/>
  <c r="AC73" i="2"/>
  <c r="AC72" i="3" s="1"/>
  <c r="AB73" i="2"/>
  <c r="AB72" i="3" s="1"/>
  <c r="AA73" i="2"/>
  <c r="AA72" i="3" s="1"/>
  <c r="Z73" i="2"/>
  <c r="Z72" i="3" s="1"/>
  <c r="Y73" i="2"/>
  <c r="Y72" i="3" s="1"/>
  <c r="X73" i="2"/>
  <c r="X72" i="3" s="1"/>
  <c r="W73" i="2"/>
  <c r="W72" i="3" s="1"/>
  <c r="V73" i="2"/>
  <c r="V72" i="3" s="1"/>
  <c r="U73" i="2"/>
  <c r="U72" i="3" s="1"/>
  <c r="T73" i="2"/>
  <c r="T72" i="3" s="1"/>
  <c r="S73" i="2"/>
  <c r="S72" i="3" s="1"/>
  <c r="R73" i="2"/>
  <c r="R72" i="3" s="1"/>
  <c r="Q73" i="2"/>
  <c r="Q72" i="3" s="1"/>
  <c r="P73" i="2"/>
  <c r="P72" i="3" s="1"/>
  <c r="O73" i="2"/>
  <c r="O72" i="3" s="1"/>
  <c r="N73" i="2"/>
  <c r="N72" i="3" s="1"/>
  <c r="M73" i="2"/>
  <c r="M72" i="3" s="1"/>
  <c r="L73" i="2"/>
  <c r="L72" i="3" s="1"/>
  <c r="K73" i="2"/>
  <c r="K72" i="3" s="1"/>
  <c r="J73" i="2"/>
  <c r="J72" i="3" s="1"/>
  <c r="I73" i="2"/>
  <c r="I72" i="3" s="1"/>
  <c r="H73" i="2"/>
  <c r="H72" i="3" s="1"/>
  <c r="G73" i="2"/>
  <c r="G72" i="3" s="1"/>
  <c r="F73" i="2"/>
  <c r="F72" i="3" s="1"/>
  <c r="E73" i="2"/>
  <c r="E72" i="3" s="1"/>
  <c r="D73" i="2"/>
  <c r="D72" i="3" s="1"/>
  <c r="AU72" i="2"/>
  <c r="AU71" i="3" s="1"/>
  <c r="AT72" i="2"/>
  <c r="AT71" i="3" s="1"/>
  <c r="AS72" i="2"/>
  <c r="AS71" i="3" s="1"/>
  <c r="AR72" i="2"/>
  <c r="AR71" i="3" s="1"/>
  <c r="AQ72" i="2"/>
  <c r="AQ71" i="3" s="1"/>
  <c r="AP72" i="2"/>
  <c r="AP71" i="3" s="1"/>
  <c r="AO72" i="2"/>
  <c r="AO71" i="3" s="1"/>
  <c r="AN72" i="2"/>
  <c r="AN71" i="3" s="1"/>
  <c r="AM72" i="2"/>
  <c r="AM71" i="3" s="1"/>
  <c r="AL72" i="2"/>
  <c r="AL71" i="3" s="1"/>
  <c r="AK72" i="2"/>
  <c r="AK71" i="3" s="1"/>
  <c r="AJ72" i="2"/>
  <c r="AJ71" i="3" s="1"/>
  <c r="AI72" i="2"/>
  <c r="AI71" i="3" s="1"/>
  <c r="AH72" i="2"/>
  <c r="AH71" i="3" s="1"/>
  <c r="AG72" i="2"/>
  <c r="AG71" i="3" s="1"/>
  <c r="AF72" i="2"/>
  <c r="AF71" i="3" s="1"/>
  <c r="AE72" i="2"/>
  <c r="AE71" i="3" s="1"/>
  <c r="AD72" i="2"/>
  <c r="AD71" i="3" s="1"/>
  <c r="AC72" i="2"/>
  <c r="AC71" i="3" s="1"/>
  <c r="AB72" i="2"/>
  <c r="AB71" i="3" s="1"/>
  <c r="AA72" i="2"/>
  <c r="AA71" i="3" s="1"/>
  <c r="Z72" i="2"/>
  <c r="Z71" i="3" s="1"/>
  <c r="Y72" i="2"/>
  <c r="Y71" i="3" s="1"/>
  <c r="X72" i="2"/>
  <c r="X71" i="3" s="1"/>
  <c r="W72" i="2"/>
  <c r="W71" i="3" s="1"/>
  <c r="V72" i="2"/>
  <c r="V71" i="3" s="1"/>
  <c r="U72" i="2"/>
  <c r="U71" i="3" s="1"/>
  <c r="T72" i="2"/>
  <c r="T71" i="3" s="1"/>
  <c r="S72" i="2"/>
  <c r="S71" i="3" s="1"/>
  <c r="R72" i="2"/>
  <c r="R71" i="3" s="1"/>
  <c r="Q72" i="2"/>
  <c r="Q71" i="3" s="1"/>
  <c r="P72" i="2"/>
  <c r="P71" i="3" s="1"/>
  <c r="O72" i="2"/>
  <c r="O71" i="3" s="1"/>
  <c r="N72" i="2"/>
  <c r="N71" i="3" s="1"/>
  <c r="M72" i="2"/>
  <c r="M71" i="3" s="1"/>
  <c r="L72" i="2"/>
  <c r="L71" i="3" s="1"/>
  <c r="K72" i="2"/>
  <c r="K71" i="3" s="1"/>
  <c r="J72" i="2"/>
  <c r="J71" i="3" s="1"/>
  <c r="I72" i="2"/>
  <c r="I71" i="3" s="1"/>
  <c r="H72" i="2"/>
  <c r="H71" i="3" s="1"/>
  <c r="G72" i="2"/>
  <c r="G71" i="3" s="1"/>
  <c r="F72" i="2"/>
  <c r="F71" i="3" s="1"/>
  <c r="E72" i="2"/>
  <c r="E71" i="3" s="1"/>
  <c r="D72" i="2"/>
  <c r="D71" i="3" s="1"/>
  <c r="AU71" i="2"/>
  <c r="AU70" i="3" s="1"/>
  <c r="AT71" i="2"/>
  <c r="AT70" i="3" s="1"/>
  <c r="AS71" i="2"/>
  <c r="AS70" i="3" s="1"/>
  <c r="AR71" i="2"/>
  <c r="AR70" i="3" s="1"/>
  <c r="AQ71" i="2"/>
  <c r="AQ70" i="3" s="1"/>
  <c r="AP71" i="2"/>
  <c r="AP70" i="3" s="1"/>
  <c r="AO71" i="2"/>
  <c r="AO70" i="3" s="1"/>
  <c r="AN71" i="2"/>
  <c r="AN70" i="3" s="1"/>
  <c r="AM71" i="2"/>
  <c r="AM70" i="3" s="1"/>
  <c r="AL71" i="2"/>
  <c r="AL70" i="3" s="1"/>
  <c r="AK71" i="2"/>
  <c r="AK70" i="3" s="1"/>
  <c r="AJ71" i="2"/>
  <c r="AJ70" i="3" s="1"/>
  <c r="AI71" i="2"/>
  <c r="AI70" i="3" s="1"/>
  <c r="AH71" i="2"/>
  <c r="AH70" i="3" s="1"/>
  <c r="AG71" i="2"/>
  <c r="AG70" i="3" s="1"/>
  <c r="AF71" i="2"/>
  <c r="AF70" i="3" s="1"/>
  <c r="AE71" i="2"/>
  <c r="AE70" i="3" s="1"/>
  <c r="AD71" i="2"/>
  <c r="AD70" i="3" s="1"/>
  <c r="AC71" i="2"/>
  <c r="AC70" i="3" s="1"/>
  <c r="AB71" i="2"/>
  <c r="AB70" i="3" s="1"/>
  <c r="AA71" i="2"/>
  <c r="AA70" i="3" s="1"/>
  <c r="Z71" i="2"/>
  <c r="Z70" i="3" s="1"/>
  <c r="Y71" i="2"/>
  <c r="Y70" i="3" s="1"/>
  <c r="X71" i="2"/>
  <c r="X70" i="3" s="1"/>
  <c r="W71" i="2"/>
  <c r="W70" i="3" s="1"/>
  <c r="V71" i="2"/>
  <c r="V70" i="3" s="1"/>
  <c r="U71" i="2"/>
  <c r="U70" i="3" s="1"/>
  <c r="T71" i="2"/>
  <c r="T70" i="3" s="1"/>
  <c r="S71" i="2"/>
  <c r="S70" i="3" s="1"/>
  <c r="R71" i="2"/>
  <c r="R70" i="3" s="1"/>
  <c r="Q71" i="2"/>
  <c r="Q70" i="3" s="1"/>
  <c r="P71" i="2"/>
  <c r="P70" i="3" s="1"/>
  <c r="O71" i="2"/>
  <c r="O70" i="3" s="1"/>
  <c r="N71" i="2"/>
  <c r="N70" i="3" s="1"/>
  <c r="M71" i="2"/>
  <c r="M70" i="3" s="1"/>
  <c r="L71" i="2"/>
  <c r="L70" i="3" s="1"/>
  <c r="K71" i="2"/>
  <c r="K70" i="3" s="1"/>
  <c r="J71" i="2"/>
  <c r="J70" i="3" s="1"/>
  <c r="I71" i="2"/>
  <c r="I70" i="3" s="1"/>
  <c r="H71" i="2"/>
  <c r="H70" i="3" s="1"/>
  <c r="G71" i="2"/>
  <c r="G70" i="3" s="1"/>
  <c r="F71" i="2"/>
  <c r="F70" i="3" s="1"/>
  <c r="E71" i="2"/>
  <c r="E70" i="3" s="1"/>
  <c r="D71" i="2"/>
  <c r="D70" i="3" s="1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M69" i="3" s="1"/>
  <c r="L70" i="2"/>
  <c r="K70" i="2"/>
  <c r="J70" i="2"/>
  <c r="I70" i="2"/>
  <c r="H70" i="2"/>
  <c r="G70" i="2"/>
  <c r="F70" i="2"/>
  <c r="E70" i="2"/>
  <c r="D70" i="2"/>
  <c r="AU69" i="2"/>
  <c r="AU68" i="3" s="1"/>
  <c r="AT69" i="2"/>
  <c r="AT68" i="3" s="1"/>
  <c r="AS69" i="2"/>
  <c r="AS68" i="3" s="1"/>
  <c r="AR69" i="2"/>
  <c r="AR68" i="3" s="1"/>
  <c r="AQ69" i="2"/>
  <c r="AQ68" i="3" s="1"/>
  <c r="AP69" i="2"/>
  <c r="AP68" i="3" s="1"/>
  <c r="AO69" i="2"/>
  <c r="AO68" i="3" s="1"/>
  <c r="AN69" i="2"/>
  <c r="AN68" i="3" s="1"/>
  <c r="AM69" i="2"/>
  <c r="AM68" i="3" s="1"/>
  <c r="AL69" i="2"/>
  <c r="AL68" i="3" s="1"/>
  <c r="AK69" i="2"/>
  <c r="AK68" i="3" s="1"/>
  <c r="AJ69" i="2"/>
  <c r="AJ68" i="3" s="1"/>
  <c r="AI69" i="2"/>
  <c r="AI68" i="3" s="1"/>
  <c r="AH69" i="2"/>
  <c r="AH68" i="3" s="1"/>
  <c r="AG69" i="2"/>
  <c r="AG68" i="3" s="1"/>
  <c r="AF69" i="2"/>
  <c r="AF68" i="3" s="1"/>
  <c r="AE69" i="2"/>
  <c r="AE68" i="3" s="1"/>
  <c r="AD69" i="2"/>
  <c r="AD68" i="3" s="1"/>
  <c r="AC69" i="2"/>
  <c r="AC68" i="3" s="1"/>
  <c r="AB69" i="2"/>
  <c r="AB68" i="3" s="1"/>
  <c r="AA69" i="2"/>
  <c r="AA68" i="3" s="1"/>
  <c r="Z69" i="2"/>
  <c r="Z68" i="3" s="1"/>
  <c r="Y69" i="2"/>
  <c r="Y68" i="3" s="1"/>
  <c r="X69" i="2"/>
  <c r="X68" i="3" s="1"/>
  <c r="W69" i="2"/>
  <c r="W68" i="3" s="1"/>
  <c r="V69" i="2"/>
  <c r="V68" i="3" s="1"/>
  <c r="U69" i="2"/>
  <c r="U68" i="3" s="1"/>
  <c r="T69" i="2"/>
  <c r="T68" i="3" s="1"/>
  <c r="S69" i="2"/>
  <c r="S68" i="3" s="1"/>
  <c r="R69" i="2"/>
  <c r="R68" i="3" s="1"/>
  <c r="Q69" i="2"/>
  <c r="Q68" i="3" s="1"/>
  <c r="P69" i="2"/>
  <c r="P68" i="3" s="1"/>
  <c r="O69" i="2"/>
  <c r="O68" i="3" s="1"/>
  <c r="N69" i="2"/>
  <c r="N68" i="3" s="1"/>
  <c r="M69" i="2"/>
  <c r="M68" i="3" s="1"/>
  <c r="L69" i="2"/>
  <c r="L68" i="3" s="1"/>
  <c r="K69" i="2"/>
  <c r="K68" i="3" s="1"/>
  <c r="J69" i="2"/>
  <c r="J68" i="3" s="1"/>
  <c r="I69" i="2"/>
  <c r="I68" i="3" s="1"/>
  <c r="H69" i="2"/>
  <c r="H68" i="3" s="1"/>
  <c r="G69" i="2"/>
  <c r="G68" i="3" s="1"/>
  <c r="F69" i="2"/>
  <c r="F68" i="3" s="1"/>
  <c r="E69" i="2"/>
  <c r="E68" i="3" s="1"/>
  <c r="D69" i="2"/>
  <c r="D68" i="3" s="1"/>
  <c r="AU68" i="2"/>
  <c r="AU67" i="3" s="1"/>
  <c r="AT68" i="2"/>
  <c r="AT67" i="3" s="1"/>
  <c r="AS68" i="2"/>
  <c r="AS67" i="3" s="1"/>
  <c r="AR68" i="2"/>
  <c r="AR67" i="3" s="1"/>
  <c r="AQ68" i="2"/>
  <c r="AQ67" i="3" s="1"/>
  <c r="AP68" i="2"/>
  <c r="AP67" i="3" s="1"/>
  <c r="AO68" i="2"/>
  <c r="AO67" i="3" s="1"/>
  <c r="AN68" i="2"/>
  <c r="AN67" i="3" s="1"/>
  <c r="AM68" i="2"/>
  <c r="AM67" i="3" s="1"/>
  <c r="AL68" i="2"/>
  <c r="AL67" i="3" s="1"/>
  <c r="AK68" i="2"/>
  <c r="AK67" i="3" s="1"/>
  <c r="AJ68" i="2"/>
  <c r="AJ67" i="3" s="1"/>
  <c r="AI68" i="2"/>
  <c r="AI67" i="3" s="1"/>
  <c r="AH68" i="2"/>
  <c r="AH67" i="3" s="1"/>
  <c r="AG68" i="2"/>
  <c r="AG67" i="3" s="1"/>
  <c r="AF68" i="2"/>
  <c r="AF67" i="3" s="1"/>
  <c r="AE68" i="2"/>
  <c r="AE67" i="3" s="1"/>
  <c r="AD68" i="2"/>
  <c r="AD67" i="3" s="1"/>
  <c r="AC68" i="2"/>
  <c r="AC67" i="3" s="1"/>
  <c r="AB68" i="2"/>
  <c r="AB67" i="3" s="1"/>
  <c r="AA68" i="2"/>
  <c r="AA67" i="3" s="1"/>
  <c r="Z68" i="2"/>
  <c r="Z67" i="3" s="1"/>
  <c r="Y68" i="2"/>
  <c r="Y67" i="3" s="1"/>
  <c r="X68" i="2"/>
  <c r="X67" i="3" s="1"/>
  <c r="W68" i="2"/>
  <c r="W67" i="3" s="1"/>
  <c r="V68" i="2"/>
  <c r="V67" i="3" s="1"/>
  <c r="U68" i="2"/>
  <c r="U67" i="3" s="1"/>
  <c r="T68" i="2"/>
  <c r="T67" i="3" s="1"/>
  <c r="S68" i="2"/>
  <c r="S67" i="3" s="1"/>
  <c r="R68" i="2"/>
  <c r="R67" i="3" s="1"/>
  <c r="Q68" i="2"/>
  <c r="Q67" i="3" s="1"/>
  <c r="P68" i="2"/>
  <c r="P67" i="3" s="1"/>
  <c r="O68" i="2"/>
  <c r="O67" i="3" s="1"/>
  <c r="N68" i="2"/>
  <c r="N67" i="3" s="1"/>
  <c r="M68" i="2"/>
  <c r="M67" i="3" s="1"/>
  <c r="L68" i="2"/>
  <c r="L67" i="3" s="1"/>
  <c r="K68" i="2"/>
  <c r="K67" i="3" s="1"/>
  <c r="J68" i="2"/>
  <c r="J67" i="3" s="1"/>
  <c r="I68" i="2"/>
  <c r="I67" i="3" s="1"/>
  <c r="H68" i="2"/>
  <c r="H67" i="3" s="1"/>
  <c r="G68" i="2"/>
  <c r="G67" i="3" s="1"/>
  <c r="F68" i="2"/>
  <c r="F67" i="3" s="1"/>
  <c r="E68" i="2"/>
  <c r="E67" i="3" s="1"/>
  <c r="D68" i="2"/>
  <c r="D67" i="3" s="1"/>
  <c r="AU67" i="2"/>
  <c r="AU66" i="3" s="1"/>
  <c r="AT67" i="2"/>
  <c r="AT66" i="3" s="1"/>
  <c r="AS67" i="2"/>
  <c r="AS66" i="3" s="1"/>
  <c r="AR67" i="2"/>
  <c r="AR66" i="3" s="1"/>
  <c r="AQ67" i="2"/>
  <c r="AQ66" i="3" s="1"/>
  <c r="AP67" i="2"/>
  <c r="AP66" i="3" s="1"/>
  <c r="AO67" i="2"/>
  <c r="AO66" i="3" s="1"/>
  <c r="AN67" i="2"/>
  <c r="AN66" i="3" s="1"/>
  <c r="AM67" i="2"/>
  <c r="AM66" i="3" s="1"/>
  <c r="AL67" i="2"/>
  <c r="AL66" i="3" s="1"/>
  <c r="AK67" i="2"/>
  <c r="AK66" i="3" s="1"/>
  <c r="AJ67" i="2"/>
  <c r="AJ66" i="3" s="1"/>
  <c r="AI67" i="2"/>
  <c r="AI66" i="3" s="1"/>
  <c r="AH67" i="2"/>
  <c r="AH66" i="3" s="1"/>
  <c r="AG67" i="2"/>
  <c r="AG66" i="3" s="1"/>
  <c r="AF67" i="2"/>
  <c r="AF66" i="3" s="1"/>
  <c r="AE67" i="2"/>
  <c r="AE66" i="3" s="1"/>
  <c r="AD67" i="2"/>
  <c r="AD66" i="3" s="1"/>
  <c r="AB67" i="2"/>
  <c r="AB66" i="3" s="1"/>
  <c r="AA67" i="2"/>
  <c r="AA66" i="3" s="1"/>
  <c r="Z67" i="2"/>
  <c r="Z66" i="3" s="1"/>
  <c r="Y67" i="2"/>
  <c r="Y66" i="3" s="1"/>
  <c r="X67" i="2"/>
  <c r="X66" i="3" s="1"/>
  <c r="W67" i="2"/>
  <c r="W66" i="3" s="1"/>
  <c r="V67" i="2"/>
  <c r="V66" i="3" s="1"/>
  <c r="U67" i="2"/>
  <c r="U66" i="3" s="1"/>
  <c r="T67" i="2"/>
  <c r="T66" i="3" s="1"/>
  <c r="S67" i="2"/>
  <c r="S66" i="3" s="1"/>
  <c r="R67" i="2"/>
  <c r="R66" i="3" s="1"/>
  <c r="Q67" i="2"/>
  <c r="Q66" i="3" s="1"/>
  <c r="P67" i="2"/>
  <c r="P66" i="3" s="1"/>
  <c r="O67" i="2"/>
  <c r="O66" i="3" s="1"/>
  <c r="N67" i="2"/>
  <c r="N66" i="3" s="1"/>
  <c r="M67" i="2"/>
  <c r="M66" i="3" s="1"/>
  <c r="L67" i="2"/>
  <c r="L66" i="3" s="1"/>
  <c r="K67" i="2"/>
  <c r="K66" i="3" s="1"/>
  <c r="J67" i="2"/>
  <c r="J66" i="3" s="1"/>
  <c r="I67" i="2"/>
  <c r="I66" i="3" s="1"/>
  <c r="H67" i="2"/>
  <c r="H66" i="3" s="1"/>
  <c r="G67" i="2"/>
  <c r="G66" i="3" s="1"/>
  <c r="F67" i="2"/>
  <c r="F66" i="3" s="1"/>
  <c r="E67" i="2"/>
  <c r="E66" i="3" s="1"/>
  <c r="D67" i="2"/>
  <c r="D66" i="3" s="1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T65" i="3" s="1"/>
  <c r="T19" i="6" s="1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U65" i="2"/>
  <c r="AU64" i="3" s="1"/>
  <c r="AS65" i="2"/>
  <c r="AS64" i="3" s="1"/>
  <c r="AR65" i="2"/>
  <c r="AR64" i="3" s="1"/>
  <c r="AP65" i="2"/>
  <c r="AP64" i="3" s="1"/>
  <c r="AO65" i="2"/>
  <c r="AO64" i="3" s="1"/>
  <c r="AL65" i="2"/>
  <c r="AL64" i="3" s="1"/>
  <c r="AK65" i="2"/>
  <c r="AK64" i="3" s="1"/>
  <c r="AI65" i="2"/>
  <c r="AI64" i="3" s="1"/>
  <c r="AH65" i="2"/>
  <c r="AH64" i="3" s="1"/>
  <c r="AF65" i="2"/>
  <c r="AF64" i="3" s="1"/>
  <c r="AE65" i="2"/>
  <c r="AE64" i="3" s="1"/>
  <c r="AB65" i="2"/>
  <c r="AB64" i="3" s="1"/>
  <c r="Z65" i="2"/>
  <c r="Z64" i="3" s="1"/>
  <c r="W65" i="2"/>
  <c r="W64" i="3" s="1"/>
  <c r="V65" i="2"/>
  <c r="V64" i="3" s="1"/>
  <c r="U65" i="2"/>
  <c r="U64" i="3" s="1"/>
  <c r="S65" i="2"/>
  <c r="S64" i="3" s="1"/>
  <c r="R65" i="2"/>
  <c r="R64" i="3" s="1"/>
  <c r="Q65" i="2"/>
  <c r="Q64" i="3" s="1"/>
  <c r="O65" i="2"/>
  <c r="O64" i="3" s="1"/>
  <c r="N65" i="2"/>
  <c r="N64" i="3" s="1"/>
  <c r="M65" i="2"/>
  <c r="M64" i="3" s="1"/>
  <c r="L65" i="2"/>
  <c r="L64" i="3" s="1"/>
  <c r="I65" i="2"/>
  <c r="I64" i="3" s="1"/>
  <c r="H65" i="2"/>
  <c r="H64" i="3" s="1"/>
  <c r="F65" i="2"/>
  <c r="F64" i="3" s="1"/>
  <c r="D65" i="2"/>
  <c r="D64" i="3" s="1"/>
  <c r="AS64" i="2"/>
  <c r="AS63" i="3" s="1"/>
  <c r="AR64" i="2"/>
  <c r="AR63" i="3" s="1"/>
  <c r="AQ64" i="2"/>
  <c r="AQ63" i="3" s="1"/>
  <c r="AN64" i="2"/>
  <c r="AN63" i="3" s="1"/>
  <c r="AL64" i="2"/>
  <c r="AL63" i="3" s="1"/>
  <c r="AK64" i="2"/>
  <c r="AK63" i="3" s="1"/>
  <c r="AI64" i="2"/>
  <c r="AI63" i="3" s="1"/>
  <c r="AH64" i="2"/>
  <c r="AH63" i="3" s="1"/>
  <c r="AG64" i="2"/>
  <c r="AG63" i="3" s="1"/>
  <c r="AF64" i="2"/>
  <c r="AF63" i="3" s="1"/>
  <c r="AB64" i="2"/>
  <c r="AB63" i="3" s="1"/>
  <c r="W64" i="2"/>
  <c r="W63" i="3" s="1"/>
  <c r="V64" i="2"/>
  <c r="V63" i="3" s="1"/>
  <c r="R64" i="2"/>
  <c r="R63" i="3" s="1"/>
  <c r="Q64" i="2"/>
  <c r="Q63" i="3" s="1"/>
  <c r="P64" i="2"/>
  <c r="P63" i="3" s="1"/>
  <c r="O64" i="2"/>
  <c r="O63" i="3" s="1"/>
  <c r="N64" i="2"/>
  <c r="N63" i="3" s="1"/>
  <c r="M64" i="2"/>
  <c r="M63" i="3" s="1"/>
  <c r="L64" i="2"/>
  <c r="L63" i="3" s="1"/>
  <c r="H64" i="2"/>
  <c r="H63" i="3" s="1"/>
  <c r="F64" i="2"/>
  <c r="F63" i="3" s="1"/>
  <c r="E64" i="2"/>
  <c r="E63" i="3" s="1"/>
  <c r="D64" i="2"/>
  <c r="D63" i="3" s="1"/>
  <c r="AT63" i="2"/>
  <c r="AT62" i="3" s="1"/>
  <c r="AS63" i="2"/>
  <c r="AS62" i="3" s="1"/>
  <c r="AR63" i="2"/>
  <c r="AR62" i="3" s="1"/>
  <c r="AK63" i="2"/>
  <c r="AK62" i="3" s="1"/>
  <c r="AI63" i="2"/>
  <c r="AI62" i="3" s="1"/>
  <c r="AH63" i="2"/>
  <c r="AH62" i="3" s="1"/>
  <c r="AE63" i="2"/>
  <c r="AE62" i="3" s="1"/>
  <c r="AB63" i="2"/>
  <c r="AB62" i="3" s="1"/>
  <c r="Y63" i="2"/>
  <c r="Y62" i="3" s="1"/>
  <c r="X63" i="2"/>
  <c r="X62" i="3" s="1"/>
  <c r="W63" i="2"/>
  <c r="W62" i="3" s="1"/>
  <c r="V63" i="2"/>
  <c r="V62" i="3" s="1"/>
  <c r="U63" i="2"/>
  <c r="U62" i="3" s="1"/>
  <c r="S63" i="2"/>
  <c r="S62" i="3" s="1"/>
  <c r="R63" i="2"/>
  <c r="R62" i="3" s="1"/>
  <c r="Q63" i="2"/>
  <c r="Q62" i="3" s="1"/>
  <c r="P63" i="2"/>
  <c r="P62" i="3" s="1"/>
  <c r="O63" i="2"/>
  <c r="O62" i="3" s="1"/>
  <c r="N63" i="2"/>
  <c r="N62" i="3" s="1"/>
  <c r="M63" i="2"/>
  <c r="M62" i="3" s="1"/>
  <c r="L63" i="2"/>
  <c r="L62" i="3" s="1"/>
  <c r="H63" i="2"/>
  <c r="H62" i="3" s="1"/>
  <c r="F63" i="2"/>
  <c r="F62" i="3" s="1"/>
  <c r="AS62" i="2"/>
  <c r="AR62" i="2"/>
  <c r="AQ62" i="2"/>
  <c r="AK62" i="2"/>
  <c r="AJ62" i="2"/>
  <c r="AI62" i="2"/>
  <c r="AH62" i="2"/>
  <c r="AG62" i="2"/>
  <c r="AE62" i="2"/>
  <c r="AB62" i="2"/>
  <c r="X62" i="2"/>
  <c r="W62" i="2"/>
  <c r="V62" i="2"/>
  <c r="S62" i="2"/>
  <c r="R62" i="2"/>
  <c r="O62" i="2"/>
  <c r="N62" i="2"/>
  <c r="M62" i="2"/>
  <c r="L62" i="2"/>
  <c r="I62" i="2"/>
  <c r="H62" i="2"/>
  <c r="F62" i="2"/>
  <c r="D62" i="2"/>
  <c r="AU61" i="2"/>
  <c r="AU60" i="3" s="1"/>
  <c r="AT61" i="2"/>
  <c r="AT60" i="3" s="1"/>
  <c r="AS61" i="2"/>
  <c r="AS60" i="3" s="1"/>
  <c r="AR61" i="2"/>
  <c r="AR60" i="3" s="1"/>
  <c r="AQ61" i="2"/>
  <c r="AQ60" i="3" s="1"/>
  <c r="AO61" i="2"/>
  <c r="AO60" i="3" s="1"/>
  <c r="AM61" i="2"/>
  <c r="AM60" i="3" s="1"/>
  <c r="AK61" i="2"/>
  <c r="AK60" i="3" s="1"/>
  <c r="AI61" i="2"/>
  <c r="AI60" i="3" s="1"/>
  <c r="AH61" i="2"/>
  <c r="AH60" i="3" s="1"/>
  <c r="AF61" i="2"/>
  <c r="AF60" i="3" s="1"/>
  <c r="AB61" i="2"/>
  <c r="AB60" i="3" s="1"/>
  <c r="X61" i="2"/>
  <c r="X60" i="3" s="1"/>
  <c r="W61" i="2"/>
  <c r="W60" i="3" s="1"/>
  <c r="V61" i="2"/>
  <c r="V60" i="3" s="1"/>
  <c r="R61" i="2"/>
  <c r="R60" i="3" s="1"/>
  <c r="O61" i="2"/>
  <c r="O60" i="3" s="1"/>
  <c r="M61" i="2"/>
  <c r="M60" i="3" s="1"/>
  <c r="L61" i="2"/>
  <c r="L60" i="3" s="1"/>
  <c r="J61" i="2"/>
  <c r="J60" i="3" s="1"/>
  <c r="H61" i="2"/>
  <c r="H60" i="3" s="1"/>
  <c r="F61" i="2"/>
  <c r="F60" i="3" s="1"/>
  <c r="D61" i="2"/>
  <c r="D60" i="3" s="1"/>
  <c r="AS60" i="2"/>
  <c r="AS59" i="3" s="1"/>
  <c r="AR60" i="2"/>
  <c r="AR59" i="3" s="1"/>
  <c r="AQ60" i="2"/>
  <c r="AQ59" i="3" s="1"/>
  <c r="AO60" i="2"/>
  <c r="AO59" i="3" s="1"/>
  <c r="AN60" i="2"/>
  <c r="AN59" i="3" s="1"/>
  <c r="AM60" i="2"/>
  <c r="AM59" i="3" s="1"/>
  <c r="AL60" i="2"/>
  <c r="AL59" i="3" s="1"/>
  <c r="AK60" i="2"/>
  <c r="AK59" i="3" s="1"/>
  <c r="AI60" i="2"/>
  <c r="AI59" i="3" s="1"/>
  <c r="AH60" i="2"/>
  <c r="AH59" i="3" s="1"/>
  <c r="AF60" i="2"/>
  <c r="AF59" i="3" s="1"/>
  <c r="AD60" i="2"/>
  <c r="AD59" i="3" s="1"/>
  <c r="AB60" i="2"/>
  <c r="AB59" i="3" s="1"/>
  <c r="Z60" i="2"/>
  <c r="Z59" i="3" s="1"/>
  <c r="W60" i="2"/>
  <c r="W59" i="3" s="1"/>
  <c r="V60" i="2"/>
  <c r="V59" i="3" s="1"/>
  <c r="T60" i="2"/>
  <c r="T59" i="3" s="1"/>
  <c r="R60" i="2"/>
  <c r="R59" i="3" s="1"/>
  <c r="P60" i="2"/>
  <c r="P59" i="3" s="1"/>
  <c r="O60" i="2"/>
  <c r="O59" i="3" s="1"/>
  <c r="N60" i="2"/>
  <c r="N59" i="3" s="1"/>
  <c r="M60" i="2"/>
  <c r="M59" i="3" s="1"/>
  <c r="L60" i="2"/>
  <c r="L59" i="3" s="1"/>
  <c r="J60" i="2"/>
  <c r="J59" i="3" s="1"/>
  <c r="I60" i="2"/>
  <c r="I59" i="3" s="1"/>
  <c r="H60" i="2"/>
  <c r="H59" i="3" s="1"/>
  <c r="F60" i="2"/>
  <c r="F59" i="3" s="1"/>
  <c r="D60" i="2"/>
  <c r="D59" i="3" s="1"/>
  <c r="AS59" i="2"/>
  <c r="AS58" i="3" s="1"/>
  <c r="AR59" i="2"/>
  <c r="AR58" i="3" s="1"/>
  <c r="AQ59" i="2"/>
  <c r="AQ58" i="3" s="1"/>
  <c r="AL59" i="2"/>
  <c r="AL58" i="3" s="1"/>
  <c r="AK59" i="2"/>
  <c r="AK58" i="3" s="1"/>
  <c r="AI59" i="2"/>
  <c r="AI58" i="3" s="1"/>
  <c r="AH59" i="2"/>
  <c r="AH58" i="3" s="1"/>
  <c r="AD59" i="2"/>
  <c r="AD58" i="3" s="1"/>
  <c r="AB59" i="2"/>
  <c r="AB58" i="3" s="1"/>
  <c r="Z59" i="2"/>
  <c r="Z58" i="3" s="1"/>
  <c r="X59" i="2"/>
  <c r="X58" i="3" s="1"/>
  <c r="W59" i="2"/>
  <c r="W58" i="3" s="1"/>
  <c r="V59" i="2"/>
  <c r="V58" i="3" s="1"/>
  <c r="U59" i="2"/>
  <c r="U58" i="3" s="1"/>
  <c r="S59" i="2"/>
  <c r="S58" i="3" s="1"/>
  <c r="R59" i="2"/>
  <c r="R58" i="3" s="1"/>
  <c r="Q59" i="2"/>
  <c r="Q58" i="3" s="1"/>
  <c r="O59" i="2"/>
  <c r="O58" i="3" s="1"/>
  <c r="N59" i="2"/>
  <c r="N58" i="3" s="1"/>
  <c r="M59" i="2"/>
  <c r="M58" i="3" s="1"/>
  <c r="L59" i="2"/>
  <c r="L58" i="3" s="1"/>
  <c r="H59" i="2"/>
  <c r="H58" i="3" s="1"/>
  <c r="F59" i="2"/>
  <c r="F58" i="3" s="1"/>
  <c r="AT58" i="2"/>
  <c r="AS58" i="2"/>
  <c r="AR58" i="2"/>
  <c r="AQ58" i="2"/>
  <c r="AQ57" i="3" s="1"/>
  <c r="AM58" i="2"/>
  <c r="AK58" i="2"/>
  <c r="AJ58" i="2"/>
  <c r="AI58" i="2"/>
  <c r="AH58" i="2"/>
  <c r="AF58" i="2"/>
  <c r="AE58" i="2"/>
  <c r="AD58" i="2"/>
  <c r="AB58" i="2"/>
  <c r="AA58" i="2"/>
  <c r="W58" i="2"/>
  <c r="V58" i="2"/>
  <c r="U58" i="2"/>
  <c r="U57" i="3" s="1"/>
  <c r="R58" i="2"/>
  <c r="O58" i="2"/>
  <c r="M58" i="2"/>
  <c r="L58" i="2"/>
  <c r="H58" i="2"/>
  <c r="F58" i="2"/>
  <c r="AU57" i="2"/>
  <c r="AU56" i="3" s="1"/>
  <c r="AS57" i="2"/>
  <c r="AS56" i="3" s="1"/>
  <c r="AR57" i="2"/>
  <c r="AR56" i="3" s="1"/>
  <c r="AP57" i="2"/>
  <c r="AP56" i="3" s="1"/>
  <c r="AO57" i="2"/>
  <c r="AO56" i="3" s="1"/>
  <c r="AL57" i="2"/>
  <c r="AL56" i="3" s="1"/>
  <c r="AK57" i="2"/>
  <c r="AK56" i="3" s="1"/>
  <c r="AI57" i="2"/>
  <c r="AI56" i="3" s="1"/>
  <c r="AH57" i="2"/>
  <c r="AH56" i="3" s="1"/>
  <c r="AF57" i="2"/>
  <c r="AF56" i="3" s="1"/>
  <c r="AE57" i="2"/>
  <c r="AE56" i="3" s="1"/>
  <c r="AB57" i="2"/>
  <c r="AB56" i="3" s="1"/>
  <c r="Z57" i="2"/>
  <c r="Z56" i="3" s="1"/>
  <c r="W57" i="2"/>
  <c r="W56" i="3" s="1"/>
  <c r="V57" i="2"/>
  <c r="V56" i="3" s="1"/>
  <c r="U57" i="2"/>
  <c r="U56" i="3" s="1"/>
  <c r="S57" i="2"/>
  <c r="S56" i="3" s="1"/>
  <c r="R57" i="2"/>
  <c r="R56" i="3" s="1"/>
  <c r="Q57" i="2"/>
  <c r="Q56" i="3" s="1"/>
  <c r="O57" i="2"/>
  <c r="O56" i="3" s="1"/>
  <c r="N57" i="2"/>
  <c r="N56" i="3" s="1"/>
  <c r="M57" i="2"/>
  <c r="M56" i="3" s="1"/>
  <c r="L57" i="2"/>
  <c r="L56" i="3" s="1"/>
  <c r="I57" i="2"/>
  <c r="I56" i="3" s="1"/>
  <c r="H57" i="2"/>
  <c r="H56" i="3" s="1"/>
  <c r="F57" i="2"/>
  <c r="F56" i="3" s="1"/>
  <c r="D57" i="2"/>
  <c r="D56" i="3" s="1"/>
  <c r="AS56" i="2"/>
  <c r="AS55" i="3" s="1"/>
  <c r="AR56" i="2"/>
  <c r="AR55" i="3" s="1"/>
  <c r="AQ56" i="2"/>
  <c r="AQ55" i="3" s="1"/>
  <c r="AO56" i="2"/>
  <c r="AO55" i="3" s="1"/>
  <c r="AN56" i="2"/>
  <c r="AN55" i="3" s="1"/>
  <c r="AL56" i="2"/>
  <c r="AL55" i="3" s="1"/>
  <c r="AK56" i="2"/>
  <c r="AK55" i="3" s="1"/>
  <c r="AI56" i="2"/>
  <c r="AI55" i="3" s="1"/>
  <c r="AH56" i="2"/>
  <c r="AH55" i="3" s="1"/>
  <c r="AG56" i="2"/>
  <c r="AG55" i="3" s="1"/>
  <c r="AF56" i="2"/>
  <c r="AF55" i="3" s="1"/>
  <c r="AB56" i="2"/>
  <c r="AB55" i="3" s="1"/>
  <c r="W56" i="2"/>
  <c r="W55" i="3" s="1"/>
  <c r="V56" i="2"/>
  <c r="V55" i="3" s="1"/>
  <c r="U56" i="2"/>
  <c r="U55" i="3" s="1"/>
  <c r="R56" i="2"/>
  <c r="R55" i="3" s="1"/>
  <c r="Q56" i="2"/>
  <c r="Q55" i="3" s="1"/>
  <c r="P56" i="2"/>
  <c r="P55" i="3" s="1"/>
  <c r="O56" i="2"/>
  <c r="O55" i="3" s="1"/>
  <c r="M56" i="2"/>
  <c r="M55" i="3" s="1"/>
  <c r="L56" i="2"/>
  <c r="L55" i="3" s="1"/>
  <c r="K56" i="2"/>
  <c r="K55" i="3" s="1"/>
  <c r="J56" i="2"/>
  <c r="J55" i="3" s="1"/>
  <c r="H56" i="2"/>
  <c r="H55" i="3" s="1"/>
  <c r="F56" i="2"/>
  <c r="F55" i="3" s="1"/>
  <c r="E56" i="2"/>
  <c r="E55" i="3" s="1"/>
  <c r="D56" i="2"/>
  <c r="D55" i="3" s="1"/>
  <c r="AT55" i="2"/>
  <c r="AT54" i="3" s="1"/>
  <c r="AS55" i="2"/>
  <c r="AS54" i="3" s="1"/>
  <c r="AR55" i="2"/>
  <c r="AR54" i="3" s="1"/>
  <c r="AQ55" i="2"/>
  <c r="AQ54" i="3" s="1"/>
  <c r="AL55" i="2"/>
  <c r="AL54" i="3" s="1"/>
  <c r="AK55" i="2"/>
  <c r="AK54" i="3" s="1"/>
  <c r="AI55" i="2"/>
  <c r="AI54" i="3" s="1"/>
  <c r="AH55" i="2"/>
  <c r="AH54" i="3" s="1"/>
  <c r="AD55" i="2"/>
  <c r="AD54" i="3" s="1"/>
  <c r="AB55" i="2"/>
  <c r="AB54" i="3" s="1"/>
  <c r="Z55" i="2"/>
  <c r="Z54" i="3" s="1"/>
  <c r="X55" i="2"/>
  <c r="X54" i="3" s="1"/>
  <c r="W55" i="2"/>
  <c r="W54" i="3" s="1"/>
  <c r="V55" i="2"/>
  <c r="V54" i="3" s="1"/>
  <c r="T55" i="2"/>
  <c r="T54" i="3" s="1"/>
  <c r="S55" i="2"/>
  <c r="S54" i="3" s="1"/>
  <c r="R55" i="2"/>
  <c r="R54" i="3" s="1"/>
  <c r="Q55" i="2"/>
  <c r="Q54" i="3" s="1"/>
  <c r="P55" i="2"/>
  <c r="P54" i="3" s="1"/>
  <c r="O55" i="2"/>
  <c r="O54" i="3" s="1"/>
  <c r="M55" i="2"/>
  <c r="M54" i="3" s="1"/>
  <c r="L55" i="2"/>
  <c r="L54" i="3" s="1"/>
  <c r="H55" i="2"/>
  <c r="H54" i="3" s="1"/>
  <c r="F55" i="2"/>
  <c r="F54" i="3" s="1"/>
  <c r="E55" i="2"/>
  <c r="E54" i="3" s="1"/>
  <c r="AS54" i="2"/>
  <c r="AR54" i="2"/>
  <c r="AK54" i="2"/>
  <c r="AJ54" i="2"/>
  <c r="AI54" i="2"/>
  <c r="AH54" i="2"/>
  <c r="AG54" i="2"/>
  <c r="AE54" i="2"/>
  <c r="AB54" i="2"/>
  <c r="X54" i="2"/>
  <c r="W54" i="2"/>
  <c r="V54" i="2"/>
  <c r="S54" i="2"/>
  <c r="R54" i="2"/>
  <c r="O54" i="2"/>
  <c r="N54" i="2"/>
  <c r="M54" i="2"/>
  <c r="L54" i="2"/>
  <c r="J54" i="2"/>
  <c r="I54" i="2"/>
  <c r="H54" i="2"/>
  <c r="F54" i="2"/>
  <c r="D54" i="2"/>
  <c r="AU53" i="2"/>
  <c r="AU52" i="3" s="1"/>
  <c r="AT53" i="2"/>
  <c r="AT52" i="3" s="1"/>
  <c r="AS53" i="2"/>
  <c r="AS52" i="3" s="1"/>
  <c r="AR53" i="2"/>
  <c r="AR52" i="3" s="1"/>
  <c r="AP53" i="2"/>
  <c r="AP52" i="3" s="1"/>
  <c r="AO53" i="2"/>
  <c r="AO52" i="3" s="1"/>
  <c r="AL53" i="2"/>
  <c r="AL52" i="3" s="1"/>
  <c r="AK53" i="2"/>
  <c r="AK52" i="3" s="1"/>
  <c r="AI53" i="2"/>
  <c r="AI52" i="3" s="1"/>
  <c r="AH53" i="2"/>
  <c r="AH52" i="3" s="1"/>
  <c r="AG53" i="2"/>
  <c r="AG52" i="3" s="1"/>
  <c r="AB53" i="2"/>
  <c r="AB52" i="3" s="1"/>
  <c r="Z53" i="2"/>
  <c r="Z52" i="3" s="1"/>
  <c r="W53" i="2"/>
  <c r="W52" i="3" s="1"/>
  <c r="V53" i="2"/>
  <c r="V52" i="3" s="1"/>
  <c r="R53" i="2"/>
  <c r="R52" i="3" s="1"/>
  <c r="O53" i="2"/>
  <c r="O52" i="3" s="1"/>
  <c r="M53" i="2"/>
  <c r="M52" i="3" s="1"/>
  <c r="L53" i="2"/>
  <c r="L52" i="3" s="1"/>
  <c r="I53" i="2"/>
  <c r="I52" i="3" s="1"/>
  <c r="H53" i="2"/>
  <c r="H52" i="3" s="1"/>
  <c r="F53" i="2"/>
  <c r="F52" i="3" s="1"/>
  <c r="D53" i="2"/>
  <c r="D52" i="3" s="1"/>
  <c r="AS52" i="2"/>
  <c r="AS51" i="3" s="1"/>
  <c r="AR52" i="2"/>
  <c r="AR51" i="3" s="1"/>
  <c r="AQ52" i="2"/>
  <c r="AQ51" i="3" s="1"/>
  <c r="AO52" i="2"/>
  <c r="AO51" i="3" s="1"/>
  <c r="AN52" i="2"/>
  <c r="AN51" i="3" s="1"/>
  <c r="AM52" i="2"/>
  <c r="AM51" i="3" s="1"/>
  <c r="AK52" i="2"/>
  <c r="AK51" i="3" s="1"/>
  <c r="AI52" i="2"/>
  <c r="AI51" i="3" s="1"/>
  <c r="AH52" i="2"/>
  <c r="AH51" i="3" s="1"/>
  <c r="AF52" i="2"/>
  <c r="AF51" i="3" s="1"/>
  <c r="AB52" i="2"/>
  <c r="AB51" i="3" s="1"/>
  <c r="AA52" i="2"/>
  <c r="AA51" i="3" s="1"/>
  <c r="W52" i="2"/>
  <c r="W51" i="3" s="1"/>
  <c r="V52" i="2"/>
  <c r="V51" i="3" s="1"/>
  <c r="T52" i="2"/>
  <c r="T51" i="3" s="1"/>
  <c r="R52" i="2"/>
  <c r="R51" i="3" s="1"/>
  <c r="Q52" i="2"/>
  <c r="Q51" i="3" s="1"/>
  <c r="P52" i="2"/>
  <c r="P51" i="3" s="1"/>
  <c r="O52" i="2"/>
  <c r="O51" i="3" s="1"/>
  <c r="N52" i="2"/>
  <c r="N51" i="3" s="1"/>
  <c r="M52" i="2"/>
  <c r="M51" i="3" s="1"/>
  <c r="L52" i="2"/>
  <c r="L51" i="3" s="1"/>
  <c r="I52" i="2"/>
  <c r="I51" i="3" s="1"/>
  <c r="H52" i="2"/>
  <c r="H51" i="3" s="1"/>
  <c r="F52" i="2"/>
  <c r="F51" i="3" s="1"/>
  <c r="AT51" i="2"/>
  <c r="AT50" i="3" s="1"/>
  <c r="AS51" i="2"/>
  <c r="AS50" i="3" s="1"/>
  <c r="AR51" i="2"/>
  <c r="AR50" i="3" s="1"/>
  <c r="AQ51" i="2"/>
  <c r="AQ50" i="3" s="1"/>
  <c r="AK51" i="2"/>
  <c r="AK50" i="3" s="1"/>
  <c r="AI51" i="2"/>
  <c r="AI50" i="3" s="1"/>
  <c r="AH51" i="2"/>
  <c r="AH50" i="3" s="1"/>
  <c r="AE51" i="2"/>
  <c r="AE50" i="3" s="1"/>
  <c r="AB51" i="2"/>
  <c r="AB50" i="3" s="1"/>
  <c r="AA51" i="2"/>
  <c r="AA50" i="3" s="1"/>
  <c r="Y51" i="2"/>
  <c r="Y50" i="3" s="1"/>
  <c r="X51" i="2"/>
  <c r="X50" i="3" s="1"/>
  <c r="W51" i="2"/>
  <c r="W50" i="3" s="1"/>
  <c r="V51" i="2"/>
  <c r="V50" i="3" s="1"/>
  <c r="U51" i="2"/>
  <c r="U50" i="3" s="1"/>
  <c r="R51" i="2"/>
  <c r="R50" i="3" s="1"/>
  <c r="Q51" i="2"/>
  <c r="Q50" i="3" s="1"/>
  <c r="P51" i="2"/>
  <c r="P50" i="3" s="1"/>
  <c r="O51" i="2"/>
  <c r="O50" i="3" s="1"/>
  <c r="N51" i="2"/>
  <c r="N50" i="3" s="1"/>
  <c r="M51" i="2"/>
  <c r="M50" i="3" s="1"/>
  <c r="L51" i="2"/>
  <c r="L50" i="3" s="1"/>
  <c r="H51" i="2"/>
  <c r="H50" i="3" s="1"/>
  <c r="F51" i="2"/>
  <c r="F50" i="3" s="1"/>
  <c r="E51" i="2"/>
  <c r="E50" i="3" s="1"/>
  <c r="AT50" i="2"/>
  <c r="AS50" i="2"/>
  <c r="AR50" i="2"/>
  <c r="AO50" i="2"/>
  <c r="AM50" i="2"/>
  <c r="AK50" i="2"/>
  <c r="AJ50" i="2"/>
  <c r="AI50" i="2"/>
  <c r="AH50" i="2"/>
  <c r="AG50" i="2"/>
  <c r="AF50" i="2"/>
  <c r="AE50" i="2"/>
  <c r="AB50" i="2"/>
  <c r="W50" i="2"/>
  <c r="V50" i="2"/>
  <c r="U50" i="2"/>
  <c r="U49" i="3" s="1"/>
  <c r="R50" i="2"/>
  <c r="O50" i="2"/>
  <c r="M50" i="2"/>
  <c r="L50" i="2"/>
  <c r="J50" i="2"/>
  <c r="H50" i="2"/>
  <c r="F50" i="2"/>
  <c r="E50" i="2"/>
  <c r="D50" i="2"/>
  <c r="AU49" i="2"/>
  <c r="AT49" i="2"/>
  <c r="AS49" i="2"/>
  <c r="AR49" i="2"/>
  <c r="AP49" i="2"/>
  <c r="AK49" i="2"/>
  <c r="AI49" i="2"/>
  <c r="AH49" i="2"/>
  <c r="AB49" i="2"/>
  <c r="X49" i="2"/>
  <c r="W49" i="2"/>
  <c r="V49" i="2"/>
  <c r="U49" i="2"/>
  <c r="T49" i="2"/>
  <c r="S49" i="2"/>
  <c r="R49" i="2"/>
  <c r="Q49" i="2"/>
  <c r="O49" i="2"/>
  <c r="N49" i="2"/>
  <c r="M49" i="2"/>
  <c r="L49" i="2"/>
  <c r="J49" i="2"/>
  <c r="I49" i="2"/>
  <c r="H49" i="2"/>
  <c r="F49" i="2"/>
  <c r="A49" i="2"/>
  <c r="A45" i="2" s="1"/>
  <c r="A41" i="2" s="1"/>
  <c r="A37" i="2" s="1"/>
  <c r="A33" i="2" s="1"/>
  <c r="A29" i="2" s="1"/>
  <c r="A25" i="2" s="1"/>
  <c r="A21" i="2" s="1"/>
  <c r="A17" i="2" s="1"/>
  <c r="A13" i="2" s="1"/>
  <c r="A9" i="2" s="1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B48" i="2"/>
  <c r="W48" i="2"/>
  <c r="V48" i="2"/>
  <c r="U48" i="2"/>
  <c r="R48" i="2"/>
  <c r="O48" i="2"/>
  <c r="M48" i="2"/>
  <c r="L48" i="2"/>
  <c r="K48" i="2"/>
  <c r="J48" i="2"/>
  <c r="H48" i="2"/>
  <c r="F48" i="2"/>
  <c r="A48" i="2"/>
  <c r="A44" i="2" s="1"/>
  <c r="A40" i="2" s="1"/>
  <c r="A36" i="2" s="1"/>
  <c r="A32" i="2" s="1"/>
  <c r="A28" i="2" s="1"/>
  <c r="A24" i="2" s="1"/>
  <c r="A20" i="2" s="1"/>
  <c r="A16" i="2" s="1"/>
  <c r="A12" i="2" s="1"/>
  <c r="A8" i="2" s="1"/>
  <c r="AS47" i="2"/>
  <c r="AR47" i="2"/>
  <c r="AQ47" i="2"/>
  <c r="AP47" i="2"/>
  <c r="AK47" i="2"/>
  <c r="AJ47" i="2"/>
  <c r="AI47" i="2"/>
  <c r="AH47" i="2"/>
  <c r="AF47" i="2"/>
  <c r="AE47" i="2"/>
  <c r="AD47" i="2"/>
  <c r="AB47" i="2"/>
  <c r="AA47" i="2"/>
  <c r="Z47" i="2"/>
  <c r="Y47" i="2"/>
  <c r="W47" i="2"/>
  <c r="V47" i="2"/>
  <c r="U47" i="2"/>
  <c r="S47" i="2"/>
  <c r="R47" i="2"/>
  <c r="O47" i="2"/>
  <c r="N47" i="2"/>
  <c r="M47" i="2"/>
  <c r="L47" i="2"/>
  <c r="H47" i="2"/>
  <c r="F47" i="2"/>
  <c r="A47" i="2"/>
  <c r="A43" i="2" s="1"/>
  <c r="A39" i="2" s="1"/>
  <c r="A35" i="2" s="1"/>
  <c r="A31" i="2" s="1"/>
  <c r="A27" i="2" s="1"/>
  <c r="A23" i="2" s="1"/>
  <c r="A19" i="2" s="1"/>
  <c r="A15" i="2" s="1"/>
  <c r="A11" i="2" s="1"/>
  <c r="A7" i="2" s="1"/>
  <c r="AS46" i="2"/>
  <c r="AR46" i="2"/>
  <c r="AP46" i="2"/>
  <c r="AO46" i="2"/>
  <c r="AM46" i="2"/>
  <c r="AK46" i="2"/>
  <c r="AI46" i="2"/>
  <c r="AH46" i="2"/>
  <c r="AE46" i="2"/>
  <c r="AB46" i="2"/>
  <c r="W46" i="2"/>
  <c r="V46" i="2"/>
  <c r="U46" i="2"/>
  <c r="T46" i="2"/>
  <c r="R46" i="2"/>
  <c r="Q46" i="2"/>
  <c r="O46" i="2"/>
  <c r="M46" i="2"/>
  <c r="L46" i="2"/>
  <c r="H46" i="2"/>
  <c r="F46" i="2"/>
  <c r="E46" i="2"/>
  <c r="A46" i="2"/>
  <c r="A42" i="2" s="1"/>
  <c r="A38" i="2" s="1"/>
  <c r="A34" i="2" s="1"/>
  <c r="A30" i="2" s="1"/>
  <c r="A26" i="2" s="1"/>
  <c r="A22" i="2" s="1"/>
  <c r="A18" i="2" s="1"/>
  <c r="A14" i="2" s="1"/>
  <c r="A10" i="2" s="1"/>
  <c r="A6" i="2" s="1"/>
  <c r="AU45" i="2"/>
  <c r="AT45" i="2"/>
  <c r="AS45" i="2"/>
  <c r="AR45" i="2"/>
  <c r="AO45" i="2"/>
  <c r="AM45" i="2"/>
  <c r="AK45" i="2"/>
  <c r="AI45" i="2"/>
  <c r="AH45" i="2"/>
  <c r="AD45" i="2"/>
  <c r="AB45" i="2"/>
  <c r="Y45" i="2"/>
  <c r="W45" i="2"/>
  <c r="V45" i="2"/>
  <c r="T45" i="2"/>
  <c r="R45" i="2"/>
  <c r="O45" i="2"/>
  <c r="N45" i="2"/>
  <c r="M45" i="2"/>
  <c r="L45" i="2"/>
  <c r="I45" i="2"/>
  <c r="H45" i="2"/>
  <c r="F45" i="2"/>
  <c r="AU44" i="2"/>
  <c r="AS44" i="2"/>
  <c r="AR44" i="2"/>
  <c r="AQ44" i="2"/>
  <c r="AO44" i="2"/>
  <c r="AK44" i="2"/>
  <c r="AJ44" i="2"/>
  <c r="AI44" i="2"/>
  <c r="AH44" i="2"/>
  <c r="AG44" i="2"/>
  <c r="AB44" i="2"/>
  <c r="Z44" i="2"/>
  <c r="X44" i="2"/>
  <c r="W44" i="2"/>
  <c r="V44" i="2"/>
  <c r="R44" i="2"/>
  <c r="P44" i="2"/>
  <c r="O44" i="2"/>
  <c r="N44" i="2"/>
  <c r="M44" i="2"/>
  <c r="L44" i="2"/>
  <c r="K44" i="2"/>
  <c r="J44" i="2"/>
  <c r="I44" i="2"/>
  <c r="H44" i="2"/>
  <c r="F44" i="2"/>
  <c r="E44" i="2"/>
  <c r="AT43" i="2"/>
  <c r="AS43" i="2"/>
  <c r="AR43" i="2"/>
  <c r="AN43" i="2"/>
  <c r="AL43" i="2"/>
  <c r="AK43" i="2"/>
  <c r="AJ43" i="2"/>
  <c r="AI43" i="2"/>
  <c r="AH43" i="2"/>
  <c r="AG43" i="2"/>
  <c r="AD43" i="2"/>
  <c r="AB43" i="2"/>
  <c r="AA43" i="2"/>
  <c r="X43" i="2"/>
  <c r="W43" i="2"/>
  <c r="V43" i="2"/>
  <c r="S43" i="2"/>
  <c r="R43" i="2"/>
  <c r="Q43" i="2"/>
  <c r="O43" i="2"/>
  <c r="M43" i="2"/>
  <c r="L43" i="2"/>
  <c r="H43" i="2"/>
  <c r="F43" i="2"/>
  <c r="E43" i="2"/>
  <c r="AT42" i="2"/>
  <c r="AS42" i="2"/>
  <c r="AR42" i="2"/>
  <c r="AQ42" i="2"/>
  <c r="AK42" i="2"/>
  <c r="AI42" i="2"/>
  <c r="AH42" i="2"/>
  <c r="AG42" i="2"/>
  <c r="AF42" i="2"/>
  <c r="AB42" i="2"/>
  <c r="AA42" i="2"/>
  <c r="Y42" i="2"/>
  <c r="W42" i="2"/>
  <c r="V42" i="2"/>
  <c r="R42" i="2"/>
  <c r="P42" i="2"/>
  <c r="O42" i="2"/>
  <c r="M42" i="2"/>
  <c r="L42" i="2"/>
  <c r="J42" i="2"/>
  <c r="H42" i="2"/>
  <c r="F42" i="2"/>
  <c r="AU41" i="2"/>
  <c r="AT41" i="2"/>
  <c r="AS41" i="2"/>
  <c r="AR41" i="2"/>
  <c r="AK41" i="2"/>
  <c r="AJ41" i="2"/>
  <c r="AI41" i="2"/>
  <c r="AH41" i="2"/>
  <c r="AB41" i="2"/>
  <c r="X41" i="2"/>
  <c r="W41" i="2"/>
  <c r="V41" i="2"/>
  <c r="U41" i="2"/>
  <c r="T41" i="2"/>
  <c r="R41" i="2"/>
  <c r="Q41" i="2"/>
  <c r="O41" i="2"/>
  <c r="M41" i="2"/>
  <c r="L41" i="2"/>
  <c r="I41" i="2"/>
  <c r="H41" i="2"/>
  <c r="F41" i="2"/>
  <c r="AU40" i="2"/>
  <c r="AT40" i="2"/>
  <c r="AS40" i="2"/>
  <c r="AR40" i="2"/>
  <c r="AP40" i="2"/>
  <c r="AN40" i="2"/>
  <c r="AM40" i="2"/>
  <c r="AL40" i="2"/>
  <c r="AK40" i="2"/>
  <c r="AJ40" i="2"/>
  <c r="AI40" i="2"/>
  <c r="AH40" i="2"/>
  <c r="AG40" i="2"/>
  <c r="AB40" i="2"/>
  <c r="Z40" i="2"/>
  <c r="W40" i="2"/>
  <c r="V40" i="2"/>
  <c r="R40" i="2"/>
  <c r="O40" i="2"/>
  <c r="M40" i="2"/>
  <c r="L40" i="2"/>
  <c r="K40" i="2"/>
  <c r="I40" i="2"/>
  <c r="H40" i="2"/>
  <c r="F40" i="2"/>
  <c r="E40" i="2"/>
  <c r="AU39" i="2"/>
  <c r="AS39" i="2"/>
  <c r="AR39" i="2"/>
  <c r="AP39" i="2"/>
  <c r="AL39" i="2"/>
  <c r="AK39" i="2"/>
  <c r="AI39" i="2"/>
  <c r="AH39" i="2"/>
  <c r="AG39" i="2"/>
  <c r="AE39" i="2"/>
  <c r="AD39" i="2"/>
  <c r="AB39" i="2"/>
  <c r="AA39" i="2"/>
  <c r="X39" i="2"/>
  <c r="W39" i="2"/>
  <c r="V39" i="2"/>
  <c r="U39" i="2"/>
  <c r="R39" i="2"/>
  <c r="P39" i="2"/>
  <c r="O39" i="2"/>
  <c r="M39" i="2"/>
  <c r="L39" i="2"/>
  <c r="H39" i="2"/>
  <c r="F39" i="2"/>
  <c r="AS38" i="2"/>
  <c r="AR38" i="2"/>
  <c r="AQ38" i="2"/>
  <c r="AM38" i="2"/>
  <c r="AK38" i="2"/>
  <c r="AJ38" i="2"/>
  <c r="AI38" i="2"/>
  <c r="AH38" i="2"/>
  <c r="AG38" i="2"/>
  <c r="AF38" i="2"/>
  <c r="AB38" i="2"/>
  <c r="AA38" i="2"/>
  <c r="Y38" i="2"/>
  <c r="W38" i="2"/>
  <c r="V38" i="2"/>
  <c r="U38" i="2"/>
  <c r="R38" i="2"/>
  <c r="P38" i="2"/>
  <c r="O38" i="2"/>
  <c r="M38" i="2"/>
  <c r="L38" i="2"/>
  <c r="J38" i="2"/>
  <c r="H38" i="2"/>
  <c r="F38" i="2"/>
  <c r="AU37" i="2"/>
  <c r="AT37" i="2"/>
  <c r="AS37" i="2"/>
  <c r="AR37" i="2"/>
  <c r="AO37" i="2"/>
  <c r="AK37" i="2"/>
  <c r="AJ37" i="2"/>
  <c r="AI37" i="2"/>
  <c r="AH37" i="2"/>
  <c r="AE37" i="2"/>
  <c r="AB37" i="2"/>
  <c r="Z37" i="2"/>
  <c r="Y37" i="2"/>
  <c r="W37" i="2"/>
  <c r="V37" i="2"/>
  <c r="U37" i="2"/>
  <c r="S37" i="2"/>
  <c r="R37" i="2"/>
  <c r="Q37" i="2"/>
  <c r="O37" i="2"/>
  <c r="M37" i="2"/>
  <c r="L37" i="2"/>
  <c r="H37" i="2"/>
  <c r="F37" i="2"/>
  <c r="AT36" i="2"/>
  <c r="AS36" i="2"/>
  <c r="AR36" i="2"/>
  <c r="AQ36" i="2"/>
  <c r="AM36" i="2"/>
  <c r="AL36" i="2"/>
  <c r="AK36" i="2"/>
  <c r="AJ36" i="2"/>
  <c r="AI36" i="2"/>
  <c r="AH36" i="2"/>
  <c r="AG36" i="2"/>
  <c r="AE36" i="2"/>
  <c r="AB36" i="2"/>
  <c r="X36" i="2"/>
  <c r="W36" i="2"/>
  <c r="V36" i="2"/>
  <c r="R36" i="2"/>
  <c r="O36" i="2"/>
  <c r="N36" i="2"/>
  <c r="M36" i="2"/>
  <c r="L36" i="2"/>
  <c r="K36" i="2"/>
  <c r="I36" i="2"/>
  <c r="H36" i="2"/>
  <c r="F36" i="2"/>
  <c r="AU35" i="2"/>
  <c r="AT35" i="2"/>
  <c r="AS35" i="2"/>
  <c r="AR35" i="2"/>
  <c r="AP35" i="2"/>
  <c r="AN35" i="2"/>
  <c r="AK35" i="2"/>
  <c r="AI35" i="2"/>
  <c r="AH35" i="2"/>
  <c r="AB35" i="2"/>
  <c r="AA35" i="2"/>
  <c r="W35" i="2"/>
  <c r="V35" i="2"/>
  <c r="U35" i="2"/>
  <c r="R35" i="2"/>
  <c r="O35" i="2"/>
  <c r="M35" i="2"/>
  <c r="L35" i="2"/>
  <c r="J35" i="2"/>
  <c r="H35" i="2"/>
  <c r="F35" i="2"/>
  <c r="E35" i="2"/>
  <c r="AS34" i="2"/>
  <c r="AR34" i="2"/>
  <c r="AP34" i="2"/>
  <c r="AO34" i="2"/>
  <c r="AN34" i="2"/>
  <c r="AL34" i="2"/>
  <c r="AK34" i="2"/>
  <c r="AJ34" i="2"/>
  <c r="AI34" i="2"/>
  <c r="AH34" i="2"/>
  <c r="AF34" i="2"/>
  <c r="AB34" i="2"/>
  <c r="W34" i="2"/>
  <c r="V34" i="2"/>
  <c r="R34" i="2"/>
  <c r="O34" i="2"/>
  <c r="N34" i="2"/>
  <c r="M34" i="2"/>
  <c r="L34" i="2"/>
  <c r="J34" i="2"/>
  <c r="I34" i="2"/>
  <c r="H34" i="2"/>
  <c r="F34" i="2"/>
  <c r="E34" i="2"/>
  <c r="D34" i="2"/>
  <c r="AS33" i="2"/>
  <c r="AR33" i="2"/>
  <c r="AK33" i="2"/>
  <c r="AJ33" i="2"/>
  <c r="AI33" i="2"/>
  <c r="AH33" i="2"/>
  <c r="AG33" i="2"/>
  <c r="AE33" i="2"/>
  <c r="AB33" i="2"/>
  <c r="Y33" i="2"/>
  <c r="X33" i="2"/>
  <c r="W33" i="2"/>
  <c r="V33" i="2"/>
  <c r="U33" i="2"/>
  <c r="R33" i="2"/>
  <c r="O33" i="2"/>
  <c r="M33" i="2"/>
  <c r="L33" i="2"/>
  <c r="I33" i="2"/>
  <c r="H33" i="2"/>
  <c r="F33" i="2"/>
  <c r="AS32" i="2"/>
  <c r="AR32" i="2"/>
  <c r="AQ32" i="2"/>
  <c r="AP32" i="2"/>
  <c r="AK32" i="2"/>
  <c r="AI32" i="2"/>
  <c r="AH32" i="2"/>
  <c r="AF32" i="2"/>
  <c r="AE32" i="2"/>
  <c r="AB32" i="2"/>
  <c r="Z32" i="2"/>
  <c r="X32" i="2"/>
  <c r="W32" i="2"/>
  <c r="V32" i="2"/>
  <c r="U32" i="2"/>
  <c r="T32" i="2"/>
  <c r="R32" i="2"/>
  <c r="P32" i="2"/>
  <c r="O32" i="2"/>
  <c r="M32" i="2"/>
  <c r="L32" i="2"/>
  <c r="H32" i="2"/>
  <c r="F32" i="2"/>
  <c r="AU31" i="2"/>
  <c r="AT31" i="2"/>
  <c r="AS31" i="2"/>
  <c r="AR31" i="2"/>
  <c r="AQ31" i="2"/>
  <c r="AP31" i="2"/>
  <c r="AL31" i="2"/>
  <c r="AK31" i="2"/>
  <c r="AI31" i="2"/>
  <c r="AH31" i="2"/>
  <c r="AE31" i="2"/>
  <c r="AD31" i="2"/>
  <c r="AB31" i="2"/>
  <c r="W31" i="2"/>
  <c r="V31" i="2"/>
  <c r="U31" i="2"/>
  <c r="R31" i="2"/>
  <c r="O31" i="2"/>
  <c r="M31" i="2"/>
  <c r="L31" i="2"/>
  <c r="H31" i="2"/>
  <c r="F31" i="2"/>
  <c r="AS30" i="2"/>
  <c r="AR30" i="2"/>
  <c r="AQ30" i="2"/>
  <c r="AP30" i="2"/>
  <c r="AN30" i="2"/>
  <c r="AK30" i="2"/>
  <c r="AJ30" i="2"/>
  <c r="AI30" i="2"/>
  <c r="AH30" i="2"/>
  <c r="AG30" i="2"/>
  <c r="AF30" i="2"/>
  <c r="AB30" i="2"/>
  <c r="AA30" i="2"/>
  <c r="W30" i="2"/>
  <c r="V30" i="2"/>
  <c r="R30" i="2"/>
  <c r="O30" i="2"/>
  <c r="N30" i="2"/>
  <c r="M30" i="2"/>
  <c r="L30" i="2"/>
  <c r="H30" i="2"/>
  <c r="F30" i="2"/>
  <c r="AT29" i="2"/>
  <c r="AS29" i="2"/>
  <c r="AR29" i="2"/>
  <c r="AQ29" i="2"/>
  <c r="AP29" i="2"/>
  <c r="AO29" i="2"/>
  <c r="AK29" i="2"/>
  <c r="AI29" i="2"/>
  <c r="AH29" i="2"/>
  <c r="AE29" i="2"/>
  <c r="AB29" i="2"/>
  <c r="Z29" i="2"/>
  <c r="W29" i="2"/>
  <c r="V29" i="2"/>
  <c r="U29" i="2"/>
  <c r="T29" i="2"/>
  <c r="R29" i="2"/>
  <c r="Q29" i="2"/>
  <c r="O29" i="2"/>
  <c r="M29" i="2"/>
  <c r="L29" i="2"/>
  <c r="K29" i="2"/>
  <c r="H29" i="2"/>
  <c r="F29" i="2"/>
  <c r="AS28" i="2"/>
  <c r="AR28" i="2"/>
  <c r="AQ28" i="2"/>
  <c r="AP28" i="2"/>
  <c r="AK28" i="2"/>
  <c r="AJ28" i="2"/>
  <c r="AI28" i="2"/>
  <c r="AH28" i="2"/>
  <c r="AF28" i="2"/>
  <c r="AB28" i="2"/>
  <c r="X28" i="2"/>
  <c r="W28" i="2"/>
  <c r="V28" i="2"/>
  <c r="U28" i="2"/>
  <c r="T28" i="2"/>
  <c r="R28" i="2"/>
  <c r="O28" i="2"/>
  <c r="M28" i="2"/>
  <c r="L28" i="2"/>
  <c r="K28" i="2"/>
  <c r="I28" i="2"/>
  <c r="H28" i="2"/>
  <c r="F28" i="2"/>
  <c r="AU27" i="2"/>
  <c r="AT27" i="2"/>
  <c r="AS27" i="2"/>
  <c r="AR27" i="2"/>
  <c r="AQ27" i="2"/>
  <c r="AP27" i="2"/>
  <c r="AK27" i="2"/>
  <c r="AI27" i="2"/>
  <c r="AH27" i="2"/>
  <c r="AG27" i="2"/>
  <c r="AB27" i="2"/>
  <c r="W27" i="2"/>
  <c r="V27" i="2"/>
  <c r="U27" i="2"/>
  <c r="R27" i="2"/>
  <c r="Q27" i="2"/>
  <c r="P27" i="2"/>
  <c r="O27" i="2"/>
  <c r="N27" i="2"/>
  <c r="M27" i="2"/>
  <c r="L27" i="2"/>
  <c r="H27" i="2"/>
  <c r="F27" i="2"/>
  <c r="E27" i="2"/>
  <c r="AS26" i="2"/>
  <c r="AR26" i="2"/>
  <c r="AP26" i="2"/>
  <c r="AL26" i="2"/>
  <c r="AK26" i="2"/>
  <c r="AI26" i="2"/>
  <c r="AH26" i="2"/>
  <c r="AG26" i="2"/>
  <c r="AF26" i="2"/>
  <c r="AB26" i="2"/>
  <c r="AA26" i="2"/>
  <c r="W26" i="2"/>
  <c r="V26" i="2"/>
  <c r="U26" i="2"/>
  <c r="R26" i="2"/>
  <c r="P26" i="2"/>
  <c r="O26" i="2"/>
  <c r="M26" i="2"/>
  <c r="L26" i="2"/>
  <c r="H26" i="2"/>
  <c r="F26" i="2"/>
  <c r="AU25" i="2"/>
  <c r="AS25" i="2"/>
  <c r="AR25" i="2"/>
  <c r="AK25" i="2"/>
  <c r="AI25" i="2"/>
  <c r="AH25" i="2"/>
  <c r="AE25" i="2"/>
  <c r="AB25" i="2"/>
  <c r="Z25" i="2"/>
  <c r="Y25" i="2"/>
  <c r="W25" i="2"/>
  <c r="V25" i="2"/>
  <c r="U25" i="2"/>
  <c r="T25" i="2"/>
  <c r="S25" i="2"/>
  <c r="R25" i="2"/>
  <c r="Q25" i="2"/>
  <c r="P25" i="2"/>
  <c r="O25" i="2"/>
  <c r="M25" i="2"/>
  <c r="L25" i="2"/>
  <c r="H25" i="2"/>
  <c r="F25" i="2"/>
  <c r="AS24" i="2"/>
  <c r="AR24" i="2"/>
  <c r="AP24" i="2"/>
  <c r="AO24" i="2"/>
  <c r="AL24" i="2"/>
  <c r="AK24" i="2"/>
  <c r="AI24" i="2"/>
  <c r="AH24" i="2"/>
  <c r="AG24" i="2"/>
  <c r="AE24" i="2"/>
  <c r="AB24" i="2"/>
  <c r="W24" i="2"/>
  <c r="V24" i="2"/>
  <c r="T24" i="2"/>
  <c r="S24" i="2"/>
  <c r="R24" i="2"/>
  <c r="O24" i="2"/>
  <c r="M24" i="2"/>
  <c r="L24" i="2"/>
  <c r="J24" i="2"/>
  <c r="H24" i="2"/>
  <c r="F24" i="2"/>
  <c r="AT23" i="2"/>
  <c r="AS23" i="2"/>
  <c r="AR23" i="2"/>
  <c r="AP23" i="2"/>
  <c r="AO23" i="2"/>
  <c r="AK23" i="2"/>
  <c r="AI23" i="2"/>
  <c r="AH23" i="2"/>
  <c r="AB23" i="2"/>
  <c r="AA23" i="2"/>
  <c r="W23" i="2"/>
  <c r="V23" i="2"/>
  <c r="T23" i="2"/>
  <c r="R23" i="2"/>
  <c r="Q23" i="2"/>
  <c r="P23" i="2"/>
  <c r="O23" i="2"/>
  <c r="M23" i="2"/>
  <c r="L23" i="2"/>
  <c r="K23" i="2"/>
  <c r="I23" i="2"/>
  <c r="H23" i="2"/>
  <c r="F23" i="2"/>
  <c r="E23" i="2"/>
  <c r="D23" i="2"/>
  <c r="AT22" i="2"/>
  <c r="AS22" i="2"/>
  <c r="AR22" i="2"/>
  <c r="AP22" i="2"/>
  <c r="AN22" i="2"/>
  <c r="AL22" i="2"/>
  <c r="AK22" i="2"/>
  <c r="AI22" i="2"/>
  <c r="AH22" i="2"/>
  <c r="AF22" i="2"/>
  <c r="AB22" i="2"/>
  <c r="W22" i="2"/>
  <c r="V22" i="2"/>
  <c r="R22" i="2"/>
  <c r="O22" i="2"/>
  <c r="M22" i="2"/>
  <c r="L22" i="2"/>
  <c r="I22" i="2"/>
  <c r="H22" i="2"/>
  <c r="F22" i="2"/>
  <c r="E22" i="2"/>
  <c r="D22" i="2"/>
  <c r="AS21" i="2"/>
  <c r="AR21" i="2"/>
  <c r="AQ21" i="2"/>
  <c r="AP21" i="2"/>
  <c r="AK21" i="2"/>
  <c r="AI21" i="2"/>
  <c r="AH21" i="2"/>
  <c r="AD21" i="2"/>
  <c r="AB21" i="2"/>
  <c r="Z21" i="2"/>
  <c r="W21" i="2"/>
  <c r="V21" i="2"/>
  <c r="T21" i="2"/>
  <c r="S21" i="2"/>
  <c r="R21" i="2"/>
  <c r="P21" i="2"/>
  <c r="O21" i="2"/>
  <c r="M21" i="2"/>
  <c r="L21" i="2"/>
  <c r="H21" i="2"/>
  <c r="F21" i="2"/>
  <c r="AT20" i="2"/>
  <c r="AS20" i="2"/>
  <c r="AR20" i="2"/>
  <c r="AP20" i="2"/>
  <c r="AK20" i="2"/>
  <c r="AJ20" i="2"/>
  <c r="AI20" i="2"/>
  <c r="AH20" i="2"/>
  <c r="AB20" i="2"/>
  <c r="W20" i="2"/>
  <c r="V20" i="2"/>
  <c r="U20" i="2"/>
  <c r="T20" i="2"/>
  <c r="R20" i="2"/>
  <c r="P20" i="2"/>
  <c r="O20" i="2"/>
  <c r="M20" i="2"/>
  <c r="L20" i="2"/>
  <c r="K20" i="2"/>
  <c r="J20" i="2"/>
  <c r="H20" i="2"/>
  <c r="F20" i="2"/>
  <c r="AU19" i="2"/>
  <c r="AT19" i="2"/>
  <c r="AS19" i="2"/>
  <c r="AR19" i="2"/>
  <c r="AQ19" i="2"/>
  <c r="AO19" i="2"/>
  <c r="AK19" i="2"/>
  <c r="AI19" i="2"/>
  <c r="AH19" i="2"/>
  <c r="AF19" i="2"/>
  <c r="AB19" i="2"/>
  <c r="W19" i="2"/>
  <c r="V19" i="2"/>
  <c r="R19" i="2"/>
  <c r="Q19" i="2"/>
  <c r="P19" i="2"/>
  <c r="O19" i="2"/>
  <c r="M19" i="2"/>
  <c r="L19" i="2"/>
  <c r="K19" i="2"/>
  <c r="H19" i="2"/>
  <c r="F19" i="2"/>
  <c r="E19" i="2"/>
  <c r="D19" i="2"/>
  <c r="AS18" i="2"/>
  <c r="AR18" i="2"/>
  <c r="AQ18" i="2"/>
  <c r="AP18" i="2"/>
  <c r="AO18" i="2"/>
  <c r="AM18" i="2"/>
  <c r="AK18" i="2"/>
  <c r="AI18" i="2"/>
  <c r="AH18" i="2"/>
  <c r="AB18" i="2"/>
  <c r="Z18" i="2"/>
  <c r="W18" i="2"/>
  <c r="V18" i="2"/>
  <c r="R18" i="2"/>
  <c r="O18" i="2"/>
  <c r="N18" i="2"/>
  <c r="M18" i="2"/>
  <c r="L18" i="2"/>
  <c r="J18" i="2"/>
  <c r="H18" i="2"/>
  <c r="F18" i="2"/>
  <c r="E18" i="2"/>
  <c r="AS17" i="2"/>
  <c r="AR17" i="2"/>
  <c r="AL17" i="2"/>
  <c r="AK17" i="2"/>
  <c r="AI17" i="2"/>
  <c r="AH17" i="2"/>
  <c r="AD17" i="2"/>
  <c r="AB17" i="2"/>
  <c r="W17" i="2"/>
  <c r="V17" i="2"/>
  <c r="T17" i="2"/>
  <c r="R17" i="2"/>
  <c r="O17" i="2"/>
  <c r="M17" i="2"/>
  <c r="L17" i="2"/>
  <c r="J17" i="2"/>
  <c r="H17" i="2"/>
  <c r="F17" i="2"/>
  <c r="D17" i="2"/>
  <c r="AS16" i="2"/>
  <c r="AR16" i="2"/>
  <c r="AP16" i="2"/>
  <c r="AL16" i="2"/>
  <c r="AK16" i="2"/>
  <c r="AI16" i="2"/>
  <c r="AH16" i="2"/>
  <c r="AG16" i="2"/>
  <c r="AF16" i="2"/>
  <c r="AE16" i="2"/>
  <c r="AD16" i="2"/>
  <c r="AB16" i="2"/>
  <c r="W16" i="2"/>
  <c r="V16" i="2"/>
  <c r="R16" i="2"/>
  <c r="O16" i="2"/>
  <c r="M16" i="2"/>
  <c r="L16" i="2"/>
  <c r="H16" i="2"/>
  <c r="F16" i="2"/>
  <c r="D16" i="2"/>
  <c r="AS15" i="2"/>
  <c r="AR15" i="2"/>
  <c r="AO15" i="2"/>
  <c r="AK15" i="2"/>
  <c r="AI15" i="2"/>
  <c r="AH15" i="2"/>
  <c r="AE15" i="2"/>
  <c r="AD15" i="2"/>
  <c r="AB15" i="2"/>
  <c r="AA15" i="2"/>
  <c r="Z15" i="2"/>
  <c r="Y15" i="2"/>
  <c r="W15" i="2"/>
  <c r="V15" i="2"/>
  <c r="U15" i="2"/>
  <c r="T15" i="2"/>
  <c r="R15" i="2"/>
  <c r="O15" i="2"/>
  <c r="M15" i="2"/>
  <c r="L15" i="2"/>
  <c r="H15" i="2"/>
  <c r="F15" i="2"/>
  <c r="AS14" i="2"/>
  <c r="AR14" i="2"/>
  <c r="AK14" i="2"/>
  <c r="AI14" i="2"/>
  <c r="AH14" i="2"/>
  <c r="AE14" i="2"/>
  <c r="AB14" i="2"/>
  <c r="W14" i="2"/>
  <c r="V14" i="2"/>
  <c r="S14" i="2"/>
  <c r="R14" i="2"/>
  <c r="Q14" i="2"/>
  <c r="O14" i="2"/>
  <c r="N14" i="2"/>
  <c r="M14" i="2"/>
  <c r="L14" i="2"/>
  <c r="I14" i="2"/>
  <c r="H14" i="2"/>
  <c r="F14" i="2"/>
  <c r="AT13" i="2"/>
  <c r="AS13" i="2"/>
  <c r="AR13" i="2"/>
  <c r="AK13" i="2"/>
  <c r="AI13" i="2"/>
  <c r="AH13" i="2"/>
  <c r="AD13" i="2"/>
  <c r="AB13" i="2"/>
  <c r="Y13" i="2"/>
  <c r="X13" i="2"/>
  <c r="W13" i="2"/>
  <c r="V13" i="2"/>
  <c r="S13" i="2"/>
  <c r="R13" i="2"/>
  <c r="Q13" i="2"/>
  <c r="P13" i="2"/>
  <c r="O13" i="2"/>
  <c r="M13" i="2"/>
  <c r="L13" i="2"/>
  <c r="H13" i="2"/>
  <c r="F13" i="2"/>
  <c r="AT12" i="2"/>
  <c r="AS12" i="2"/>
  <c r="AR12" i="2"/>
  <c r="AM12" i="2"/>
  <c r="AL12" i="2"/>
  <c r="AK12" i="2"/>
  <c r="AI12" i="2"/>
  <c r="AH12" i="2"/>
  <c r="AB12" i="2"/>
  <c r="W12" i="2"/>
  <c r="V12" i="2"/>
  <c r="S12" i="2"/>
  <c r="R12" i="2"/>
  <c r="O12" i="2"/>
  <c r="M12" i="2"/>
  <c r="L12" i="2"/>
  <c r="K12" i="2"/>
  <c r="J12" i="2"/>
  <c r="H12" i="2"/>
  <c r="F12" i="2"/>
  <c r="D12" i="2"/>
  <c r="AT11" i="2"/>
  <c r="AS11" i="2"/>
  <c r="AR11" i="2"/>
  <c r="AP11" i="2"/>
  <c r="AK11" i="2"/>
  <c r="AI11" i="2"/>
  <c r="AH11" i="2"/>
  <c r="AB11" i="2"/>
  <c r="W11" i="2"/>
  <c r="V11" i="2"/>
  <c r="U11" i="2"/>
  <c r="R11" i="2"/>
  <c r="O11" i="2"/>
  <c r="M11" i="2"/>
  <c r="L11" i="2"/>
  <c r="K11" i="2"/>
  <c r="I11" i="2"/>
  <c r="H11" i="2"/>
  <c r="F11" i="2"/>
  <c r="E11" i="2"/>
  <c r="D11" i="2"/>
  <c r="AS10" i="2"/>
  <c r="AR10" i="2"/>
  <c r="AP10" i="2"/>
  <c r="AO10" i="2"/>
  <c r="AN10" i="2"/>
  <c r="AL10" i="2"/>
  <c r="AK10" i="2"/>
  <c r="AI10" i="2"/>
  <c r="AH10" i="2"/>
  <c r="AF10" i="2"/>
  <c r="AE10" i="2"/>
  <c r="AB10" i="2"/>
  <c r="W10" i="2"/>
  <c r="V10" i="2"/>
  <c r="R10" i="2"/>
  <c r="Q10" i="2"/>
  <c r="O10" i="2"/>
  <c r="N10" i="2"/>
  <c r="M10" i="2"/>
  <c r="L10" i="2"/>
  <c r="I10" i="2"/>
  <c r="H10" i="2"/>
  <c r="F10" i="2"/>
  <c r="E10" i="2"/>
  <c r="D10" i="2"/>
  <c r="AS9" i="2"/>
  <c r="AR9" i="2"/>
  <c r="AL9" i="2"/>
  <c r="AK9" i="2"/>
  <c r="AJ9" i="2"/>
  <c r="AI9" i="2"/>
  <c r="AH9" i="2"/>
  <c r="AB9" i="2"/>
  <c r="Z9" i="2"/>
  <c r="Y9" i="2"/>
  <c r="X9" i="2"/>
  <c r="W9" i="2"/>
  <c r="V9" i="2"/>
  <c r="R9" i="2"/>
  <c r="O9" i="2"/>
  <c r="M9" i="2"/>
  <c r="L9" i="2"/>
  <c r="H9" i="2"/>
  <c r="F9" i="2"/>
  <c r="AS8" i="2"/>
  <c r="AR8" i="2"/>
  <c r="AK8" i="2"/>
  <c r="AI8" i="2"/>
  <c r="AH8" i="2"/>
  <c r="AG8" i="2"/>
  <c r="AF8" i="2"/>
  <c r="AD8" i="2"/>
  <c r="AB8" i="2"/>
  <c r="W8" i="2"/>
  <c r="V8" i="2"/>
  <c r="T8" i="2"/>
  <c r="S8" i="2"/>
  <c r="R8" i="2"/>
  <c r="O8" i="2"/>
  <c r="M8" i="2"/>
  <c r="L8" i="2"/>
  <c r="H8" i="2"/>
  <c r="F8" i="2"/>
  <c r="D8" i="2"/>
  <c r="AS7" i="2"/>
  <c r="AR7" i="2"/>
  <c r="AK7" i="2"/>
  <c r="AI7" i="2"/>
  <c r="AH7" i="2"/>
  <c r="AD7" i="2"/>
  <c r="AB7" i="2"/>
  <c r="AA7" i="2"/>
  <c r="Z7" i="2"/>
  <c r="X7" i="2"/>
  <c r="W7" i="2"/>
  <c r="V7" i="2"/>
  <c r="T7" i="2"/>
  <c r="S7" i="2"/>
  <c r="R7" i="2"/>
  <c r="P7" i="2"/>
  <c r="O7" i="2"/>
  <c r="M7" i="2"/>
  <c r="L7" i="2"/>
  <c r="H7" i="2"/>
  <c r="F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AS6" i="2"/>
  <c r="AR6" i="2"/>
  <c r="AP6" i="2"/>
  <c r="AK6" i="2"/>
  <c r="AI6" i="2"/>
  <c r="AH6" i="2"/>
  <c r="AB6" i="2"/>
  <c r="W6" i="2"/>
  <c r="V6" i="2"/>
  <c r="T6" i="2"/>
  <c r="R6" i="2"/>
  <c r="P6" i="2"/>
  <c r="O6" i="2"/>
  <c r="M6" i="2"/>
  <c r="L6" i="2"/>
  <c r="K6" i="2"/>
  <c r="J6" i="2"/>
  <c r="H6" i="2"/>
  <c r="F6" i="2"/>
  <c r="EU153" i="1"/>
  <c r="ET153" i="1"/>
  <c r="AT65" i="2" s="1"/>
  <c r="AT64" i="3" s="1"/>
  <c r="EJ153" i="1"/>
  <c r="AQ65" i="2" s="1"/>
  <c r="AQ64" i="3" s="1"/>
  <c r="EI153" i="1"/>
  <c r="EC153" i="1"/>
  <c r="EB153" i="1"/>
  <c r="AN65" i="2" s="1"/>
  <c r="AN64" i="3" s="1"/>
  <c r="DV153" i="1"/>
  <c r="AM65" i="2" s="1"/>
  <c r="AM64" i="3" s="1"/>
  <c r="DU153" i="1"/>
  <c r="DO153" i="1"/>
  <c r="DN153" i="1"/>
  <c r="AJ65" i="2" s="1"/>
  <c r="AJ64" i="3" s="1"/>
  <c r="DH153" i="1"/>
  <c r="DG153" i="1"/>
  <c r="DA153" i="1"/>
  <c r="AG65" i="2" s="1"/>
  <c r="AG64" i="3" s="1"/>
  <c r="CZ153" i="1"/>
  <c r="CT153" i="1"/>
  <c r="CS153" i="1"/>
  <c r="AD65" i="2" s="1"/>
  <c r="AD64" i="3" s="1"/>
  <c r="CF153" i="1"/>
  <c r="AA65" i="2" s="1"/>
  <c r="AA64" i="3" s="1"/>
  <c r="CE153" i="1"/>
  <c r="BX153" i="1"/>
  <c r="Y65" i="2" s="1"/>
  <c r="Y64" i="3" s="1"/>
  <c r="BW153" i="1"/>
  <c r="X65" i="2" s="1"/>
  <c r="X64" i="3" s="1"/>
  <c r="BM153" i="1"/>
  <c r="BL153" i="1"/>
  <c r="T65" i="2" s="1"/>
  <c r="T64" i="3" s="1"/>
  <c r="BF153" i="1"/>
  <c r="BE153" i="1"/>
  <c r="AY153" i="1"/>
  <c r="AX153" i="1"/>
  <c r="P65" i="2" s="1"/>
  <c r="P64" i="3" s="1"/>
  <c r="AR153" i="1"/>
  <c r="AQ153" i="1"/>
  <c r="AK153" i="1"/>
  <c r="AJ153" i="1"/>
  <c r="AD153" i="1"/>
  <c r="K65" i="2" s="1"/>
  <c r="K64" i="3" s="1"/>
  <c r="AC153" i="1"/>
  <c r="J65" i="2" s="1"/>
  <c r="J64" i="3" s="1"/>
  <c r="W153" i="1"/>
  <c r="V153" i="1"/>
  <c r="I153" i="1"/>
  <c r="E65" i="2" s="1"/>
  <c r="E64" i="3" s="1"/>
  <c r="H153" i="1"/>
  <c r="EU152" i="1"/>
  <c r="AU64" i="2" s="1"/>
  <c r="AU63" i="3" s="1"/>
  <c r="ET152" i="1"/>
  <c r="AT64" i="2" s="1"/>
  <c r="AT63" i="3" s="1"/>
  <c r="EJ152" i="1"/>
  <c r="EI152" i="1"/>
  <c r="AP64" i="2" s="1"/>
  <c r="AP63" i="3" s="1"/>
  <c r="EC152" i="1"/>
  <c r="AO64" i="2" s="1"/>
  <c r="AO63" i="3" s="1"/>
  <c r="EB152" i="1"/>
  <c r="DV152" i="1"/>
  <c r="AM64" i="2" s="1"/>
  <c r="AM63" i="3" s="1"/>
  <c r="DU152" i="1"/>
  <c r="DO152" i="1"/>
  <c r="DN152" i="1"/>
  <c r="AJ64" i="2" s="1"/>
  <c r="AJ63" i="3" s="1"/>
  <c r="DH152" i="1"/>
  <c r="DG152" i="1"/>
  <c r="DA152" i="1"/>
  <c r="CZ152" i="1"/>
  <c r="CT152" i="1"/>
  <c r="AE64" i="2" s="1"/>
  <c r="AE63" i="3" s="1"/>
  <c r="CS152" i="1"/>
  <c r="AD64" i="2" s="1"/>
  <c r="AD63" i="3" s="1"/>
  <c r="CF152" i="1"/>
  <c r="AA64" i="2" s="1"/>
  <c r="AA63" i="3" s="1"/>
  <c r="CE152" i="1"/>
  <c r="Z64" i="2" s="1"/>
  <c r="Z63" i="3" s="1"/>
  <c r="BX152" i="1"/>
  <c r="Y64" i="2" s="1"/>
  <c r="Y63" i="3" s="1"/>
  <c r="BW152" i="1"/>
  <c r="X64" i="2" s="1"/>
  <c r="X63" i="3" s="1"/>
  <c r="BM152" i="1"/>
  <c r="U64" i="2" s="1"/>
  <c r="U63" i="3" s="1"/>
  <c r="BL152" i="1"/>
  <c r="T64" i="2" s="1"/>
  <c r="T63" i="3" s="1"/>
  <c r="BF152" i="1"/>
  <c r="S64" i="2" s="1"/>
  <c r="S63" i="3" s="1"/>
  <c r="BE152" i="1"/>
  <c r="AY152" i="1"/>
  <c r="AX152" i="1"/>
  <c r="AR152" i="1"/>
  <c r="AQ152" i="1"/>
  <c r="AK152" i="1"/>
  <c r="AJ152" i="1"/>
  <c r="AD152" i="1"/>
  <c r="K64" i="2" s="1"/>
  <c r="K63" i="3" s="1"/>
  <c r="AC152" i="1"/>
  <c r="J64" i="2" s="1"/>
  <c r="J63" i="3" s="1"/>
  <c r="W152" i="1"/>
  <c r="I64" i="2" s="1"/>
  <c r="I63" i="3" s="1"/>
  <c r="V152" i="1"/>
  <c r="I152" i="1"/>
  <c r="H152" i="1"/>
  <c r="EU151" i="1"/>
  <c r="AU63" i="2" s="1"/>
  <c r="AU62" i="3" s="1"/>
  <c r="ET151" i="1"/>
  <c r="EJ151" i="1"/>
  <c r="AQ63" i="2" s="1"/>
  <c r="AQ62" i="3" s="1"/>
  <c r="EI151" i="1"/>
  <c r="AP63" i="2" s="1"/>
  <c r="AP62" i="3" s="1"/>
  <c r="EC151" i="1"/>
  <c r="AO63" i="2" s="1"/>
  <c r="AO62" i="3" s="1"/>
  <c r="EB151" i="1"/>
  <c r="AN63" i="2" s="1"/>
  <c r="AN62" i="3" s="1"/>
  <c r="DV151" i="1"/>
  <c r="AM63" i="2" s="1"/>
  <c r="AM62" i="3" s="1"/>
  <c r="DU151" i="1"/>
  <c r="AL63" i="2" s="1"/>
  <c r="AL62" i="3" s="1"/>
  <c r="DO151" i="1"/>
  <c r="DN151" i="1"/>
  <c r="AJ63" i="2" s="1"/>
  <c r="AJ62" i="3" s="1"/>
  <c r="DH151" i="1"/>
  <c r="DG151" i="1"/>
  <c r="DA151" i="1"/>
  <c r="AG63" i="2" s="1"/>
  <c r="AG62" i="3" s="1"/>
  <c r="CZ151" i="1"/>
  <c r="AF63" i="2" s="1"/>
  <c r="AF62" i="3" s="1"/>
  <c r="CT151" i="1"/>
  <c r="CS151" i="1"/>
  <c r="AD63" i="2" s="1"/>
  <c r="AD62" i="3" s="1"/>
  <c r="CF151" i="1"/>
  <c r="AA63" i="2" s="1"/>
  <c r="AA62" i="3" s="1"/>
  <c r="CE151" i="1"/>
  <c r="Z63" i="2" s="1"/>
  <c r="Z62" i="3" s="1"/>
  <c r="BX151" i="1"/>
  <c r="BW151" i="1"/>
  <c r="BM151" i="1"/>
  <c r="BL151" i="1"/>
  <c r="T63" i="2" s="1"/>
  <c r="T62" i="3" s="1"/>
  <c r="BF151" i="1"/>
  <c r="BE151" i="1"/>
  <c r="AY151" i="1"/>
  <c r="AX151" i="1"/>
  <c r="AR151" i="1"/>
  <c r="AQ151" i="1"/>
  <c r="AK151" i="1"/>
  <c r="AJ151" i="1"/>
  <c r="AD151" i="1"/>
  <c r="K63" i="2" s="1"/>
  <c r="K62" i="3" s="1"/>
  <c r="AC151" i="1"/>
  <c r="J63" i="2" s="1"/>
  <c r="J62" i="3" s="1"/>
  <c r="W151" i="1"/>
  <c r="I63" i="2" s="1"/>
  <c r="I62" i="3" s="1"/>
  <c r="V151" i="1"/>
  <c r="I151" i="1"/>
  <c r="E63" i="2" s="1"/>
  <c r="E62" i="3" s="1"/>
  <c r="H151" i="1"/>
  <c r="D63" i="2" s="1"/>
  <c r="D62" i="3" s="1"/>
  <c r="EU150" i="1"/>
  <c r="AU62" i="2" s="1"/>
  <c r="ET150" i="1"/>
  <c r="AT62" i="2" s="1"/>
  <c r="EI150" i="1"/>
  <c r="AP62" i="2" s="1"/>
  <c r="EC150" i="1"/>
  <c r="AO62" i="2" s="1"/>
  <c r="EB150" i="1"/>
  <c r="AN62" i="2" s="1"/>
  <c r="DV150" i="1"/>
  <c r="AM62" i="2" s="1"/>
  <c r="DU150" i="1"/>
  <c r="AL62" i="2" s="1"/>
  <c r="DO150" i="1"/>
  <c r="DN150" i="1"/>
  <c r="DH150" i="1"/>
  <c r="DG150" i="1"/>
  <c r="DA150" i="1"/>
  <c r="CZ150" i="1"/>
  <c r="AF62" i="2" s="1"/>
  <c r="CT150" i="1"/>
  <c r="CS150" i="1"/>
  <c r="AD62" i="2" s="1"/>
  <c r="CF150" i="1"/>
  <c r="AA62" i="2" s="1"/>
  <c r="CE150" i="1"/>
  <c r="Z62" i="2" s="1"/>
  <c r="BX150" i="1"/>
  <c r="Y62" i="2" s="1"/>
  <c r="BW150" i="1"/>
  <c r="BM150" i="1"/>
  <c r="U62" i="2" s="1"/>
  <c r="U61" i="3" s="1"/>
  <c r="BL150" i="1"/>
  <c r="T62" i="2" s="1"/>
  <c r="BF150" i="1"/>
  <c r="BE150" i="1"/>
  <c r="AY150" i="1"/>
  <c r="Q62" i="2" s="1"/>
  <c r="AX150" i="1"/>
  <c r="P62" i="2" s="1"/>
  <c r="AR150" i="1"/>
  <c r="AQ150" i="1"/>
  <c r="AK150" i="1"/>
  <c r="AJ150" i="1"/>
  <c r="AD150" i="1"/>
  <c r="K62" i="2" s="1"/>
  <c r="AC150" i="1"/>
  <c r="J62" i="2" s="1"/>
  <c r="W150" i="1"/>
  <c r="V150" i="1"/>
  <c r="I150" i="1"/>
  <c r="E62" i="2" s="1"/>
  <c r="H150" i="1"/>
  <c r="EU149" i="1"/>
  <c r="ET149" i="1"/>
  <c r="EI149" i="1"/>
  <c r="AP61" i="2" s="1"/>
  <c r="AP60" i="3" s="1"/>
  <c r="EC149" i="1"/>
  <c r="EB149" i="1"/>
  <c r="AN61" i="2" s="1"/>
  <c r="AN60" i="3" s="1"/>
  <c r="DV149" i="1"/>
  <c r="DU149" i="1"/>
  <c r="AL61" i="2" s="1"/>
  <c r="AL60" i="3" s="1"/>
  <c r="DO149" i="1"/>
  <c r="DN149" i="1"/>
  <c r="AJ61" i="2" s="1"/>
  <c r="AJ60" i="3" s="1"/>
  <c r="DH149" i="1"/>
  <c r="DG149" i="1"/>
  <c r="DA149" i="1"/>
  <c r="AG61" i="2" s="1"/>
  <c r="AG60" i="3" s="1"/>
  <c r="CZ149" i="1"/>
  <c r="CT149" i="1"/>
  <c r="AE61" i="2" s="1"/>
  <c r="AE60" i="3" s="1"/>
  <c r="CS149" i="1"/>
  <c r="AD61" i="2" s="1"/>
  <c r="AD60" i="3" s="1"/>
  <c r="CF149" i="1"/>
  <c r="AA61" i="2" s="1"/>
  <c r="AA60" i="3" s="1"/>
  <c r="CE149" i="1"/>
  <c r="Z61" i="2" s="1"/>
  <c r="Z60" i="3" s="1"/>
  <c r="BX149" i="1"/>
  <c r="Y61" i="2" s="1"/>
  <c r="Y60" i="3" s="1"/>
  <c r="BW149" i="1"/>
  <c r="BM149" i="1"/>
  <c r="U61" i="2" s="1"/>
  <c r="U60" i="3" s="1"/>
  <c r="BL149" i="1"/>
  <c r="T61" i="2" s="1"/>
  <c r="T60" i="3" s="1"/>
  <c r="BF149" i="1"/>
  <c r="S61" i="2" s="1"/>
  <c r="S60" i="3" s="1"/>
  <c r="BE149" i="1"/>
  <c r="AY149" i="1"/>
  <c r="Q61" i="2" s="1"/>
  <c r="Q60" i="3" s="1"/>
  <c r="AX149" i="1"/>
  <c r="P61" i="2" s="1"/>
  <c r="P60" i="3" s="1"/>
  <c r="AR149" i="1"/>
  <c r="AQ149" i="1"/>
  <c r="N61" i="2" s="1"/>
  <c r="N60" i="3" s="1"/>
  <c r="AK149" i="1"/>
  <c r="AJ149" i="1"/>
  <c r="AD149" i="1"/>
  <c r="K61" i="2" s="1"/>
  <c r="K60" i="3" s="1"/>
  <c r="AC149" i="1"/>
  <c r="W149" i="1"/>
  <c r="I61" i="2" s="1"/>
  <c r="I60" i="3" s="1"/>
  <c r="V149" i="1"/>
  <c r="I149" i="1"/>
  <c r="E61" i="2" s="1"/>
  <c r="E60" i="3" s="1"/>
  <c r="H149" i="1"/>
  <c r="EU148" i="1"/>
  <c r="AU60" i="2" s="1"/>
  <c r="AU59" i="3" s="1"/>
  <c r="ET148" i="1"/>
  <c r="AT60" i="2" s="1"/>
  <c r="AT59" i="3" s="1"/>
  <c r="EI148" i="1"/>
  <c r="AP60" i="2" s="1"/>
  <c r="AP59" i="3" s="1"/>
  <c r="EC148" i="1"/>
  <c r="EB148" i="1"/>
  <c r="DV148" i="1"/>
  <c r="DU148" i="1"/>
  <c r="DO148" i="1"/>
  <c r="DN148" i="1"/>
  <c r="AJ60" i="2" s="1"/>
  <c r="AJ59" i="3" s="1"/>
  <c r="DH148" i="1"/>
  <c r="DG148" i="1"/>
  <c r="DA148" i="1"/>
  <c r="AG60" i="2" s="1"/>
  <c r="AG59" i="3" s="1"/>
  <c r="CZ148" i="1"/>
  <c r="CT148" i="1"/>
  <c r="AE60" i="2" s="1"/>
  <c r="AE59" i="3" s="1"/>
  <c r="CS148" i="1"/>
  <c r="CF148" i="1"/>
  <c r="AA60" i="2" s="1"/>
  <c r="AA59" i="3" s="1"/>
  <c r="CE148" i="1"/>
  <c r="BX148" i="1"/>
  <c r="Y60" i="2" s="1"/>
  <c r="Y59" i="3" s="1"/>
  <c r="BW148" i="1"/>
  <c r="X60" i="2" s="1"/>
  <c r="X59" i="3" s="1"/>
  <c r="BM148" i="1"/>
  <c r="U60" i="2" s="1"/>
  <c r="U59" i="3" s="1"/>
  <c r="BL148" i="1"/>
  <c r="BF148" i="1"/>
  <c r="S60" i="2" s="1"/>
  <c r="S59" i="3" s="1"/>
  <c r="BE148" i="1"/>
  <c r="AY148" i="1"/>
  <c r="Q60" i="2" s="1"/>
  <c r="Q59" i="3" s="1"/>
  <c r="AX148" i="1"/>
  <c r="AR148" i="1"/>
  <c r="AQ148" i="1"/>
  <c r="AK148" i="1"/>
  <c r="AJ148" i="1"/>
  <c r="AD148" i="1"/>
  <c r="K60" i="2" s="1"/>
  <c r="K59" i="3" s="1"/>
  <c r="AC148" i="1"/>
  <c r="W148" i="1"/>
  <c r="V148" i="1"/>
  <c r="I148" i="1"/>
  <c r="E60" i="2" s="1"/>
  <c r="E59" i="3" s="1"/>
  <c r="H148" i="1"/>
  <c r="EU147" i="1"/>
  <c r="AU59" i="2" s="1"/>
  <c r="AU58" i="3" s="1"/>
  <c r="ET147" i="1"/>
  <c r="AT59" i="2" s="1"/>
  <c r="AT58" i="3" s="1"/>
  <c r="EI147" i="1"/>
  <c r="AP59" i="2" s="1"/>
  <c r="AP58" i="3" s="1"/>
  <c r="EC147" i="1"/>
  <c r="AO59" i="2" s="1"/>
  <c r="AO58" i="3" s="1"/>
  <c r="EB147" i="1"/>
  <c r="AN59" i="2" s="1"/>
  <c r="AN58" i="3" s="1"/>
  <c r="DV147" i="1"/>
  <c r="AM59" i="2" s="1"/>
  <c r="AM58" i="3" s="1"/>
  <c r="DU147" i="1"/>
  <c r="DO147" i="1"/>
  <c r="DN147" i="1"/>
  <c r="AJ59" i="2" s="1"/>
  <c r="AJ58" i="3" s="1"/>
  <c r="DH147" i="1"/>
  <c r="DG147" i="1"/>
  <c r="DA147" i="1"/>
  <c r="AG59" i="2" s="1"/>
  <c r="AG58" i="3" s="1"/>
  <c r="CZ147" i="1"/>
  <c r="AF59" i="2" s="1"/>
  <c r="AF58" i="3" s="1"/>
  <c r="CT147" i="1"/>
  <c r="AE59" i="2" s="1"/>
  <c r="AE58" i="3" s="1"/>
  <c r="CS147" i="1"/>
  <c r="CF147" i="1"/>
  <c r="AA59" i="2" s="1"/>
  <c r="AA58" i="3" s="1"/>
  <c r="CE147" i="1"/>
  <c r="BX147" i="1"/>
  <c r="Y59" i="2" s="1"/>
  <c r="Y58" i="3" s="1"/>
  <c r="BW147" i="1"/>
  <c r="BL147" i="1"/>
  <c r="T59" i="2" s="1"/>
  <c r="T58" i="3" s="1"/>
  <c r="BF147" i="1"/>
  <c r="BE147" i="1"/>
  <c r="AY147" i="1"/>
  <c r="AX147" i="1"/>
  <c r="P59" i="2" s="1"/>
  <c r="P58" i="3" s="1"/>
  <c r="AR147" i="1"/>
  <c r="AQ147" i="1"/>
  <c r="AK147" i="1"/>
  <c r="AJ147" i="1"/>
  <c r="AD147" i="1"/>
  <c r="K59" i="2" s="1"/>
  <c r="K58" i="3" s="1"/>
  <c r="AC147" i="1"/>
  <c r="J59" i="2" s="1"/>
  <c r="J58" i="3" s="1"/>
  <c r="W147" i="1"/>
  <c r="I59" i="2" s="1"/>
  <c r="I58" i="3" s="1"/>
  <c r="V147" i="1"/>
  <c r="I147" i="1"/>
  <c r="E59" i="2" s="1"/>
  <c r="E58" i="3" s="1"/>
  <c r="H147" i="1"/>
  <c r="D59" i="2" s="1"/>
  <c r="D58" i="3" s="1"/>
  <c r="EU146" i="1"/>
  <c r="AU58" i="2" s="1"/>
  <c r="EI146" i="1"/>
  <c r="AP58" i="2" s="1"/>
  <c r="EC146" i="1"/>
  <c r="AO58" i="2" s="1"/>
  <c r="EB146" i="1"/>
  <c r="AN58" i="2" s="1"/>
  <c r="DV146" i="1"/>
  <c r="DU146" i="1"/>
  <c r="AL58" i="2" s="1"/>
  <c r="DO146" i="1"/>
  <c r="DN146" i="1"/>
  <c r="DH146" i="1"/>
  <c r="DG146" i="1"/>
  <c r="DA146" i="1"/>
  <c r="AG58" i="2" s="1"/>
  <c r="CZ146" i="1"/>
  <c r="CT146" i="1"/>
  <c r="CS146" i="1"/>
  <c r="CF146" i="1"/>
  <c r="CE146" i="1"/>
  <c r="Z58" i="2" s="1"/>
  <c r="BX146" i="1"/>
  <c r="Y58" i="2" s="1"/>
  <c r="BW146" i="1"/>
  <c r="X58" i="2" s="1"/>
  <c r="BL146" i="1"/>
  <c r="T58" i="2" s="1"/>
  <c r="BF146" i="1"/>
  <c r="S58" i="2" s="1"/>
  <c r="BE146" i="1"/>
  <c r="AY146" i="1"/>
  <c r="Q58" i="2" s="1"/>
  <c r="AX146" i="1"/>
  <c r="P58" i="2" s="1"/>
  <c r="AR146" i="1"/>
  <c r="AQ146" i="1"/>
  <c r="N58" i="2" s="1"/>
  <c r="AK146" i="1"/>
  <c r="AJ146" i="1"/>
  <c r="AD146" i="1"/>
  <c r="K58" i="2" s="1"/>
  <c r="AC146" i="1"/>
  <c r="J58" i="2" s="1"/>
  <c r="W146" i="1"/>
  <c r="I58" i="2" s="1"/>
  <c r="V146" i="1"/>
  <c r="I146" i="1"/>
  <c r="E58" i="2" s="1"/>
  <c r="H146" i="1"/>
  <c r="D58" i="2" s="1"/>
  <c r="EU145" i="1"/>
  <c r="ET145" i="1"/>
  <c r="AT57" i="2" s="1"/>
  <c r="AT56" i="3" s="1"/>
  <c r="EJ145" i="1"/>
  <c r="AQ57" i="2" s="1"/>
  <c r="AQ56" i="3" s="1"/>
  <c r="EI145" i="1"/>
  <c r="EC145" i="1"/>
  <c r="EB145" i="1"/>
  <c r="AN57" i="2" s="1"/>
  <c r="AN56" i="3" s="1"/>
  <c r="DV145" i="1"/>
  <c r="AM57" i="2" s="1"/>
  <c r="AM56" i="3" s="1"/>
  <c r="DU145" i="1"/>
  <c r="DO145" i="1"/>
  <c r="DN145" i="1"/>
  <c r="AJ57" i="2" s="1"/>
  <c r="AJ56" i="3" s="1"/>
  <c r="DH145" i="1"/>
  <c r="DG145" i="1"/>
  <c r="DA145" i="1"/>
  <c r="AG57" i="2" s="1"/>
  <c r="AG56" i="3" s="1"/>
  <c r="CZ145" i="1"/>
  <c r="CT145" i="1"/>
  <c r="CS145" i="1"/>
  <c r="AD57" i="2" s="1"/>
  <c r="AD56" i="3" s="1"/>
  <c r="CF145" i="1"/>
  <c r="AA57" i="2" s="1"/>
  <c r="AA56" i="3" s="1"/>
  <c r="CE145" i="1"/>
  <c r="BX145" i="1"/>
  <c r="Y57" i="2" s="1"/>
  <c r="Y56" i="3" s="1"/>
  <c r="BW145" i="1"/>
  <c r="X57" i="2" s="1"/>
  <c r="X56" i="3" s="1"/>
  <c r="BM145" i="1"/>
  <c r="BL145" i="1"/>
  <c r="T57" i="2" s="1"/>
  <c r="T56" i="3" s="1"/>
  <c r="BF145" i="1"/>
  <c r="BE145" i="1"/>
  <c r="AY145" i="1"/>
  <c r="AX145" i="1"/>
  <c r="P57" i="2" s="1"/>
  <c r="P56" i="3" s="1"/>
  <c r="AR145" i="1"/>
  <c r="AQ145" i="1"/>
  <c r="AK145" i="1"/>
  <c r="AJ145" i="1"/>
  <c r="AD145" i="1"/>
  <c r="K57" i="2" s="1"/>
  <c r="K56" i="3" s="1"/>
  <c r="AC145" i="1"/>
  <c r="J57" i="2" s="1"/>
  <c r="J56" i="3" s="1"/>
  <c r="W145" i="1"/>
  <c r="V145" i="1"/>
  <c r="I145" i="1"/>
  <c r="E57" i="2" s="1"/>
  <c r="E56" i="3" s="1"/>
  <c r="H145" i="1"/>
  <c r="EU144" i="1"/>
  <c r="AU56" i="2" s="1"/>
  <c r="AU55" i="3" s="1"/>
  <c r="ET144" i="1"/>
  <c r="AT56" i="2" s="1"/>
  <c r="AT55" i="3" s="1"/>
  <c r="EJ144" i="1"/>
  <c r="EI144" i="1"/>
  <c r="AP56" i="2" s="1"/>
  <c r="AP55" i="3" s="1"/>
  <c r="EC144" i="1"/>
  <c r="EB144" i="1"/>
  <c r="DV144" i="1"/>
  <c r="AM56" i="2" s="1"/>
  <c r="AM55" i="3" s="1"/>
  <c r="DU144" i="1"/>
  <c r="DO144" i="1"/>
  <c r="DN144" i="1"/>
  <c r="AJ56" i="2" s="1"/>
  <c r="AJ55" i="3" s="1"/>
  <c r="DH144" i="1"/>
  <c r="DG144" i="1"/>
  <c r="DA144" i="1"/>
  <c r="CZ144" i="1"/>
  <c r="CT144" i="1"/>
  <c r="AE56" i="2" s="1"/>
  <c r="AE55" i="3" s="1"/>
  <c r="CS144" i="1"/>
  <c r="AD56" i="2" s="1"/>
  <c r="AD55" i="3" s="1"/>
  <c r="CF144" i="1"/>
  <c r="AA56" i="2" s="1"/>
  <c r="AA55" i="3" s="1"/>
  <c r="CE144" i="1"/>
  <c r="Z56" i="2" s="1"/>
  <c r="Z55" i="3" s="1"/>
  <c r="BX144" i="1"/>
  <c r="Y56" i="2" s="1"/>
  <c r="Y55" i="3" s="1"/>
  <c r="BW144" i="1"/>
  <c r="X56" i="2" s="1"/>
  <c r="X55" i="3" s="1"/>
  <c r="BL144" i="1"/>
  <c r="T56" i="2" s="1"/>
  <c r="T55" i="3" s="1"/>
  <c r="BF144" i="1"/>
  <c r="S56" i="2" s="1"/>
  <c r="S55" i="3" s="1"/>
  <c r="BE144" i="1"/>
  <c r="AY144" i="1"/>
  <c r="AX144" i="1"/>
  <c r="AR144" i="1"/>
  <c r="AQ144" i="1"/>
  <c r="N56" i="2" s="1"/>
  <c r="N55" i="3" s="1"/>
  <c r="AK144" i="1"/>
  <c r="AJ144" i="1"/>
  <c r="AD144" i="1"/>
  <c r="AC144" i="1"/>
  <c r="W144" i="1"/>
  <c r="I56" i="2" s="1"/>
  <c r="I55" i="3" s="1"/>
  <c r="V144" i="1"/>
  <c r="I144" i="1"/>
  <c r="H144" i="1"/>
  <c r="EU143" i="1"/>
  <c r="AU55" i="2" s="1"/>
  <c r="AU54" i="3" s="1"/>
  <c r="ET143" i="1"/>
  <c r="EJ143" i="1"/>
  <c r="EI143" i="1"/>
  <c r="AP55" i="2" s="1"/>
  <c r="AP54" i="3" s="1"/>
  <c r="EC143" i="1"/>
  <c r="AO55" i="2" s="1"/>
  <c r="AO54" i="3" s="1"/>
  <c r="EB143" i="1"/>
  <c r="AN55" i="2" s="1"/>
  <c r="AN54" i="3" s="1"/>
  <c r="DV143" i="1"/>
  <c r="AM55" i="2" s="1"/>
  <c r="AM54" i="3" s="1"/>
  <c r="DU143" i="1"/>
  <c r="DO143" i="1"/>
  <c r="DN143" i="1"/>
  <c r="AJ55" i="2" s="1"/>
  <c r="AJ54" i="3" s="1"/>
  <c r="DH143" i="1"/>
  <c r="DG143" i="1"/>
  <c r="DA143" i="1"/>
  <c r="AG55" i="2" s="1"/>
  <c r="AG54" i="3" s="1"/>
  <c r="CZ143" i="1"/>
  <c r="AF55" i="2" s="1"/>
  <c r="AF54" i="3" s="1"/>
  <c r="CT143" i="1"/>
  <c r="AE55" i="2" s="1"/>
  <c r="AE54" i="3" s="1"/>
  <c r="CS143" i="1"/>
  <c r="CF143" i="1"/>
  <c r="AA55" i="2" s="1"/>
  <c r="AA54" i="3" s="1"/>
  <c r="CE143" i="1"/>
  <c r="BX143" i="1"/>
  <c r="Y55" i="2" s="1"/>
  <c r="Y54" i="3" s="1"/>
  <c r="BW143" i="1"/>
  <c r="BM143" i="1"/>
  <c r="U55" i="2" s="1"/>
  <c r="U54" i="3" s="1"/>
  <c r="BL143" i="1"/>
  <c r="BF143" i="1"/>
  <c r="BE143" i="1"/>
  <c r="AY143" i="1"/>
  <c r="AX143" i="1"/>
  <c r="AR143" i="1"/>
  <c r="AQ143" i="1"/>
  <c r="N55" i="2" s="1"/>
  <c r="N54" i="3" s="1"/>
  <c r="AK143" i="1"/>
  <c r="AJ143" i="1"/>
  <c r="AD143" i="1"/>
  <c r="K55" i="2" s="1"/>
  <c r="K54" i="3" s="1"/>
  <c r="AC143" i="1"/>
  <c r="J55" i="2" s="1"/>
  <c r="J54" i="3" s="1"/>
  <c r="W143" i="1"/>
  <c r="I55" i="2" s="1"/>
  <c r="I54" i="3" s="1"/>
  <c r="V143" i="1"/>
  <c r="I143" i="1"/>
  <c r="H143" i="1"/>
  <c r="D55" i="2" s="1"/>
  <c r="D54" i="3" s="1"/>
  <c r="EU142" i="1"/>
  <c r="AU54" i="2" s="1"/>
  <c r="ET142" i="1"/>
  <c r="AT54" i="2" s="1"/>
  <c r="EJ142" i="1"/>
  <c r="AQ54" i="2" s="1"/>
  <c r="EI142" i="1"/>
  <c r="AP54" i="2" s="1"/>
  <c r="EC142" i="1"/>
  <c r="AO54" i="2" s="1"/>
  <c r="EB142" i="1"/>
  <c r="AN54" i="2" s="1"/>
  <c r="DV142" i="1"/>
  <c r="AM54" i="2" s="1"/>
  <c r="DU142" i="1"/>
  <c r="AL54" i="2" s="1"/>
  <c r="DO142" i="1"/>
  <c r="DN142" i="1"/>
  <c r="DH142" i="1"/>
  <c r="DG142" i="1"/>
  <c r="DA142" i="1"/>
  <c r="CZ142" i="1"/>
  <c r="AF54" i="2" s="1"/>
  <c r="CT142" i="1"/>
  <c r="CS142" i="1"/>
  <c r="AD54" i="2" s="1"/>
  <c r="CF142" i="1"/>
  <c r="AA54" i="2" s="1"/>
  <c r="CE142" i="1"/>
  <c r="Z54" i="2" s="1"/>
  <c r="BX142" i="1"/>
  <c r="Y54" i="2" s="1"/>
  <c r="BW142" i="1"/>
  <c r="BM142" i="1"/>
  <c r="U54" i="2" s="1"/>
  <c r="U53" i="3" s="1"/>
  <c r="U16" i="6" s="1"/>
  <c r="BL142" i="1"/>
  <c r="T54" i="2" s="1"/>
  <c r="BF142" i="1"/>
  <c r="BE142" i="1"/>
  <c r="AY142" i="1"/>
  <c r="Q54" i="2" s="1"/>
  <c r="AX142" i="1"/>
  <c r="P54" i="2" s="1"/>
  <c r="AR142" i="1"/>
  <c r="AQ142" i="1"/>
  <c r="AK142" i="1"/>
  <c r="AJ142" i="1"/>
  <c r="AD142" i="1"/>
  <c r="K54" i="2" s="1"/>
  <c r="AC142" i="1"/>
  <c r="W142" i="1"/>
  <c r="V142" i="1"/>
  <c r="I142" i="1"/>
  <c r="E54" i="2" s="1"/>
  <c r="H142" i="1"/>
  <c r="EU141" i="1"/>
  <c r="ET141" i="1"/>
  <c r="EJ141" i="1"/>
  <c r="AQ53" i="2" s="1"/>
  <c r="AQ52" i="3" s="1"/>
  <c r="EI141" i="1"/>
  <c r="EC141" i="1"/>
  <c r="EB141" i="1"/>
  <c r="AN53" i="2" s="1"/>
  <c r="AN52" i="3" s="1"/>
  <c r="DV141" i="1"/>
  <c r="AM53" i="2" s="1"/>
  <c r="AM52" i="3" s="1"/>
  <c r="DU141" i="1"/>
  <c r="DO141" i="1"/>
  <c r="DN141" i="1"/>
  <c r="AJ53" i="2" s="1"/>
  <c r="AJ52" i="3" s="1"/>
  <c r="DH141" i="1"/>
  <c r="DG141" i="1"/>
  <c r="DA141" i="1"/>
  <c r="CZ141" i="1"/>
  <c r="AF53" i="2" s="1"/>
  <c r="AF52" i="3" s="1"/>
  <c r="CT141" i="1"/>
  <c r="AE53" i="2" s="1"/>
  <c r="AE52" i="3" s="1"/>
  <c r="CS141" i="1"/>
  <c r="AD53" i="2" s="1"/>
  <c r="AD52" i="3" s="1"/>
  <c r="CF141" i="1"/>
  <c r="AA53" i="2" s="1"/>
  <c r="AA52" i="3" s="1"/>
  <c r="CE141" i="1"/>
  <c r="BX141" i="1"/>
  <c r="Y53" i="2" s="1"/>
  <c r="Y52" i="3" s="1"/>
  <c r="BW141" i="1"/>
  <c r="X53" i="2" s="1"/>
  <c r="X52" i="3" s="1"/>
  <c r="BM141" i="1"/>
  <c r="U53" i="2" s="1"/>
  <c r="U52" i="3" s="1"/>
  <c r="BL141" i="1"/>
  <c r="T53" i="2" s="1"/>
  <c r="T52" i="3" s="1"/>
  <c r="BF141" i="1"/>
  <c r="S53" i="2" s="1"/>
  <c r="S52" i="3" s="1"/>
  <c r="BE141" i="1"/>
  <c r="AY141" i="1"/>
  <c r="Q53" i="2" s="1"/>
  <c r="Q52" i="3" s="1"/>
  <c r="AX141" i="1"/>
  <c r="P53" i="2" s="1"/>
  <c r="P52" i="3" s="1"/>
  <c r="AR141" i="1"/>
  <c r="AQ141" i="1"/>
  <c r="N53" i="2" s="1"/>
  <c r="N52" i="3" s="1"/>
  <c r="AK141" i="1"/>
  <c r="AJ141" i="1"/>
  <c r="AD141" i="1"/>
  <c r="K53" i="2" s="1"/>
  <c r="K52" i="3" s="1"/>
  <c r="AC141" i="1"/>
  <c r="J53" i="2" s="1"/>
  <c r="J52" i="3" s="1"/>
  <c r="W141" i="1"/>
  <c r="V141" i="1"/>
  <c r="I141" i="1"/>
  <c r="E53" i="2" s="1"/>
  <c r="E52" i="3" s="1"/>
  <c r="H141" i="1"/>
  <c r="EU140" i="1"/>
  <c r="AU52" i="2" s="1"/>
  <c r="AU51" i="3" s="1"/>
  <c r="ET140" i="1"/>
  <c r="AT52" i="2" s="1"/>
  <c r="AT51" i="3" s="1"/>
  <c r="EJ140" i="1"/>
  <c r="EI140" i="1"/>
  <c r="AP52" i="2" s="1"/>
  <c r="AP51" i="3" s="1"/>
  <c r="EC140" i="1"/>
  <c r="EB140" i="1"/>
  <c r="DV140" i="1"/>
  <c r="DU140" i="1"/>
  <c r="AL52" i="2" s="1"/>
  <c r="AL51" i="3" s="1"/>
  <c r="DO140" i="1"/>
  <c r="DN140" i="1"/>
  <c r="AJ52" i="2" s="1"/>
  <c r="AJ51" i="3" s="1"/>
  <c r="DH140" i="1"/>
  <c r="DG140" i="1"/>
  <c r="DA140" i="1"/>
  <c r="AG52" i="2" s="1"/>
  <c r="AG51" i="3" s="1"/>
  <c r="CZ140" i="1"/>
  <c r="CT140" i="1"/>
  <c r="AE52" i="2" s="1"/>
  <c r="AE51" i="3" s="1"/>
  <c r="CS140" i="1"/>
  <c r="AD52" i="2" s="1"/>
  <c r="AD51" i="3" s="1"/>
  <c r="CF140" i="1"/>
  <c r="CE140" i="1"/>
  <c r="Z52" i="2" s="1"/>
  <c r="Z51" i="3" s="1"/>
  <c r="BX140" i="1"/>
  <c r="Y52" i="2" s="1"/>
  <c r="Y51" i="3" s="1"/>
  <c r="BW140" i="1"/>
  <c r="X52" i="2" s="1"/>
  <c r="X51" i="3" s="1"/>
  <c r="BM140" i="1"/>
  <c r="U52" i="2" s="1"/>
  <c r="U51" i="3" s="1"/>
  <c r="BL140" i="1"/>
  <c r="BF140" i="1"/>
  <c r="S52" i="2" s="1"/>
  <c r="S51" i="3" s="1"/>
  <c r="BE140" i="1"/>
  <c r="AY140" i="1"/>
  <c r="AX140" i="1"/>
  <c r="AR140" i="1"/>
  <c r="AQ140" i="1"/>
  <c r="AK140" i="1"/>
  <c r="AJ140" i="1"/>
  <c r="AD140" i="1"/>
  <c r="K52" i="2" s="1"/>
  <c r="K51" i="3" s="1"/>
  <c r="AC140" i="1"/>
  <c r="J52" i="2" s="1"/>
  <c r="J51" i="3" s="1"/>
  <c r="W140" i="1"/>
  <c r="V140" i="1"/>
  <c r="I140" i="1"/>
  <c r="E52" i="2" s="1"/>
  <c r="E51" i="3" s="1"/>
  <c r="H140" i="1"/>
  <c r="D52" i="2" s="1"/>
  <c r="D51" i="3" s="1"/>
  <c r="EU139" i="1"/>
  <c r="AU51" i="2" s="1"/>
  <c r="AU50" i="3" s="1"/>
  <c r="ET139" i="1"/>
  <c r="EJ139" i="1"/>
  <c r="EI139" i="1"/>
  <c r="AP51" i="2" s="1"/>
  <c r="AP50" i="3" s="1"/>
  <c r="EC139" i="1"/>
  <c r="AO51" i="2" s="1"/>
  <c r="AO50" i="3" s="1"/>
  <c r="EB139" i="1"/>
  <c r="AN51" i="2" s="1"/>
  <c r="AN50" i="3" s="1"/>
  <c r="DV139" i="1"/>
  <c r="AM51" i="2" s="1"/>
  <c r="AM50" i="3" s="1"/>
  <c r="DU139" i="1"/>
  <c r="AL51" i="2" s="1"/>
  <c r="AL50" i="3" s="1"/>
  <c r="DO139" i="1"/>
  <c r="DN139" i="1"/>
  <c r="AJ51" i="2" s="1"/>
  <c r="AJ50" i="3" s="1"/>
  <c r="DH139" i="1"/>
  <c r="DG139" i="1"/>
  <c r="DA139" i="1"/>
  <c r="AG51" i="2" s="1"/>
  <c r="AG50" i="3" s="1"/>
  <c r="CZ139" i="1"/>
  <c r="AF51" i="2" s="1"/>
  <c r="AF50" i="3" s="1"/>
  <c r="CT139" i="1"/>
  <c r="CS139" i="1"/>
  <c r="AD51" i="2" s="1"/>
  <c r="AD50" i="3" s="1"/>
  <c r="CF139" i="1"/>
  <c r="CE139" i="1"/>
  <c r="Z51" i="2" s="1"/>
  <c r="Z50" i="3" s="1"/>
  <c r="BX139" i="1"/>
  <c r="BW139" i="1"/>
  <c r="BL139" i="1"/>
  <c r="T51" i="2" s="1"/>
  <c r="T50" i="3" s="1"/>
  <c r="BF139" i="1"/>
  <c r="S51" i="2" s="1"/>
  <c r="S50" i="3" s="1"/>
  <c r="BE139" i="1"/>
  <c r="AY139" i="1"/>
  <c r="AX139" i="1"/>
  <c r="AR139" i="1"/>
  <c r="AQ139" i="1"/>
  <c r="AK139" i="1"/>
  <c r="AJ139" i="1"/>
  <c r="AD139" i="1"/>
  <c r="K51" i="2" s="1"/>
  <c r="K50" i="3" s="1"/>
  <c r="AC139" i="1"/>
  <c r="J51" i="2" s="1"/>
  <c r="J50" i="3" s="1"/>
  <c r="W139" i="1"/>
  <c r="I51" i="2" s="1"/>
  <c r="I50" i="3" s="1"/>
  <c r="V139" i="1"/>
  <c r="I139" i="1"/>
  <c r="H139" i="1"/>
  <c r="D51" i="2" s="1"/>
  <c r="D50" i="3" s="1"/>
  <c r="EU138" i="1"/>
  <c r="AU50" i="2" s="1"/>
  <c r="ET138" i="1"/>
  <c r="EJ138" i="1"/>
  <c r="AQ50" i="2" s="1"/>
  <c r="EI138" i="1"/>
  <c r="AP50" i="2" s="1"/>
  <c r="EC138" i="1"/>
  <c r="EB138" i="1"/>
  <c r="AN50" i="2" s="1"/>
  <c r="DV138" i="1"/>
  <c r="DU138" i="1"/>
  <c r="AL50" i="2" s="1"/>
  <c r="DO138" i="1"/>
  <c r="DN138" i="1"/>
  <c r="DH138" i="1"/>
  <c r="DG138" i="1"/>
  <c r="DA138" i="1"/>
  <c r="CZ138" i="1"/>
  <c r="CT138" i="1"/>
  <c r="CS138" i="1"/>
  <c r="AD50" i="2" s="1"/>
  <c r="CF138" i="1"/>
  <c r="AA50" i="2" s="1"/>
  <c r="CE138" i="1"/>
  <c r="Z50" i="2" s="1"/>
  <c r="BX138" i="1"/>
  <c r="Y50" i="2" s="1"/>
  <c r="BW138" i="1"/>
  <c r="X50" i="2" s="1"/>
  <c r="BL138" i="1"/>
  <c r="T50" i="2" s="1"/>
  <c r="BF138" i="1"/>
  <c r="S50" i="2" s="1"/>
  <c r="BE138" i="1"/>
  <c r="AY138" i="1"/>
  <c r="Q50" i="2" s="1"/>
  <c r="AX138" i="1"/>
  <c r="P50" i="2" s="1"/>
  <c r="AR138" i="1"/>
  <c r="AQ138" i="1"/>
  <c r="N50" i="2" s="1"/>
  <c r="AK138" i="1"/>
  <c r="AJ138" i="1"/>
  <c r="AD138" i="1"/>
  <c r="K50" i="2" s="1"/>
  <c r="AC138" i="1"/>
  <c r="W138" i="1"/>
  <c r="I50" i="2" s="1"/>
  <c r="V138" i="1"/>
  <c r="I138" i="1"/>
  <c r="H138" i="1"/>
  <c r="EU137" i="1"/>
  <c r="ET137" i="1"/>
  <c r="EJ137" i="1"/>
  <c r="EI137" i="1"/>
  <c r="EC137" i="1"/>
  <c r="EB137" i="1"/>
  <c r="DV137" i="1"/>
  <c r="DU137" i="1"/>
  <c r="DO137" i="1"/>
  <c r="DN137" i="1"/>
  <c r="DH137" i="1"/>
  <c r="DG137" i="1"/>
  <c r="DA137" i="1"/>
  <c r="CZ137" i="1"/>
  <c r="CT137" i="1"/>
  <c r="CS137" i="1"/>
  <c r="CF137" i="1"/>
  <c r="CE137" i="1"/>
  <c r="BX137" i="1"/>
  <c r="BW137" i="1"/>
  <c r="BL137" i="1"/>
  <c r="BF137" i="1"/>
  <c r="BE137" i="1"/>
  <c r="AY137" i="1"/>
  <c r="AX137" i="1"/>
  <c r="AR137" i="1"/>
  <c r="AQ137" i="1"/>
  <c r="AK137" i="1"/>
  <c r="AJ137" i="1"/>
  <c r="AD137" i="1"/>
  <c r="AC137" i="1"/>
  <c r="W137" i="1"/>
  <c r="V137" i="1"/>
  <c r="I137" i="1"/>
  <c r="H137" i="1"/>
  <c r="EU136" i="1"/>
  <c r="ET136" i="1"/>
  <c r="EJ136" i="1"/>
  <c r="AQ49" i="2" s="1"/>
  <c r="EI136" i="1"/>
  <c r="EC136" i="1"/>
  <c r="AO49" i="2" s="1"/>
  <c r="EB136" i="1"/>
  <c r="AN49" i="2" s="1"/>
  <c r="DV136" i="1"/>
  <c r="AM49" i="2" s="1"/>
  <c r="DU136" i="1"/>
  <c r="AL49" i="2" s="1"/>
  <c r="DO136" i="1"/>
  <c r="DN136" i="1"/>
  <c r="AJ49" i="2" s="1"/>
  <c r="DH136" i="1"/>
  <c r="DG136" i="1"/>
  <c r="DA136" i="1"/>
  <c r="AG49" i="2" s="1"/>
  <c r="CZ136" i="1"/>
  <c r="AF49" i="2" s="1"/>
  <c r="CT136" i="1"/>
  <c r="AE49" i="2" s="1"/>
  <c r="CS136" i="1"/>
  <c r="AD49" i="2" s="1"/>
  <c r="CF136" i="1"/>
  <c r="AA49" i="2" s="1"/>
  <c r="CE136" i="1"/>
  <c r="Z49" i="2" s="1"/>
  <c r="BX136" i="1"/>
  <c r="Y49" i="2" s="1"/>
  <c r="BW136" i="1"/>
  <c r="BL136" i="1"/>
  <c r="BF136" i="1"/>
  <c r="BE136" i="1"/>
  <c r="AY136" i="1"/>
  <c r="AX136" i="1"/>
  <c r="P49" i="2" s="1"/>
  <c r="AR136" i="1"/>
  <c r="AQ136" i="1"/>
  <c r="AK136" i="1"/>
  <c r="AJ136" i="1"/>
  <c r="AD136" i="1"/>
  <c r="K49" i="2" s="1"/>
  <c r="AC136" i="1"/>
  <c r="W136" i="1"/>
  <c r="V136" i="1"/>
  <c r="I136" i="1"/>
  <c r="E49" i="2" s="1"/>
  <c r="H136" i="1"/>
  <c r="D49" i="2" s="1"/>
  <c r="EU135" i="1"/>
  <c r="AU48" i="3" s="1"/>
  <c r="ET135" i="1"/>
  <c r="EJ135" i="1"/>
  <c r="EI135" i="1"/>
  <c r="EC135" i="1"/>
  <c r="AO48" i="3" s="1"/>
  <c r="EB135" i="1"/>
  <c r="DV135" i="1"/>
  <c r="AM48" i="3" s="1"/>
  <c r="DU135" i="1"/>
  <c r="DO135" i="1"/>
  <c r="DN135" i="1"/>
  <c r="AJ48" i="3" s="1"/>
  <c r="DH135" i="1"/>
  <c r="DG135" i="1"/>
  <c r="DA135" i="1"/>
  <c r="CZ135" i="1"/>
  <c r="CT135" i="1"/>
  <c r="CS135" i="1"/>
  <c r="CF135" i="1"/>
  <c r="CE135" i="1"/>
  <c r="BX135" i="1"/>
  <c r="BW135" i="1"/>
  <c r="X48" i="3" s="1"/>
  <c r="BL135" i="1"/>
  <c r="BF135" i="1"/>
  <c r="BE135" i="1"/>
  <c r="AY135" i="1"/>
  <c r="Q48" i="3" s="1"/>
  <c r="AX135" i="1"/>
  <c r="AR135" i="1"/>
  <c r="AQ135" i="1"/>
  <c r="N48" i="3" s="1"/>
  <c r="AK135" i="1"/>
  <c r="AJ135" i="1"/>
  <c r="AD135" i="1"/>
  <c r="K48" i="3" s="1"/>
  <c r="AC135" i="1"/>
  <c r="W135" i="1"/>
  <c r="I48" i="3" s="1"/>
  <c r="V135" i="1"/>
  <c r="I135" i="1"/>
  <c r="E48" i="3" s="1"/>
  <c r="H135" i="1"/>
  <c r="EU134" i="1"/>
  <c r="ET134" i="1"/>
  <c r="EJ134" i="1"/>
  <c r="EI134" i="1"/>
  <c r="EC134" i="1"/>
  <c r="EB134" i="1"/>
  <c r="DV134" i="1"/>
  <c r="DU134" i="1"/>
  <c r="DO134" i="1"/>
  <c r="DN134" i="1"/>
  <c r="DH134" i="1"/>
  <c r="DG134" i="1"/>
  <c r="DA134" i="1"/>
  <c r="CZ134" i="1"/>
  <c r="CT134" i="1"/>
  <c r="CS134" i="1"/>
  <c r="CF134" i="1"/>
  <c r="CE134" i="1"/>
  <c r="BX134" i="1"/>
  <c r="BW134" i="1"/>
  <c r="BL134" i="1"/>
  <c r="BF134" i="1"/>
  <c r="BE134" i="1"/>
  <c r="AY134" i="1"/>
  <c r="AX134" i="1"/>
  <c r="AR134" i="1"/>
  <c r="AQ134" i="1"/>
  <c r="AK134" i="1"/>
  <c r="AJ134" i="1"/>
  <c r="AD134" i="1"/>
  <c r="AC134" i="1"/>
  <c r="W134" i="1"/>
  <c r="V134" i="1"/>
  <c r="I134" i="1"/>
  <c r="H134" i="1"/>
  <c r="EU133" i="1"/>
  <c r="AU48" i="2" s="1"/>
  <c r="ET133" i="1"/>
  <c r="EC133" i="1"/>
  <c r="EB133" i="1"/>
  <c r="DV133" i="1"/>
  <c r="DU133" i="1"/>
  <c r="DO133" i="1"/>
  <c r="DN133" i="1"/>
  <c r="DH133" i="1"/>
  <c r="DG133" i="1"/>
  <c r="DA133" i="1"/>
  <c r="CZ133" i="1"/>
  <c r="CT133" i="1"/>
  <c r="AE48" i="2" s="1"/>
  <c r="CS133" i="1"/>
  <c r="AD48" i="2" s="1"/>
  <c r="CF133" i="1"/>
  <c r="AA48" i="2" s="1"/>
  <c r="CE133" i="1"/>
  <c r="Z48" i="2" s="1"/>
  <c r="BX133" i="1"/>
  <c r="Y48" i="2" s="1"/>
  <c r="BW133" i="1"/>
  <c r="X48" i="2" s="1"/>
  <c r="BL133" i="1"/>
  <c r="T48" i="2" s="1"/>
  <c r="BF133" i="1"/>
  <c r="S48" i="2" s="1"/>
  <c r="BE133" i="1"/>
  <c r="AY133" i="1"/>
  <c r="Q48" i="2" s="1"/>
  <c r="AX133" i="1"/>
  <c r="P48" i="2" s="1"/>
  <c r="AR133" i="1"/>
  <c r="AQ133" i="1"/>
  <c r="N48" i="2" s="1"/>
  <c r="AK133" i="1"/>
  <c r="AJ133" i="1"/>
  <c r="AD133" i="1"/>
  <c r="AC133" i="1"/>
  <c r="W133" i="1"/>
  <c r="I48" i="2" s="1"/>
  <c r="V133" i="1"/>
  <c r="I133" i="1"/>
  <c r="E47" i="3" s="1"/>
  <c r="H133" i="1"/>
  <c r="D48" i="2" s="1"/>
  <c r="EU132" i="1"/>
  <c r="ET132" i="1"/>
  <c r="EJ132" i="1"/>
  <c r="AQ47" i="3" s="1"/>
  <c r="EI132" i="1"/>
  <c r="EC132" i="1"/>
  <c r="EB132" i="1"/>
  <c r="DV132" i="1"/>
  <c r="AM47" i="3" s="1"/>
  <c r="DU132" i="1"/>
  <c r="AL47" i="3" s="1"/>
  <c r="DO132" i="1"/>
  <c r="DN132" i="1"/>
  <c r="AJ47" i="3" s="1"/>
  <c r="DH132" i="1"/>
  <c r="DG132" i="1"/>
  <c r="DA132" i="1"/>
  <c r="AG47" i="3" s="1"/>
  <c r="CZ132" i="1"/>
  <c r="AF47" i="3" s="1"/>
  <c r="CT132" i="1"/>
  <c r="CS132" i="1"/>
  <c r="AD47" i="3" s="1"/>
  <c r="CF132" i="1"/>
  <c r="CE132" i="1"/>
  <c r="Z47" i="3" s="1"/>
  <c r="BX132" i="1"/>
  <c r="Y47" i="3" s="1"/>
  <c r="BW132" i="1"/>
  <c r="X47" i="3" s="1"/>
  <c r="BL132" i="1"/>
  <c r="BF132" i="1"/>
  <c r="BE132" i="1"/>
  <c r="AY132" i="1"/>
  <c r="AX132" i="1"/>
  <c r="AR132" i="1"/>
  <c r="AQ132" i="1"/>
  <c r="AK132" i="1"/>
  <c r="AJ132" i="1"/>
  <c r="AD132" i="1"/>
  <c r="K47" i="3" s="1"/>
  <c r="AC132" i="1"/>
  <c r="W132" i="1"/>
  <c r="V132" i="1"/>
  <c r="I132" i="1"/>
  <c r="H132" i="1"/>
  <c r="D47" i="3" s="1"/>
  <c r="EU131" i="1"/>
  <c r="ET131" i="1"/>
  <c r="EC131" i="1"/>
  <c r="EB131" i="1"/>
  <c r="DV131" i="1"/>
  <c r="AM46" i="3" s="1"/>
  <c r="DU131" i="1"/>
  <c r="DO131" i="1"/>
  <c r="DN131" i="1"/>
  <c r="DH131" i="1"/>
  <c r="DG131" i="1"/>
  <c r="DA131" i="1"/>
  <c r="CZ131" i="1"/>
  <c r="CT131" i="1"/>
  <c r="CS131" i="1"/>
  <c r="AD46" i="3" s="1"/>
  <c r="CF131" i="1"/>
  <c r="CE131" i="1"/>
  <c r="BX131" i="1"/>
  <c r="BW131" i="1"/>
  <c r="BM131" i="1"/>
  <c r="BL131" i="1"/>
  <c r="BF131" i="1"/>
  <c r="BE131" i="1"/>
  <c r="AY131" i="1"/>
  <c r="AX131" i="1"/>
  <c r="AR131" i="1"/>
  <c r="AQ131" i="1"/>
  <c r="AK131" i="1"/>
  <c r="AJ131" i="1"/>
  <c r="AD131" i="1"/>
  <c r="AC131" i="1"/>
  <c r="W131" i="1"/>
  <c r="V131" i="1"/>
  <c r="I131" i="1"/>
  <c r="H131" i="1"/>
  <c r="EU130" i="1"/>
  <c r="AU47" i="2" s="1"/>
  <c r="ET130" i="1"/>
  <c r="AT47" i="2" s="1"/>
  <c r="EC130" i="1"/>
  <c r="AO47" i="2" s="1"/>
  <c r="EB130" i="1"/>
  <c r="AN47" i="2" s="1"/>
  <c r="DV130" i="1"/>
  <c r="AM47" i="2" s="1"/>
  <c r="DU130" i="1"/>
  <c r="AL47" i="2" s="1"/>
  <c r="DO130" i="1"/>
  <c r="DN130" i="1"/>
  <c r="DH130" i="1"/>
  <c r="DG130" i="1"/>
  <c r="DA130" i="1"/>
  <c r="AG47" i="2" s="1"/>
  <c r="CZ130" i="1"/>
  <c r="CT130" i="1"/>
  <c r="CS130" i="1"/>
  <c r="CF130" i="1"/>
  <c r="CE130" i="1"/>
  <c r="BX130" i="1"/>
  <c r="BW130" i="1"/>
  <c r="X47" i="2" s="1"/>
  <c r="BM130" i="1"/>
  <c r="BL130" i="1"/>
  <c r="T47" i="2" s="1"/>
  <c r="BF130" i="1"/>
  <c r="BE130" i="1"/>
  <c r="AY130" i="1"/>
  <c r="Q47" i="2" s="1"/>
  <c r="AX130" i="1"/>
  <c r="P47" i="2" s="1"/>
  <c r="AR130" i="1"/>
  <c r="AQ130" i="1"/>
  <c r="AK130" i="1"/>
  <c r="AJ130" i="1"/>
  <c r="AD130" i="1"/>
  <c r="AC130" i="1"/>
  <c r="J47" i="2" s="1"/>
  <c r="W130" i="1"/>
  <c r="I47" i="2" s="1"/>
  <c r="V130" i="1"/>
  <c r="I130" i="1"/>
  <c r="E47" i="2" s="1"/>
  <c r="H130" i="1"/>
  <c r="D47" i="2" s="1"/>
  <c r="EU129" i="1"/>
  <c r="AU46" i="3" s="1"/>
  <c r="ET129" i="1"/>
  <c r="AT46" i="3" s="1"/>
  <c r="EJ129" i="1"/>
  <c r="EI129" i="1"/>
  <c r="AP46" i="3" s="1"/>
  <c r="EC129" i="1"/>
  <c r="EB129" i="1"/>
  <c r="AN46" i="3" s="1"/>
  <c r="DV129" i="1"/>
  <c r="DU129" i="1"/>
  <c r="DO129" i="1"/>
  <c r="DN129" i="1"/>
  <c r="DH129" i="1"/>
  <c r="DG129" i="1"/>
  <c r="DA129" i="1"/>
  <c r="CZ129" i="1"/>
  <c r="AF46" i="3" s="1"/>
  <c r="CT129" i="1"/>
  <c r="CS129" i="1"/>
  <c r="CF129" i="1"/>
  <c r="AA46" i="3" s="1"/>
  <c r="CE129" i="1"/>
  <c r="Z46" i="3" s="1"/>
  <c r="BX129" i="1"/>
  <c r="Y46" i="3" s="1"/>
  <c r="BW129" i="1"/>
  <c r="BM129" i="1"/>
  <c r="U46" i="3" s="1"/>
  <c r="BL129" i="1"/>
  <c r="BF129" i="1"/>
  <c r="S46" i="3" s="1"/>
  <c r="BE129" i="1"/>
  <c r="AY129" i="1"/>
  <c r="Q46" i="3" s="1"/>
  <c r="AX129" i="1"/>
  <c r="AR129" i="1"/>
  <c r="AQ129" i="1"/>
  <c r="N46" i="3" s="1"/>
  <c r="AK129" i="1"/>
  <c r="AJ129" i="1"/>
  <c r="AD129" i="1"/>
  <c r="AC129" i="1"/>
  <c r="W129" i="1"/>
  <c r="I46" i="3" s="1"/>
  <c r="V129" i="1"/>
  <c r="I129" i="1"/>
  <c r="H129" i="1"/>
  <c r="D46" i="3" s="1"/>
  <c r="EU128" i="1"/>
  <c r="ET128" i="1"/>
  <c r="EJ128" i="1"/>
  <c r="EI128" i="1"/>
  <c r="EC128" i="1"/>
  <c r="EB128" i="1"/>
  <c r="DV128" i="1"/>
  <c r="DU128" i="1"/>
  <c r="DO128" i="1"/>
  <c r="DN128" i="1"/>
  <c r="DH128" i="1"/>
  <c r="DG128" i="1"/>
  <c r="DA128" i="1"/>
  <c r="CZ128" i="1"/>
  <c r="CT128" i="1"/>
  <c r="CS128" i="1"/>
  <c r="CF128" i="1"/>
  <c r="CE128" i="1"/>
  <c r="BX128" i="1"/>
  <c r="BW128" i="1"/>
  <c r="BL128" i="1"/>
  <c r="BF128" i="1"/>
  <c r="BE128" i="1"/>
  <c r="AY128" i="1"/>
  <c r="AX128" i="1"/>
  <c r="AR128" i="1"/>
  <c r="AQ128" i="1"/>
  <c r="AK128" i="1"/>
  <c r="AJ128" i="1"/>
  <c r="AD128" i="1"/>
  <c r="AC128" i="1"/>
  <c r="W128" i="1"/>
  <c r="V128" i="1"/>
  <c r="I128" i="1"/>
  <c r="H128" i="1"/>
  <c r="EU127" i="1"/>
  <c r="AU46" i="2" s="1"/>
  <c r="ET127" i="1"/>
  <c r="AT46" i="2" s="1"/>
  <c r="EJ127" i="1"/>
  <c r="AQ46" i="2" s="1"/>
  <c r="EI127" i="1"/>
  <c r="EC127" i="1"/>
  <c r="EB127" i="1"/>
  <c r="AN46" i="2" s="1"/>
  <c r="DV127" i="1"/>
  <c r="DU127" i="1"/>
  <c r="AL46" i="2" s="1"/>
  <c r="DO127" i="1"/>
  <c r="DN127" i="1"/>
  <c r="AJ46" i="2" s="1"/>
  <c r="DH127" i="1"/>
  <c r="DG127" i="1"/>
  <c r="DA127" i="1"/>
  <c r="AG46" i="2" s="1"/>
  <c r="CZ127" i="1"/>
  <c r="AF46" i="2" s="1"/>
  <c r="CT127" i="1"/>
  <c r="CS127" i="1"/>
  <c r="AD46" i="2" s="1"/>
  <c r="CF127" i="1"/>
  <c r="AA46" i="2" s="1"/>
  <c r="CE127" i="1"/>
  <c r="Z46" i="2" s="1"/>
  <c r="BX127" i="1"/>
  <c r="Y46" i="2" s="1"/>
  <c r="BW127" i="1"/>
  <c r="X46" i="2" s="1"/>
  <c r="BL127" i="1"/>
  <c r="BF127" i="1"/>
  <c r="S46" i="2" s="1"/>
  <c r="BE127" i="1"/>
  <c r="AY127" i="1"/>
  <c r="AX127" i="1"/>
  <c r="P46" i="2" s="1"/>
  <c r="AR127" i="1"/>
  <c r="AQ127" i="1"/>
  <c r="N46" i="2" s="1"/>
  <c r="AK127" i="1"/>
  <c r="AJ127" i="1"/>
  <c r="AD127" i="1"/>
  <c r="K46" i="2" s="1"/>
  <c r="AC127" i="1"/>
  <c r="J46" i="2" s="1"/>
  <c r="W127" i="1"/>
  <c r="I46" i="2" s="1"/>
  <c r="V127" i="1"/>
  <c r="I127" i="1"/>
  <c r="H127" i="1"/>
  <c r="D46" i="2" s="1"/>
  <c r="EU126" i="1"/>
  <c r="AU45" i="3" s="1"/>
  <c r="ET126" i="1"/>
  <c r="AT45" i="3" s="1"/>
  <c r="EJ126" i="1"/>
  <c r="AQ45" i="3" s="1"/>
  <c r="EI126" i="1"/>
  <c r="AP45" i="3" s="1"/>
  <c r="EC126" i="1"/>
  <c r="AO45" i="3" s="1"/>
  <c r="EB126" i="1"/>
  <c r="DV126" i="1"/>
  <c r="AM45" i="3" s="1"/>
  <c r="AM14" i="6" s="1"/>
  <c r="DU126" i="1"/>
  <c r="AL45" i="3" s="1"/>
  <c r="DO126" i="1"/>
  <c r="DN126" i="1"/>
  <c r="DH126" i="1"/>
  <c r="DG126" i="1"/>
  <c r="DA126" i="1"/>
  <c r="CZ126" i="1"/>
  <c r="AF45" i="3" s="1"/>
  <c r="CT126" i="1"/>
  <c r="CS126" i="1"/>
  <c r="CF126" i="1"/>
  <c r="CE126" i="1"/>
  <c r="BX126" i="1"/>
  <c r="BW126" i="1"/>
  <c r="X45" i="3" s="1"/>
  <c r="BL126" i="1"/>
  <c r="BF126" i="1"/>
  <c r="BE126" i="1"/>
  <c r="AY126" i="1"/>
  <c r="Q45" i="3" s="1"/>
  <c r="AX126" i="1"/>
  <c r="P45" i="3" s="1"/>
  <c r="AR126" i="1"/>
  <c r="AQ126" i="1"/>
  <c r="N45" i="3" s="1"/>
  <c r="AK126" i="1"/>
  <c r="AJ126" i="1"/>
  <c r="AD126" i="1"/>
  <c r="AC126" i="1"/>
  <c r="J45" i="3" s="1"/>
  <c r="W126" i="1"/>
  <c r="V126" i="1"/>
  <c r="I126" i="1"/>
  <c r="E45" i="3" s="1"/>
  <c r="H126" i="1"/>
  <c r="D45" i="3" s="1"/>
  <c r="EU125" i="1"/>
  <c r="ET125" i="1"/>
  <c r="EJ125" i="1"/>
  <c r="EI125" i="1"/>
  <c r="EC125" i="1"/>
  <c r="EB125" i="1"/>
  <c r="DV125" i="1"/>
  <c r="DU125" i="1"/>
  <c r="DO125" i="1"/>
  <c r="DN125" i="1"/>
  <c r="DH125" i="1"/>
  <c r="DG125" i="1"/>
  <c r="DA125" i="1"/>
  <c r="CZ125" i="1"/>
  <c r="CT125" i="1"/>
  <c r="CS125" i="1"/>
  <c r="CF125" i="1"/>
  <c r="CE125" i="1"/>
  <c r="BX125" i="1"/>
  <c r="BW125" i="1"/>
  <c r="BL125" i="1"/>
  <c r="T44" i="3" s="1"/>
  <c r="BF125" i="1"/>
  <c r="BE125" i="1"/>
  <c r="AY125" i="1"/>
  <c r="AX125" i="1"/>
  <c r="P44" i="3" s="1"/>
  <c r="AR125" i="1"/>
  <c r="AQ125" i="1"/>
  <c r="AK125" i="1"/>
  <c r="AJ125" i="1"/>
  <c r="AD125" i="1"/>
  <c r="AC125" i="1"/>
  <c r="W125" i="1"/>
  <c r="V125" i="1"/>
  <c r="I125" i="1"/>
  <c r="H125" i="1"/>
  <c r="EU124" i="1"/>
  <c r="ET124" i="1"/>
  <c r="EJ124" i="1"/>
  <c r="AQ45" i="2" s="1"/>
  <c r="EI124" i="1"/>
  <c r="AP45" i="2" s="1"/>
  <c r="EC124" i="1"/>
  <c r="EB124" i="1"/>
  <c r="AN45" i="2" s="1"/>
  <c r="DV124" i="1"/>
  <c r="DU124" i="1"/>
  <c r="AL45" i="2" s="1"/>
  <c r="DO124" i="1"/>
  <c r="DN124" i="1"/>
  <c r="AJ45" i="2" s="1"/>
  <c r="DH124" i="1"/>
  <c r="DG124" i="1"/>
  <c r="DA124" i="1"/>
  <c r="AG45" i="2" s="1"/>
  <c r="CZ124" i="1"/>
  <c r="AF45" i="2" s="1"/>
  <c r="CT124" i="1"/>
  <c r="AE45" i="2" s="1"/>
  <c r="CS124" i="1"/>
  <c r="CF124" i="1"/>
  <c r="CE124" i="1"/>
  <c r="Z45" i="2" s="1"/>
  <c r="BX124" i="1"/>
  <c r="Y44" i="3" s="1"/>
  <c r="BW124" i="1"/>
  <c r="X45" i="2" s="1"/>
  <c r="BM124" i="1"/>
  <c r="U45" i="2" s="1"/>
  <c r="BL124" i="1"/>
  <c r="BF124" i="1"/>
  <c r="S45" i="2" s="1"/>
  <c r="BE124" i="1"/>
  <c r="AY124" i="1"/>
  <c r="Q45" i="2" s="1"/>
  <c r="AX124" i="1"/>
  <c r="P45" i="2" s="1"/>
  <c r="AR124" i="1"/>
  <c r="AQ124" i="1"/>
  <c r="AK124" i="1"/>
  <c r="AJ124" i="1"/>
  <c r="AD124" i="1"/>
  <c r="K45" i="2" s="1"/>
  <c r="AC124" i="1"/>
  <c r="J45" i="2" s="1"/>
  <c r="W124" i="1"/>
  <c r="V124" i="1"/>
  <c r="I124" i="1"/>
  <c r="E45" i="2" s="1"/>
  <c r="H124" i="1"/>
  <c r="D45" i="2" s="1"/>
  <c r="EU123" i="1"/>
  <c r="AU44" i="3" s="1"/>
  <c r="ET123" i="1"/>
  <c r="AT44" i="3" s="1"/>
  <c r="EJ123" i="1"/>
  <c r="AQ44" i="3" s="1"/>
  <c r="EI123" i="1"/>
  <c r="AP44" i="3" s="1"/>
  <c r="EC123" i="1"/>
  <c r="AO44" i="3" s="1"/>
  <c r="EB123" i="1"/>
  <c r="AN44" i="3" s="1"/>
  <c r="DV123" i="1"/>
  <c r="AM44" i="3" s="1"/>
  <c r="DU123" i="1"/>
  <c r="AL44" i="3" s="1"/>
  <c r="DO123" i="1"/>
  <c r="DN123" i="1"/>
  <c r="AJ44" i="3" s="1"/>
  <c r="DH123" i="1"/>
  <c r="DG123" i="1"/>
  <c r="DA123" i="1"/>
  <c r="AG44" i="3" s="1"/>
  <c r="CZ123" i="1"/>
  <c r="AF44" i="3" s="1"/>
  <c r="CT123" i="1"/>
  <c r="CS123" i="1"/>
  <c r="CF123" i="1"/>
  <c r="CE123" i="1"/>
  <c r="BX123" i="1"/>
  <c r="BW123" i="1"/>
  <c r="X44" i="3" s="1"/>
  <c r="BM123" i="1"/>
  <c r="BL123" i="1"/>
  <c r="BF123" i="1"/>
  <c r="BE123" i="1"/>
  <c r="AY123" i="1"/>
  <c r="AX123" i="1"/>
  <c r="AR123" i="1"/>
  <c r="AQ123" i="1"/>
  <c r="N44" i="3" s="1"/>
  <c r="AK123" i="1"/>
  <c r="AJ123" i="1"/>
  <c r="AD123" i="1"/>
  <c r="K44" i="3" s="1"/>
  <c r="AC123" i="1"/>
  <c r="J44" i="3" s="1"/>
  <c r="W123" i="1"/>
  <c r="I44" i="3" s="1"/>
  <c r="V123" i="1"/>
  <c r="I123" i="1"/>
  <c r="E44" i="3" s="1"/>
  <c r="H123" i="1"/>
  <c r="EU122" i="1"/>
  <c r="ET122" i="1"/>
  <c r="EJ122" i="1"/>
  <c r="EI122" i="1"/>
  <c r="EC122" i="1"/>
  <c r="EB122" i="1"/>
  <c r="DV122" i="1"/>
  <c r="DU122" i="1"/>
  <c r="DO122" i="1"/>
  <c r="DN122" i="1"/>
  <c r="DH122" i="1"/>
  <c r="DG122" i="1"/>
  <c r="DA122" i="1"/>
  <c r="CZ122" i="1"/>
  <c r="CT122" i="1"/>
  <c r="CS122" i="1"/>
  <c r="CF122" i="1"/>
  <c r="CE122" i="1"/>
  <c r="BX122" i="1"/>
  <c r="BW122" i="1"/>
  <c r="BM122" i="1"/>
  <c r="BL122" i="1"/>
  <c r="BF122" i="1"/>
  <c r="BE122" i="1"/>
  <c r="AY122" i="1"/>
  <c r="AX122" i="1"/>
  <c r="AR122" i="1"/>
  <c r="AQ122" i="1"/>
  <c r="AK122" i="1"/>
  <c r="AJ122" i="1"/>
  <c r="AD122" i="1"/>
  <c r="AC122" i="1"/>
  <c r="W122" i="1"/>
  <c r="V122" i="1"/>
  <c r="I122" i="1"/>
  <c r="H122" i="1"/>
  <c r="EU121" i="1"/>
  <c r="ET121" i="1"/>
  <c r="AT44" i="2" s="1"/>
  <c r="EJ121" i="1"/>
  <c r="EI121" i="1"/>
  <c r="AP44" i="2" s="1"/>
  <c r="EC121" i="1"/>
  <c r="EB121" i="1"/>
  <c r="AN44" i="2" s="1"/>
  <c r="DV121" i="1"/>
  <c r="AM44" i="2" s="1"/>
  <c r="DU121" i="1"/>
  <c r="AL44" i="2" s="1"/>
  <c r="DO121" i="1"/>
  <c r="DN121" i="1"/>
  <c r="DH121" i="1"/>
  <c r="DG121" i="1"/>
  <c r="DA121" i="1"/>
  <c r="CZ121" i="1"/>
  <c r="AF44" i="2" s="1"/>
  <c r="CT121" i="1"/>
  <c r="AE44" i="2" s="1"/>
  <c r="CS121" i="1"/>
  <c r="AD44" i="2" s="1"/>
  <c r="CF121" i="1"/>
  <c r="AA44" i="2" s="1"/>
  <c r="CE121" i="1"/>
  <c r="BX121" i="1"/>
  <c r="Y44" i="2" s="1"/>
  <c r="BW121" i="1"/>
  <c r="BM121" i="1"/>
  <c r="U44" i="2" s="1"/>
  <c r="BL121" i="1"/>
  <c r="T44" i="2" s="1"/>
  <c r="BF121" i="1"/>
  <c r="S44" i="2" s="1"/>
  <c r="BE121" i="1"/>
  <c r="AY121" i="1"/>
  <c r="Q44" i="2" s="1"/>
  <c r="AX121" i="1"/>
  <c r="AR121" i="1"/>
  <c r="AQ121" i="1"/>
  <c r="AK121" i="1"/>
  <c r="AJ121" i="1"/>
  <c r="AD121" i="1"/>
  <c r="AC121" i="1"/>
  <c r="W121" i="1"/>
  <c r="V121" i="1"/>
  <c r="I121" i="1"/>
  <c r="H121" i="1"/>
  <c r="D44" i="2" s="1"/>
  <c r="EU120" i="1"/>
  <c r="EJ120" i="1"/>
  <c r="AQ43" i="3" s="1"/>
  <c r="EI120" i="1"/>
  <c r="EC120" i="1"/>
  <c r="EB120" i="1"/>
  <c r="AN43" i="3" s="1"/>
  <c r="DV120" i="1"/>
  <c r="AM43" i="3" s="1"/>
  <c r="DU120" i="1"/>
  <c r="AL43" i="3" s="1"/>
  <c r="DO120" i="1"/>
  <c r="DN120" i="1"/>
  <c r="DH120" i="1"/>
  <c r="DG120" i="1"/>
  <c r="DA120" i="1"/>
  <c r="AG43" i="3" s="1"/>
  <c r="CZ120" i="1"/>
  <c r="AF43" i="3" s="1"/>
  <c r="CT120" i="1"/>
  <c r="AE43" i="3" s="1"/>
  <c r="CS120" i="1"/>
  <c r="AD43" i="3" s="1"/>
  <c r="CF120" i="1"/>
  <c r="CE120" i="1"/>
  <c r="Z43" i="3" s="1"/>
  <c r="BX120" i="1"/>
  <c r="Y43" i="3" s="1"/>
  <c r="BW120" i="1"/>
  <c r="X43" i="3" s="1"/>
  <c r="BM120" i="1"/>
  <c r="BL120" i="1"/>
  <c r="BF120" i="1"/>
  <c r="BE120" i="1"/>
  <c r="AY120" i="1"/>
  <c r="AX120" i="1"/>
  <c r="AR120" i="1"/>
  <c r="AQ120" i="1"/>
  <c r="AK120" i="1"/>
  <c r="AJ120" i="1"/>
  <c r="AD120" i="1"/>
  <c r="AC120" i="1"/>
  <c r="J43" i="3" s="1"/>
  <c r="W120" i="1"/>
  <c r="V120" i="1"/>
  <c r="I120" i="1"/>
  <c r="E43" i="3" s="1"/>
  <c r="H120" i="1"/>
  <c r="D43" i="3" s="1"/>
  <c r="EU119" i="1"/>
  <c r="EJ119" i="1"/>
  <c r="EI119" i="1"/>
  <c r="EC119" i="1"/>
  <c r="EB119" i="1"/>
  <c r="AN42" i="3" s="1"/>
  <c r="DV119" i="1"/>
  <c r="AM42" i="3" s="1"/>
  <c r="DU119" i="1"/>
  <c r="DO119" i="1"/>
  <c r="DN119" i="1"/>
  <c r="DH119" i="1"/>
  <c r="DG119" i="1"/>
  <c r="DA119" i="1"/>
  <c r="CZ119" i="1"/>
  <c r="CT119" i="1"/>
  <c r="CS119" i="1"/>
  <c r="CF119" i="1"/>
  <c r="CE119" i="1"/>
  <c r="BX119" i="1"/>
  <c r="BW119" i="1"/>
  <c r="BM119" i="1"/>
  <c r="BL119" i="1"/>
  <c r="BF119" i="1"/>
  <c r="BE119" i="1"/>
  <c r="AY119" i="1"/>
  <c r="AX119" i="1"/>
  <c r="AR119" i="1"/>
  <c r="AQ119" i="1"/>
  <c r="AK119" i="1"/>
  <c r="AJ119" i="1"/>
  <c r="AD119" i="1"/>
  <c r="AC119" i="1"/>
  <c r="W119" i="1"/>
  <c r="I42" i="3" s="1"/>
  <c r="V119" i="1"/>
  <c r="I119" i="1"/>
  <c r="H119" i="1"/>
  <c r="EU118" i="1"/>
  <c r="AU43" i="2" s="1"/>
  <c r="EJ118" i="1"/>
  <c r="AQ43" i="2" s="1"/>
  <c r="EI118" i="1"/>
  <c r="AP43" i="2" s="1"/>
  <c r="EC118" i="1"/>
  <c r="AO43" i="2" s="1"/>
  <c r="EB118" i="1"/>
  <c r="DV118" i="1"/>
  <c r="AM43" i="2" s="1"/>
  <c r="DU118" i="1"/>
  <c r="DO118" i="1"/>
  <c r="DN118" i="1"/>
  <c r="DH118" i="1"/>
  <c r="DG118" i="1"/>
  <c r="DA118" i="1"/>
  <c r="CZ118" i="1"/>
  <c r="AF43" i="2" s="1"/>
  <c r="CT118" i="1"/>
  <c r="AE43" i="2" s="1"/>
  <c r="CS118" i="1"/>
  <c r="CF118" i="1"/>
  <c r="CE118" i="1"/>
  <c r="Z43" i="2" s="1"/>
  <c r="BX118" i="1"/>
  <c r="Y43" i="2" s="1"/>
  <c r="BW118" i="1"/>
  <c r="BM118" i="1"/>
  <c r="U43" i="2" s="1"/>
  <c r="BL118" i="1"/>
  <c r="T43" i="2" s="1"/>
  <c r="BF118" i="1"/>
  <c r="BE118" i="1"/>
  <c r="AY118" i="1"/>
  <c r="AX118" i="1"/>
  <c r="P43" i="2" s="1"/>
  <c r="AR118" i="1"/>
  <c r="AQ118" i="1"/>
  <c r="N43" i="2" s="1"/>
  <c r="AK118" i="1"/>
  <c r="AJ118" i="1"/>
  <c r="AD118" i="1"/>
  <c r="K43" i="2" s="1"/>
  <c r="AC118" i="1"/>
  <c r="J43" i="2" s="1"/>
  <c r="W118" i="1"/>
  <c r="I43" i="2" s="1"/>
  <c r="V118" i="1"/>
  <c r="I118" i="1"/>
  <c r="H118" i="1"/>
  <c r="D43" i="2" s="1"/>
  <c r="EU117" i="1"/>
  <c r="EJ117" i="1"/>
  <c r="EI117" i="1"/>
  <c r="EC117" i="1"/>
  <c r="EB117" i="1"/>
  <c r="DV117" i="1"/>
  <c r="DU117" i="1"/>
  <c r="DO117" i="1"/>
  <c r="DN117" i="1"/>
  <c r="DH117" i="1"/>
  <c r="DG117" i="1"/>
  <c r="DA117" i="1"/>
  <c r="AG42" i="3" s="1"/>
  <c r="CZ117" i="1"/>
  <c r="AF42" i="3" s="1"/>
  <c r="CT117" i="1"/>
  <c r="AE42" i="3" s="1"/>
  <c r="CS117" i="1"/>
  <c r="AD42" i="3" s="1"/>
  <c r="CF117" i="1"/>
  <c r="AA42" i="3" s="1"/>
  <c r="CE117" i="1"/>
  <c r="Z42" i="3" s="1"/>
  <c r="BX117" i="1"/>
  <c r="Y42" i="3" s="1"/>
  <c r="BW117" i="1"/>
  <c r="X42" i="3" s="1"/>
  <c r="BM117" i="1"/>
  <c r="BL117" i="1"/>
  <c r="T42" i="3" s="1"/>
  <c r="BF117" i="1"/>
  <c r="S42" i="3" s="1"/>
  <c r="BE117" i="1"/>
  <c r="AY117" i="1"/>
  <c r="Q42" i="3" s="1"/>
  <c r="AX117" i="1"/>
  <c r="P42" i="3" s="1"/>
  <c r="AR117" i="1"/>
  <c r="AQ117" i="1"/>
  <c r="AK117" i="1"/>
  <c r="AJ117" i="1"/>
  <c r="AD117" i="1"/>
  <c r="AC117" i="1"/>
  <c r="W117" i="1"/>
  <c r="V117" i="1"/>
  <c r="I117" i="1"/>
  <c r="H117" i="1"/>
  <c r="D42" i="3" s="1"/>
  <c r="EU116" i="1"/>
  <c r="EJ116" i="1"/>
  <c r="EI116" i="1"/>
  <c r="EC116" i="1"/>
  <c r="EB116" i="1"/>
  <c r="DV116" i="1"/>
  <c r="DU116" i="1"/>
  <c r="DO116" i="1"/>
  <c r="DN116" i="1"/>
  <c r="DH116" i="1"/>
  <c r="DG116" i="1"/>
  <c r="DA116" i="1"/>
  <c r="CZ116" i="1"/>
  <c r="CT116" i="1"/>
  <c r="CS116" i="1"/>
  <c r="CF116" i="1"/>
  <c r="CE116" i="1"/>
  <c r="BX116" i="1"/>
  <c r="BW116" i="1"/>
  <c r="BM116" i="1"/>
  <c r="BL116" i="1"/>
  <c r="BF116" i="1"/>
  <c r="BE116" i="1"/>
  <c r="AY116" i="1"/>
  <c r="AX116" i="1"/>
  <c r="AR116" i="1"/>
  <c r="AQ116" i="1"/>
  <c r="AK116" i="1"/>
  <c r="AJ116" i="1"/>
  <c r="AD116" i="1"/>
  <c r="AC116" i="1"/>
  <c r="W116" i="1"/>
  <c r="V116" i="1"/>
  <c r="I116" i="1"/>
  <c r="H116" i="1"/>
  <c r="EU115" i="1"/>
  <c r="AU42" i="2" s="1"/>
  <c r="EJ115" i="1"/>
  <c r="EI115" i="1"/>
  <c r="AP42" i="2" s="1"/>
  <c r="EC115" i="1"/>
  <c r="AO42" i="2" s="1"/>
  <c r="EB115" i="1"/>
  <c r="AN42" i="2" s="1"/>
  <c r="DV115" i="1"/>
  <c r="AM42" i="2" s="1"/>
  <c r="DU115" i="1"/>
  <c r="AL42" i="2" s="1"/>
  <c r="DO115" i="1"/>
  <c r="DN115" i="1"/>
  <c r="AJ42" i="2" s="1"/>
  <c r="DH115" i="1"/>
  <c r="DG115" i="1"/>
  <c r="DA115" i="1"/>
  <c r="CZ115" i="1"/>
  <c r="CT115" i="1"/>
  <c r="AE42" i="2" s="1"/>
  <c r="CS115" i="1"/>
  <c r="AD42" i="2" s="1"/>
  <c r="CF115" i="1"/>
  <c r="CE115" i="1"/>
  <c r="Z42" i="2" s="1"/>
  <c r="BX115" i="1"/>
  <c r="BW115" i="1"/>
  <c r="X42" i="2" s="1"/>
  <c r="BM115" i="1"/>
  <c r="U42" i="2" s="1"/>
  <c r="BL115" i="1"/>
  <c r="T42" i="2" s="1"/>
  <c r="BF115" i="1"/>
  <c r="S42" i="2" s="1"/>
  <c r="BE115" i="1"/>
  <c r="AY115" i="1"/>
  <c r="Q42" i="2" s="1"/>
  <c r="AX115" i="1"/>
  <c r="AR115" i="1"/>
  <c r="AQ115" i="1"/>
  <c r="N42" i="2" s="1"/>
  <c r="AK115" i="1"/>
  <c r="AJ115" i="1"/>
  <c r="AD115" i="1"/>
  <c r="K42" i="2" s="1"/>
  <c r="AC115" i="1"/>
  <c r="W115" i="1"/>
  <c r="I42" i="2" s="1"/>
  <c r="V115" i="1"/>
  <c r="I115" i="1"/>
  <c r="E42" i="2" s="1"/>
  <c r="H115" i="1"/>
  <c r="D42" i="2" s="1"/>
  <c r="EU114" i="1"/>
  <c r="AU41" i="3" s="1"/>
  <c r="EJ114" i="1"/>
  <c r="AQ41" i="3" s="1"/>
  <c r="EI114" i="1"/>
  <c r="AP41" i="3" s="1"/>
  <c r="EC114" i="1"/>
  <c r="EB114" i="1"/>
  <c r="DV114" i="1"/>
  <c r="DU114" i="1"/>
  <c r="DO114" i="1"/>
  <c r="DN114" i="1"/>
  <c r="DH114" i="1"/>
  <c r="DG114" i="1"/>
  <c r="DA114" i="1"/>
  <c r="AG41" i="3" s="1"/>
  <c r="CZ114" i="1"/>
  <c r="CT114" i="1"/>
  <c r="CS114" i="1"/>
  <c r="CF114" i="1"/>
  <c r="CE114" i="1"/>
  <c r="BX114" i="1"/>
  <c r="Y41" i="3" s="1"/>
  <c r="Y13" i="6" s="1"/>
  <c r="BW114" i="1"/>
  <c r="X41" i="3" s="1"/>
  <c r="BM114" i="1"/>
  <c r="U41" i="3" s="1"/>
  <c r="BL114" i="1"/>
  <c r="T41" i="3" s="1"/>
  <c r="BF114" i="1"/>
  <c r="BE114" i="1"/>
  <c r="AY114" i="1"/>
  <c r="Q41" i="3" s="1"/>
  <c r="AX114" i="1"/>
  <c r="P41" i="3" s="1"/>
  <c r="AR114" i="1"/>
  <c r="AQ114" i="1"/>
  <c r="AK114" i="1"/>
  <c r="AJ114" i="1"/>
  <c r="AD114" i="1"/>
  <c r="AC114" i="1"/>
  <c r="J41" i="3" s="1"/>
  <c r="W114" i="1"/>
  <c r="I41" i="3" s="1"/>
  <c r="V114" i="1"/>
  <c r="I114" i="1"/>
  <c r="H114" i="1"/>
  <c r="EU113" i="1"/>
  <c r="EJ113" i="1"/>
  <c r="EI113" i="1"/>
  <c r="EC113" i="1"/>
  <c r="EB113" i="1"/>
  <c r="DV113" i="1"/>
  <c r="DU113" i="1"/>
  <c r="DO113" i="1"/>
  <c r="DN113" i="1"/>
  <c r="DH113" i="1"/>
  <c r="DG113" i="1"/>
  <c r="DA113" i="1"/>
  <c r="CZ113" i="1"/>
  <c r="CT113" i="1"/>
  <c r="CS113" i="1"/>
  <c r="CF113" i="1"/>
  <c r="CE113" i="1"/>
  <c r="BX113" i="1"/>
  <c r="BW113" i="1"/>
  <c r="BM113" i="1"/>
  <c r="BL113" i="1"/>
  <c r="BF113" i="1"/>
  <c r="BE113" i="1"/>
  <c r="AY113" i="1"/>
  <c r="AX113" i="1"/>
  <c r="AR113" i="1"/>
  <c r="AQ113" i="1"/>
  <c r="AK113" i="1"/>
  <c r="AJ113" i="1"/>
  <c r="AD113" i="1"/>
  <c r="AC113" i="1"/>
  <c r="W113" i="1"/>
  <c r="V113" i="1"/>
  <c r="I113" i="1"/>
  <c r="H113" i="1"/>
  <c r="EU112" i="1"/>
  <c r="EJ112" i="1"/>
  <c r="AQ41" i="2" s="1"/>
  <c r="EI112" i="1"/>
  <c r="AP41" i="2" s="1"/>
  <c r="EC112" i="1"/>
  <c r="AO41" i="2" s="1"/>
  <c r="EB112" i="1"/>
  <c r="AN41" i="2" s="1"/>
  <c r="DV112" i="1"/>
  <c r="AM41" i="2" s="1"/>
  <c r="DU112" i="1"/>
  <c r="AL41" i="2" s="1"/>
  <c r="DO112" i="1"/>
  <c r="DN112" i="1"/>
  <c r="DH112" i="1"/>
  <c r="DG112" i="1"/>
  <c r="DA112" i="1"/>
  <c r="AG41" i="2" s="1"/>
  <c r="CZ112" i="1"/>
  <c r="AF41" i="2" s="1"/>
  <c r="CT112" i="1"/>
  <c r="AE41" i="2" s="1"/>
  <c r="CS112" i="1"/>
  <c r="AD41" i="2" s="1"/>
  <c r="CF112" i="1"/>
  <c r="AA41" i="2" s="1"/>
  <c r="CE112" i="1"/>
  <c r="Z41" i="2" s="1"/>
  <c r="BX112" i="1"/>
  <c r="Y41" i="2" s="1"/>
  <c r="BM112" i="1"/>
  <c r="BL112" i="1"/>
  <c r="BF112" i="1"/>
  <c r="S41" i="2" s="1"/>
  <c r="BE112" i="1"/>
  <c r="AY112" i="1"/>
  <c r="AX112" i="1"/>
  <c r="P41" i="2" s="1"/>
  <c r="AR112" i="1"/>
  <c r="AQ112" i="1"/>
  <c r="N41" i="2" s="1"/>
  <c r="AK112" i="1"/>
  <c r="AJ112" i="1"/>
  <c r="AD112" i="1"/>
  <c r="K41" i="2" s="1"/>
  <c r="AC112" i="1"/>
  <c r="J41" i="2" s="1"/>
  <c r="W112" i="1"/>
  <c r="V112" i="1"/>
  <c r="I112" i="1"/>
  <c r="E41" i="2" s="1"/>
  <c r="H112" i="1"/>
  <c r="D41" i="2" s="1"/>
  <c r="EU111" i="1"/>
  <c r="EJ111" i="1"/>
  <c r="EI111" i="1"/>
  <c r="EC111" i="1"/>
  <c r="AO40" i="3" s="1"/>
  <c r="EB111" i="1"/>
  <c r="DV111" i="1"/>
  <c r="DU111" i="1"/>
  <c r="AL40" i="3" s="1"/>
  <c r="DO111" i="1"/>
  <c r="DN111" i="1"/>
  <c r="AJ40" i="3" s="1"/>
  <c r="DH111" i="1"/>
  <c r="DG111" i="1"/>
  <c r="DA111" i="1"/>
  <c r="CZ111" i="1"/>
  <c r="CT111" i="1"/>
  <c r="CS111" i="1"/>
  <c r="CF111" i="1"/>
  <c r="CE111" i="1"/>
  <c r="BX111" i="1"/>
  <c r="BW111" i="1"/>
  <c r="X40" i="3" s="1"/>
  <c r="BM111" i="1"/>
  <c r="BL111" i="1"/>
  <c r="BF111" i="1"/>
  <c r="S40" i="3" s="1"/>
  <c r="BE111" i="1"/>
  <c r="AY111" i="1"/>
  <c r="AX111" i="1"/>
  <c r="AR111" i="1"/>
  <c r="AQ111" i="1"/>
  <c r="N40" i="3" s="1"/>
  <c r="AK111" i="1"/>
  <c r="AJ111" i="1"/>
  <c r="AD111" i="1"/>
  <c r="K40" i="3" s="1"/>
  <c r="AC111" i="1"/>
  <c r="J40" i="3" s="1"/>
  <c r="W111" i="1"/>
  <c r="I40" i="3" s="1"/>
  <c r="V111" i="1"/>
  <c r="I111" i="1"/>
  <c r="E40" i="3" s="1"/>
  <c r="H111" i="1"/>
  <c r="D40" i="3" s="1"/>
  <c r="EU110" i="1"/>
  <c r="EJ110" i="1"/>
  <c r="EI110" i="1"/>
  <c r="EC110" i="1"/>
  <c r="AO39" i="3" s="1"/>
  <c r="EB110" i="1"/>
  <c r="DV110" i="1"/>
  <c r="DU110" i="1"/>
  <c r="DO110" i="1"/>
  <c r="DN110" i="1"/>
  <c r="DH110" i="1"/>
  <c r="DG110" i="1"/>
  <c r="DA110" i="1"/>
  <c r="CZ110" i="1"/>
  <c r="CT110" i="1"/>
  <c r="CS110" i="1"/>
  <c r="CF110" i="1"/>
  <c r="CE110" i="1"/>
  <c r="BX110" i="1"/>
  <c r="BM110" i="1"/>
  <c r="BL110" i="1"/>
  <c r="BF110" i="1"/>
  <c r="BE110" i="1"/>
  <c r="AY110" i="1"/>
  <c r="AX110" i="1"/>
  <c r="AR110" i="1"/>
  <c r="AQ110" i="1"/>
  <c r="AK110" i="1"/>
  <c r="AJ110" i="1"/>
  <c r="AD110" i="1"/>
  <c r="AC110" i="1"/>
  <c r="W110" i="1"/>
  <c r="V110" i="1"/>
  <c r="I110" i="1"/>
  <c r="H110" i="1"/>
  <c r="EU109" i="1"/>
  <c r="EJ109" i="1"/>
  <c r="AQ40" i="2" s="1"/>
  <c r="EI109" i="1"/>
  <c r="EC109" i="1"/>
  <c r="AO40" i="2" s="1"/>
  <c r="EB109" i="1"/>
  <c r="DV109" i="1"/>
  <c r="DU109" i="1"/>
  <c r="DO109" i="1"/>
  <c r="DN109" i="1"/>
  <c r="DH109" i="1"/>
  <c r="DG109" i="1"/>
  <c r="DA109" i="1"/>
  <c r="CZ109" i="1"/>
  <c r="AF40" i="2" s="1"/>
  <c r="CT109" i="1"/>
  <c r="AE40" i="2" s="1"/>
  <c r="CS109" i="1"/>
  <c r="AD40" i="2" s="1"/>
  <c r="CF109" i="1"/>
  <c r="AA40" i="2" s="1"/>
  <c r="CE109" i="1"/>
  <c r="BX109" i="1"/>
  <c r="Y40" i="2" s="1"/>
  <c r="BW109" i="1"/>
  <c r="X40" i="2" s="1"/>
  <c r="BM109" i="1"/>
  <c r="U39" i="3" s="1"/>
  <c r="BL109" i="1"/>
  <c r="T40" i="2" s="1"/>
  <c r="BF109" i="1"/>
  <c r="S40" i="2" s="1"/>
  <c r="BE109" i="1"/>
  <c r="AY109" i="1"/>
  <c r="Q40" i="2" s="1"/>
  <c r="AX109" i="1"/>
  <c r="P40" i="2" s="1"/>
  <c r="AR109" i="1"/>
  <c r="AQ109" i="1"/>
  <c r="N40" i="2" s="1"/>
  <c r="AK109" i="1"/>
  <c r="AJ109" i="1"/>
  <c r="AD109" i="1"/>
  <c r="AC109" i="1"/>
  <c r="J40" i="2" s="1"/>
  <c r="W109" i="1"/>
  <c r="V109" i="1"/>
  <c r="I109" i="1"/>
  <c r="H109" i="1"/>
  <c r="D40" i="2" s="1"/>
  <c r="EU108" i="1"/>
  <c r="EJ108" i="1"/>
  <c r="EI108" i="1"/>
  <c r="EC108" i="1"/>
  <c r="EB108" i="1"/>
  <c r="DV108" i="1"/>
  <c r="AM39" i="3" s="1"/>
  <c r="DU108" i="1"/>
  <c r="AL39" i="3" s="1"/>
  <c r="DO108" i="1"/>
  <c r="DN108" i="1"/>
  <c r="AJ39" i="3" s="1"/>
  <c r="DH108" i="1"/>
  <c r="DG108" i="1"/>
  <c r="DA108" i="1"/>
  <c r="AG39" i="3" s="1"/>
  <c r="CZ108" i="1"/>
  <c r="AF39" i="3" s="1"/>
  <c r="CT108" i="1"/>
  <c r="CS108" i="1"/>
  <c r="AD39" i="3" s="1"/>
  <c r="CF108" i="1"/>
  <c r="CE108" i="1"/>
  <c r="Z39" i="3" s="1"/>
  <c r="BX108" i="1"/>
  <c r="Y39" i="3" s="1"/>
  <c r="BW108" i="1"/>
  <c r="X39" i="3" s="1"/>
  <c r="BL108" i="1"/>
  <c r="BF108" i="1"/>
  <c r="BE108" i="1"/>
  <c r="AY108" i="1"/>
  <c r="Q39" i="3" s="1"/>
  <c r="AX108" i="1"/>
  <c r="AR108" i="1"/>
  <c r="AQ108" i="1"/>
  <c r="AK108" i="1"/>
  <c r="AJ108" i="1"/>
  <c r="AD108" i="1"/>
  <c r="AC108" i="1"/>
  <c r="W108" i="1"/>
  <c r="V108" i="1"/>
  <c r="I108" i="1"/>
  <c r="E39" i="3" s="1"/>
  <c r="H108" i="1"/>
  <c r="D39" i="3" s="1"/>
  <c r="EU107" i="1"/>
  <c r="ET107" i="1"/>
  <c r="EJ107" i="1"/>
  <c r="EI107" i="1"/>
  <c r="EC107" i="1"/>
  <c r="EB107" i="1"/>
  <c r="DV107" i="1"/>
  <c r="AM38" i="3" s="1"/>
  <c r="DU107" i="1"/>
  <c r="DO107" i="1"/>
  <c r="DN107" i="1"/>
  <c r="DH107" i="1"/>
  <c r="DG107" i="1"/>
  <c r="DA107" i="1"/>
  <c r="AG38" i="3" s="1"/>
  <c r="CZ107" i="1"/>
  <c r="CT107" i="1"/>
  <c r="CS107" i="1"/>
  <c r="CF107" i="1"/>
  <c r="CE107" i="1"/>
  <c r="BX107" i="1"/>
  <c r="BW107" i="1"/>
  <c r="BL107" i="1"/>
  <c r="BF107" i="1"/>
  <c r="BE107" i="1"/>
  <c r="AY107" i="1"/>
  <c r="AX107" i="1"/>
  <c r="AR107" i="1"/>
  <c r="AQ107" i="1"/>
  <c r="AK107" i="1"/>
  <c r="AJ107" i="1"/>
  <c r="AD107" i="1"/>
  <c r="AC107" i="1"/>
  <c r="W107" i="1"/>
  <c r="V107" i="1"/>
  <c r="I107" i="1"/>
  <c r="H107" i="1"/>
  <c r="EU106" i="1"/>
  <c r="ET106" i="1"/>
  <c r="AT39" i="2" s="1"/>
  <c r="EJ106" i="1"/>
  <c r="AQ39" i="2" s="1"/>
  <c r="EI106" i="1"/>
  <c r="EC106" i="1"/>
  <c r="EB106" i="1"/>
  <c r="AN39" i="2" s="1"/>
  <c r="DV106" i="1"/>
  <c r="AM39" i="2" s="1"/>
  <c r="DU106" i="1"/>
  <c r="DO106" i="1"/>
  <c r="DN106" i="1"/>
  <c r="AJ39" i="2" s="1"/>
  <c r="DH106" i="1"/>
  <c r="DG106" i="1"/>
  <c r="DA106" i="1"/>
  <c r="CZ106" i="1"/>
  <c r="AF39" i="2" s="1"/>
  <c r="CT106" i="1"/>
  <c r="CS106" i="1"/>
  <c r="CF106" i="1"/>
  <c r="CE106" i="1"/>
  <c r="Z39" i="2" s="1"/>
  <c r="BX106" i="1"/>
  <c r="Y39" i="2" s="1"/>
  <c r="BW106" i="1"/>
  <c r="BL106" i="1"/>
  <c r="T39" i="2" s="1"/>
  <c r="BF106" i="1"/>
  <c r="S39" i="2" s="1"/>
  <c r="BE106" i="1"/>
  <c r="AY106" i="1"/>
  <c r="Q39" i="2" s="1"/>
  <c r="AX106" i="1"/>
  <c r="AR106" i="1"/>
  <c r="AQ106" i="1"/>
  <c r="N39" i="2" s="1"/>
  <c r="AK106" i="1"/>
  <c r="AJ106" i="1"/>
  <c r="AD106" i="1"/>
  <c r="K39" i="2" s="1"/>
  <c r="AC106" i="1"/>
  <c r="J39" i="2" s="1"/>
  <c r="W106" i="1"/>
  <c r="I39" i="2" s="1"/>
  <c r="V106" i="1"/>
  <c r="I106" i="1"/>
  <c r="E39" i="2" s="1"/>
  <c r="H106" i="1"/>
  <c r="D39" i="2" s="1"/>
  <c r="EU105" i="1"/>
  <c r="ET105" i="1"/>
  <c r="EJ105" i="1"/>
  <c r="EI105" i="1"/>
  <c r="AP38" i="3" s="1"/>
  <c r="EC105" i="1"/>
  <c r="EB105" i="1"/>
  <c r="DV105" i="1"/>
  <c r="DU105" i="1"/>
  <c r="DO105" i="1"/>
  <c r="DN105" i="1"/>
  <c r="DH105" i="1"/>
  <c r="DG105" i="1"/>
  <c r="DA105" i="1"/>
  <c r="CZ105" i="1"/>
  <c r="CT105" i="1"/>
  <c r="AE38" i="3" s="1"/>
  <c r="CS105" i="1"/>
  <c r="AD38" i="3" s="1"/>
  <c r="CF105" i="1"/>
  <c r="AA38" i="3" s="1"/>
  <c r="CE105" i="1"/>
  <c r="BX105" i="1"/>
  <c r="Y38" i="3" s="1"/>
  <c r="BW105" i="1"/>
  <c r="BM105" i="1"/>
  <c r="U38" i="3" s="1"/>
  <c r="BL105" i="1"/>
  <c r="T38" i="3" s="1"/>
  <c r="BF105" i="1"/>
  <c r="S38" i="3" s="1"/>
  <c r="BE105" i="1"/>
  <c r="AY105" i="1"/>
  <c r="AX105" i="1"/>
  <c r="P38" i="3" s="1"/>
  <c r="AR105" i="1"/>
  <c r="AQ105" i="1"/>
  <c r="AK105" i="1"/>
  <c r="AJ105" i="1"/>
  <c r="AD105" i="1"/>
  <c r="K38" i="3" s="1"/>
  <c r="AC105" i="1"/>
  <c r="W105" i="1"/>
  <c r="V105" i="1"/>
  <c r="I105" i="1"/>
  <c r="H105" i="1"/>
  <c r="EU104" i="1"/>
  <c r="ET104" i="1"/>
  <c r="EJ104" i="1"/>
  <c r="EI104" i="1"/>
  <c r="EC104" i="1"/>
  <c r="EB104" i="1"/>
  <c r="DV104" i="1"/>
  <c r="DU104" i="1"/>
  <c r="DO104" i="1"/>
  <c r="DN104" i="1"/>
  <c r="DH104" i="1"/>
  <c r="DG104" i="1"/>
  <c r="DA104" i="1"/>
  <c r="AG37" i="3" s="1"/>
  <c r="CZ104" i="1"/>
  <c r="CT104" i="1"/>
  <c r="CS104" i="1"/>
  <c r="CF104" i="1"/>
  <c r="CE104" i="1"/>
  <c r="Z37" i="3" s="1"/>
  <c r="BX104" i="1"/>
  <c r="BW104" i="1"/>
  <c r="BL104" i="1"/>
  <c r="BF104" i="1"/>
  <c r="BE104" i="1"/>
  <c r="AY104" i="1"/>
  <c r="AX104" i="1"/>
  <c r="AR104" i="1"/>
  <c r="AQ104" i="1"/>
  <c r="AK104" i="1"/>
  <c r="AJ104" i="1"/>
  <c r="AD104" i="1"/>
  <c r="AC104" i="1"/>
  <c r="W104" i="1"/>
  <c r="V104" i="1"/>
  <c r="I104" i="1"/>
  <c r="H104" i="1"/>
  <c r="EU103" i="1"/>
  <c r="AU38" i="2" s="1"/>
  <c r="ET103" i="1"/>
  <c r="AT38" i="2" s="1"/>
  <c r="EJ103" i="1"/>
  <c r="EI103" i="1"/>
  <c r="AP38" i="2" s="1"/>
  <c r="EC103" i="1"/>
  <c r="AO38" i="2" s="1"/>
  <c r="EB103" i="1"/>
  <c r="AN38" i="2" s="1"/>
  <c r="DV103" i="1"/>
  <c r="DU103" i="1"/>
  <c r="AL38" i="2" s="1"/>
  <c r="DO103" i="1"/>
  <c r="DN103" i="1"/>
  <c r="DH103" i="1"/>
  <c r="DG103" i="1"/>
  <c r="DA103" i="1"/>
  <c r="CZ103" i="1"/>
  <c r="CT103" i="1"/>
  <c r="AE38" i="2" s="1"/>
  <c r="CS103" i="1"/>
  <c r="AD38" i="2" s="1"/>
  <c r="CF103" i="1"/>
  <c r="CE103" i="1"/>
  <c r="Z38" i="2" s="1"/>
  <c r="BX103" i="1"/>
  <c r="BW103" i="1"/>
  <c r="X38" i="2" s="1"/>
  <c r="BM103" i="1"/>
  <c r="BL103" i="1"/>
  <c r="T38" i="2" s="1"/>
  <c r="BF103" i="1"/>
  <c r="S38" i="2" s="1"/>
  <c r="BE103" i="1"/>
  <c r="AY103" i="1"/>
  <c r="Q38" i="2" s="1"/>
  <c r="AX103" i="1"/>
  <c r="AR103" i="1"/>
  <c r="AQ103" i="1"/>
  <c r="N38" i="2" s="1"/>
  <c r="AK103" i="1"/>
  <c r="AJ103" i="1"/>
  <c r="AD103" i="1"/>
  <c r="K38" i="2" s="1"/>
  <c r="AC103" i="1"/>
  <c r="W103" i="1"/>
  <c r="I38" i="2" s="1"/>
  <c r="V103" i="1"/>
  <c r="I103" i="1"/>
  <c r="E38" i="2" s="1"/>
  <c r="H103" i="1"/>
  <c r="D38" i="2" s="1"/>
  <c r="EU102" i="1"/>
  <c r="AU37" i="3" s="1"/>
  <c r="ET102" i="1"/>
  <c r="AT37" i="3" s="1"/>
  <c r="EJ102" i="1"/>
  <c r="AQ37" i="3" s="1"/>
  <c r="EI102" i="1"/>
  <c r="AP37" i="3" s="1"/>
  <c r="EC102" i="1"/>
  <c r="AO37" i="3" s="1"/>
  <c r="EB102" i="1"/>
  <c r="DV102" i="1"/>
  <c r="DU102" i="1"/>
  <c r="DO102" i="1"/>
  <c r="DN102" i="1"/>
  <c r="AJ37" i="3" s="1"/>
  <c r="DH102" i="1"/>
  <c r="DG102" i="1"/>
  <c r="DA102" i="1"/>
  <c r="CZ102" i="1"/>
  <c r="CT102" i="1"/>
  <c r="AE37" i="3" s="1"/>
  <c r="CS102" i="1"/>
  <c r="CF102" i="1"/>
  <c r="CE102" i="1"/>
  <c r="BX102" i="1"/>
  <c r="BW102" i="1"/>
  <c r="BM102" i="1"/>
  <c r="U37" i="3" s="1"/>
  <c r="BL102" i="1"/>
  <c r="T37" i="3" s="1"/>
  <c r="BF102" i="1"/>
  <c r="S37" i="3" s="1"/>
  <c r="BE102" i="1"/>
  <c r="AY102" i="1"/>
  <c r="AX102" i="1"/>
  <c r="P37" i="3" s="1"/>
  <c r="AR102" i="1"/>
  <c r="AQ102" i="1"/>
  <c r="N37" i="3" s="1"/>
  <c r="AK102" i="1"/>
  <c r="AJ102" i="1"/>
  <c r="AD102" i="1"/>
  <c r="K37" i="3" s="1"/>
  <c r="AC102" i="1"/>
  <c r="J37" i="3" s="1"/>
  <c r="W102" i="1"/>
  <c r="V102" i="1"/>
  <c r="I102" i="1"/>
  <c r="H102" i="1"/>
  <c r="D37" i="3" s="1"/>
  <c r="EU101" i="1"/>
  <c r="ET101" i="1"/>
  <c r="EJ101" i="1"/>
  <c r="EI101" i="1"/>
  <c r="EC101" i="1"/>
  <c r="EB101" i="1"/>
  <c r="DV101" i="1"/>
  <c r="DU101" i="1"/>
  <c r="DO101" i="1"/>
  <c r="DN101" i="1"/>
  <c r="DH101" i="1"/>
  <c r="DG101" i="1"/>
  <c r="DA101" i="1"/>
  <c r="CZ101" i="1"/>
  <c r="CT101" i="1"/>
  <c r="CS101" i="1"/>
  <c r="CF101" i="1"/>
  <c r="CE101" i="1"/>
  <c r="BX101" i="1"/>
  <c r="BW101" i="1"/>
  <c r="BM101" i="1"/>
  <c r="BL101" i="1"/>
  <c r="BF101" i="1"/>
  <c r="S36" i="3" s="1"/>
  <c r="BE101" i="1"/>
  <c r="AY101" i="1"/>
  <c r="AX101" i="1"/>
  <c r="AR101" i="1"/>
  <c r="AQ101" i="1"/>
  <c r="AJ101" i="1"/>
  <c r="AD101" i="1"/>
  <c r="AC101" i="1"/>
  <c r="W101" i="1"/>
  <c r="V101" i="1"/>
  <c r="I101" i="1"/>
  <c r="H101" i="1"/>
  <c r="EU100" i="1"/>
  <c r="ET100" i="1"/>
  <c r="EJ100" i="1"/>
  <c r="AQ37" i="2" s="1"/>
  <c r="EI100" i="1"/>
  <c r="AP37" i="2" s="1"/>
  <c r="EC100" i="1"/>
  <c r="EB100" i="1"/>
  <c r="AN37" i="2" s="1"/>
  <c r="DV100" i="1"/>
  <c r="AM37" i="2" s="1"/>
  <c r="DU100" i="1"/>
  <c r="AL37" i="2" s="1"/>
  <c r="DO100" i="1"/>
  <c r="DN100" i="1"/>
  <c r="DH100" i="1"/>
  <c r="DG100" i="1"/>
  <c r="DA100" i="1"/>
  <c r="AG37" i="2" s="1"/>
  <c r="CZ100" i="1"/>
  <c r="AF37" i="2" s="1"/>
  <c r="CT100" i="1"/>
  <c r="CS100" i="1"/>
  <c r="CF100" i="1"/>
  <c r="AA37" i="2" s="1"/>
  <c r="CE100" i="1"/>
  <c r="BX100" i="1"/>
  <c r="BW100" i="1"/>
  <c r="X37" i="2" s="1"/>
  <c r="BL100" i="1"/>
  <c r="T36" i="3" s="1"/>
  <c r="BF100" i="1"/>
  <c r="BE100" i="1"/>
  <c r="AY100" i="1"/>
  <c r="AX100" i="1"/>
  <c r="P37" i="2" s="1"/>
  <c r="AR100" i="1"/>
  <c r="AQ100" i="1"/>
  <c r="N37" i="2" s="1"/>
  <c r="AK100" i="1"/>
  <c r="AJ100" i="1"/>
  <c r="AD100" i="1"/>
  <c r="K37" i="2" s="1"/>
  <c r="AC100" i="1"/>
  <c r="J37" i="2" s="1"/>
  <c r="W100" i="1"/>
  <c r="I37" i="2" s="1"/>
  <c r="V100" i="1"/>
  <c r="I100" i="1"/>
  <c r="E37" i="2" s="1"/>
  <c r="H100" i="1"/>
  <c r="D37" i="2" s="1"/>
  <c r="EU99" i="1"/>
  <c r="AU36" i="3" s="1"/>
  <c r="ET99" i="1"/>
  <c r="AT36" i="3" s="1"/>
  <c r="EJ99" i="1"/>
  <c r="AQ36" i="3" s="1"/>
  <c r="EI99" i="1"/>
  <c r="AP36" i="3" s="1"/>
  <c r="EC99" i="1"/>
  <c r="AO36" i="3" s="1"/>
  <c r="EB99" i="1"/>
  <c r="DV99" i="1"/>
  <c r="AM36" i="3" s="1"/>
  <c r="DU99" i="1"/>
  <c r="AL36" i="3" s="1"/>
  <c r="DO99" i="1"/>
  <c r="DN99" i="1"/>
  <c r="AJ36" i="3" s="1"/>
  <c r="DH99" i="1"/>
  <c r="DG99" i="1"/>
  <c r="DA99" i="1"/>
  <c r="CZ99" i="1"/>
  <c r="CT99" i="1"/>
  <c r="AE36" i="3" s="1"/>
  <c r="CS99" i="1"/>
  <c r="CF99" i="1"/>
  <c r="CE99" i="1"/>
  <c r="BX99" i="1"/>
  <c r="BW99" i="1"/>
  <c r="BM99" i="1"/>
  <c r="BL99" i="1"/>
  <c r="BF99" i="1"/>
  <c r="BE99" i="1"/>
  <c r="AY99" i="1"/>
  <c r="AX99" i="1"/>
  <c r="P36" i="3" s="1"/>
  <c r="AR99" i="1"/>
  <c r="AQ99" i="1"/>
  <c r="N36" i="3" s="1"/>
  <c r="AK99" i="1"/>
  <c r="AJ99" i="1"/>
  <c r="AD99" i="1"/>
  <c r="K36" i="3" s="1"/>
  <c r="AC99" i="1"/>
  <c r="J36" i="3" s="1"/>
  <c r="W99" i="1"/>
  <c r="I36" i="3" s="1"/>
  <c r="V99" i="1"/>
  <c r="I99" i="1"/>
  <c r="H99" i="1"/>
  <c r="EU98" i="1"/>
  <c r="ET98" i="1"/>
  <c r="EJ98" i="1"/>
  <c r="EI98" i="1"/>
  <c r="EC98" i="1"/>
  <c r="EB98" i="1"/>
  <c r="DV98" i="1"/>
  <c r="DU98" i="1"/>
  <c r="DO98" i="1"/>
  <c r="DN98" i="1"/>
  <c r="DH98" i="1"/>
  <c r="DG98" i="1"/>
  <c r="DA98" i="1"/>
  <c r="CZ98" i="1"/>
  <c r="CT98" i="1"/>
  <c r="CS98" i="1"/>
  <c r="CF98" i="1"/>
  <c r="CE98" i="1"/>
  <c r="BX98" i="1"/>
  <c r="BW98" i="1"/>
  <c r="BM98" i="1"/>
  <c r="BL98" i="1"/>
  <c r="BF98" i="1"/>
  <c r="BE98" i="1"/>
  <c r="AY98" i="1"/>
  <c r="AX98" i="1"/>
  <c r="AR98" i="1"/>
  <c r="AQ98" i="1"/>
  <c r="AK98" i="1"/>
  <c r="AJ98" i="1"/>
  <c r="AD98" i="1"/>
  <c r="AC98" i="1"/>
  <c r="W98" i="1"/>
  <c r="V98" i="1"/>
  <c r="I98" i="1"/>
  <c r="H98" i="1"/>
  <c r="EU97" i="1"/>
  <c r="AU36" i="2" s="1"/>
  <c r="ET97" i="1"/>
  <c r="EJ97" i="1"/>
  <c r="EI97" i="1"/>
  <c r="AP36" i="2" s="1"/>
  <c r="EC97" i="1"/>
  <c r="AO36" i="2" s="1"/>
  <c r="EB97" i="1"/>
  <c r="AN36" i="2" s="1"/>
  <c r="DV97" i="1"/>
  <c r="DU97" i="1"/>
  <c r="DO97" i="1"/>
  <c r="DN97" i="1"/>
  <c r="DH97" i="1"/>
  <c r="DG97" i="1"/>
  <c r="DA97" i="1"/>
  <c r="CZ97" i="1"/>
  <c r="AF36" i="2" s="1"/>
  <c r="CT97" i="1"/>
  <c r="CS97" i="1"/>
  <c r="CF97" i="1"/>
  <c r="AA36" i="2" s="1"/>
  <c r="CE97" i="1"/>
  <c r="Z36" i="2" s="1"/>
  <c r="BX97" i="1"/>
  <c r="Y36" i="2" s="1"/>
  <c r="BW97" i="1"/>
  <c r="BM97" i="1"/>
  <c r="U36" i="2" s="1"/>
  <c r="BL97" i="1"/>
  <c r="T36" i="2" s="1"/>
  <c r="BF97" i="1"/>
  <c r="S36" i="2" s="1"/>
  <c r="BE97" i="1"/>
  <c r="AY97" i="1"/>
  <c r="Q36" i="2" s="1"/>
  <c r="AX97" i="1"/>
  <c r="P36" i="2" s="1"/>
  <c r="AR97" i="1"/>
  <c r="AQ97" i="1"/>
  <c r="AK97" i="1"/>
  <c r="AJ97" i="1"/>
  <c r="AD97" i="1"/>
  <c r="AC97" i="1"/>
  <c r="J36" i="2" s="1"/>
  <c r="W97" i="1"/>
  <c r="V97" i="1"/>
  <c r="I97" i="1"/>
  <c r="E36" i="2" s="1"/>
  <c r="H97" i="1"/>
  <c r="D36" i="2" s="1"/>
  <c r="EU96" i="1"/>
  <c r="ET96" i="1"/>
  <c r="EJ96" i="1"/>
  <c r="AQ35" i="3" s="1"/>
  <c r="EI96" i="1"/>
  <c r="AP35" i="3" s="1"/>
  <c r="EC96" i="1"/>
  <c r="AO35" i="3" s="1"/>
  <c r="EB96" i="1"/>
  <c r="DV96" i="1"/>
  <c r="AM35" i="3" s="1"/>
  <c r="DU96" i="1"/>
  <c r="AL35" i="3" s="1"/>
  <c r="DO96" i="1"/>
  <c r="DN96" i="1"/>
  <c r="AJ35" i="3" s="1"/>
  <c r="DH96" i="1"/>
  <c r="DG96" i="1"/>
  <c r="DA96" i="1"/>
  <c r="AG35" i="3" s="1"/>
  <c r="CZ96" i="1"/>
  <c r="AF35" i="3" s="1"/>
  <c r="CT96" i="1"/>
  <c r="AE35" i="3" s="1"/>
  <c r="CS96" i="1"/>
  <c r="CF96" i="1"/>
  <c r="CE96" i="1"/>
  <c r="BX96" i="1"/>
  <c r="Y35" i="3" s="1"/>
  <c r="BW96" i="1"/>
  <c r="BM96" i="1"/>
  <c r="U35" i="3" s="1"/>
  <c r="BL96" i="1"/>
  <c r="BF96" i="1"/>
  <c r="BE96" i="1"/>
  <c r="AY96" i="1"/>
  <c r="AX96" i="1"/>
  <c r="AR96" i="1"/>
  <c r="AQ96" i="1"/>
  <c r="AK96" i="1"/>
  <c r="AJ96" i="1"/>
  <c r="AD96" i="1"/>
  <c r="AC96" i="1"/>
  <c r="J35" i="3" s="1"/>
  <c r="W96" i="1"/>
  <c r="I35" i="3" s="1"/>
  <c r="V96" i="1"/>
  <c r="I96" i="1"/>
  <c r="H96" i="1"/>
  <c r="D35" i="3" s="1"/>
  <c r="EU95" i="1"/>
  <c r="ET95" i="1"/>
  <c r="EJ95" i="1"/>
  <c r="EI95" i="1"/>
  <c r="EC95" i="1"/>
  <c r="EB95" i="1"/>
  <c r="DV95" i="1"/>
  <c r="DU95" i="1"/>
  <c r="DO95" i="1"/>
  <c r="DN95" i="1"/>
  <c r="DH95" i="1"/>
  <c r="DG95" i="1"/>
  <c r="DA95" i="1"/>
  <c r="CZ95" i="1"/>
  <c r="CT95" i="1"/>
  <c r="CS95" i="1"/>
  <c r="CF95" i="1"/>
  <c r="CE95" i="1"/>
  <c r="BX95" i="1"/>
  <c r="BW95" i="1"/>
  <c r="BM95" i="1"/>
  <c r="BL95" i="1"/>
  <c r="BF95" i="1"/>
  <c r="BE95" i="1"/>
  <c r="AY95" i="1"/>
  <c r="AX95" i="1"/>
  <c r="AR95" i="1"/>
  <c r="AQ95" i="1"/>
  <c r="AK95" i="1"/>
  <c r="AJ95" i="1"/>
  <c r="AD95" i="1"/>
  <c r="AC95" i="1"/>
  <c r="W95" i="1"/>
  <c r="V95" i="1"/>
  <c r="I95" i="1"/>
  <c r="H95" i="1"/>
  <c r="EU94" i="1"/>
  <c r="ET94" i="1"/>
  <c r="EJ94" i="1"/>
  <c r="AQ35" i="2" s="1"/>
  <c r="EI94" i="1"/>
  <c r="EC94" i="1"/>
  <c r="AO35" i="2" s="1"/>
  <c r="EB94" i="1"/>
  <c r="DV94" i="1"/>
  <c r="AM35" i="2" s="1"/>
  <c r="DU94" i="1"/>
  <c r="AL35" i="2" s="1"/>
  <c r="DO94" i="1"/>
  <c r="DN94" i="1"/>
  <c r="AJ35" i="2" s="1"/>
  <c r="DH94" i="1"/>
  <c r="DG94" i="1"/>
  <c r="DA94" i="1"/>
  <c r="AG35" i="2" s="1"/>
  <c r="CZ94" i="1"/>
  <c r="AF35" i="2" s="1"/>
  <c r="CT94" i="1"/>
  <c r="AE35" i="2" s="1"/>
  <c r="CS94" i="1"/>
  <c r="AD35" i="2" s="1"/>
  <c r="CF94" i="1"/>
  <c r="CE94" i="1"/>
  <c r="Z35" i="2" s="1"/>
  <c r="BX94" i="1"/>
  <c r="Y35" i="2" s="1"/>
  <c r="BW94" i="1"/>
  <c r="X34" i="3" s="1"/>
  <c r="BM94" i="1"/>
  <c r="BL94" i="1"/>
  <c r="T35" i="2" s="1"/>
  <c r="BF94" i="1"/>
  <c r="S35" i="2" s="1"/>
  <c r="BE94" i="1"/>
  <c r="AY94" i="1"/>
  <c r="Q35" i="2" s="1"/>
  <c r="AX94" i="1"/>
  <c r="P34" i="3" s="1"/>
  <c r="AR94" i="1"/>
  <c r="AQ94" i="1"/>
  <c r="N35" i="2" s="1"/>
  <c r="AK94" i="1"/>
  <c r="AJ94" i="1"/>
  <c r="AD94" i="1"/>
  <c r="K35" i="2" s="1"/>
  <c r="AC94" i="1"/>
  <c r="W94" i="1"/>
  <c r="I35" i="2" s="1"/>
  <c r="V94" i="1"/>
  <c r="I94" i="1"/>
  <c r="H94" i="1"/>
  <c r="D35" i="2" s="1"/>
  <c r="EU93" i="1"/>
  <c r="ET93" i="1"/>
  <c r="EJ93" i="1"/>
  <c r="EI93" i="1"/>
  <c r="AP34" i="3" s="1"/>
  <c r="EC93" i="1"/>
  <c r="EB93" i="1"/>
  <c r="DV93" i="1"/>
  <c r="AM34" i="3" s="1"/>
  <c r="DU93" i="1"/>
  <c r="AL34" i="3" s="1"/>
  <c r="DO93" i="1"/>
  <c r="DN93" i="1"/>
  <c r="DH93" i="1"/>
  <c r="DG93" i="1"/>
  <c r="DA93" i="1"/>
  <c r="AG34" i="3" s="1"/>
  <c r="CZ93" i="1"/>
  <c r="AF34" i="3" s="1"/>
  <c r="CT93" i="1"/>
  <c r="AE34" i="3" s="1"/>
  <c r="CS93" i="1"/>
  <c r="CF93" i="1"/>
  <c r="AA34" i="3" s="1"/>
  <c r="CE93" i="1"/>
  <c r="Z34" i="3" s="1"/>
  <c r="BX93" i="1"/>
  <c r="Y34" i="3" s="1"/>
  <c r="BW93" i="1"/>
  <c r="BM93" i="1"/>
  <c r="BL93" i="1"/>
  <c r="BF93" i="1"/>
  <c r="S34" i="3" s="1"/>
  <c r="BE93" i="1"/>
  <c r="AY93" i="1"/>
  <c r="AX93" i="1"/>
  <c r="AR93" i="1"/>
  <c r="AQ93" i="1"/>
  <c r="AK93" i="1"/>
  <c r="AJ93" i="1"/>
  <c r="AD93" i="1"/>
  <c r="AC93" i="1"/>
  <c r="W93" i="1"/>
  <c r="I34" i="3" s="1"/>
  <c r="V93" i="1"/>
  <c r="I93" i="1"/>
  <c r="H93" i="1"/>
  <c r="D34" i="3" s="1"/>
  <c r="EU92" i="1"/>
  <c r="ET92" i="1"/>
  <c r="EJ92" i="1"/>
  <c r="EI92" i="1"/>
  <c r="EC92" i="1"/>
  <c r="EB92" i="1"/>
  <c r="AN33" i="3" s="1"/>
  <c r="DV92" i="1"/>
  <c r="DU92" i="1"/>
  <c r="DO92" i="1"/>
  <c r="DN92" i="1"/>
  <c r="DH92" i="1"/>
  <c r="DG92" i="1"/>
  <c r="DA92" i="1"/>
  <c r="CZ92" i="1"/>
  <c r="CT92" i="1"/>
  <c r="CS92" i="1"/>
  <c r="CF92" i="1"/>
  <c r="CE92" i="1"/>
  <c r="BX92" i="1"/>
  <c r="BW92" i="1"/>
  <c r="BM92" i="1"/>
  <c r="BL92" i="1"/>
  <c r="BF92" i="1"/>
  <c r="BE92" i="1"/>
  <c r="AY92" i="1"/>
  <c r="AX92" i="1"/>
  <c r="AR92" i="1"/>
  <c r="AQ92" i="1"/>
  <c r="AK92" i="1"/>
  <c r="AJ92" i="1"/>
  <c r="AD92" i="1"/>
  <c r="AC92" i="1"/>
  <c r="W92" i="1"/>
  <c r="V92" i="1"/>
  <c r="I92" i="1"/>
  <c r="H92" i="1"/>
  <c r="EU91" i="1"/>
  <c r="AU34" i="2" s="1"/>
  <c r="ET91" i="1"/>
  <c r="AT34" i="2" s="1"/>
  <c r="EJ91" i="1"/>
  <c r="AQ34" i="2" s="1"/>
  <c r="EI91" i="1"/>
  <c r="EC91" i="1"/>
  <c r="EB91" i="1"/>
  <c r="DV91" i="1"/>
  <c r="AM34" i="2" s="1"/>
  <c r="DU91" i="1"/>
  <c r="DO91" i="1"/>
  <c r="DN91" i="1"/>
  <c r="DH91" i="1"/>
  <c r="DG91" i="1"/>
  <c r="DA91" i="1"/>
  <c r="AG34" i="2" s="1"/>
  <c r="CZ91" i="1"/>
  <c r="CT91" i="1"/>
  <c r="AE34" i="2" s="1"/>
  <c r="CS91" i="1"/>
  <c r="AD34" i="2" s="1"/>
  <c r="CF91" i="1"/>
  <c r="AA34" i="2" s="1"/>
  <c r="CE91" i="1"/>
  <c r="Z34" i="2" s="1"/>
  <c r="BX91" i="1"/>
  <c r="Y34" i="2" s="1"/>
  <c r="BW91" i="1"/>
  <c r="X34" i="2" s="1"/>
  <c r="BM91" i="1"/>
  <c r="U34" i="2" s="1"/>
  <c r="BL91" i="1"/>
  <c r="BF91" i="1"/>
  <c r="S34" i="2" s="1"/>
  <c r="BE91" i="1"/>
  <c r="AY91" i="1"/>
  <c r="Q34" i="2" s="1"/>
  <c r="AX91" i="1"/>
  <c r="P34" i="2" s="1"/>
  <c r="AR91" i="1"/>
  <c r="AQ91" i="1"/>
  <c r="AK91" i="1"/>
  <c r="AJ91" i="1"/>
  <c r="AD91" i="1"/>
  <c r="AC91" i="1"/>
  <c r="W91" i="1"/>
  <c r="V91" i="1"/>
  <c r="I91" i="1"/>
  <c r="H91" i="1"/>
  <c r="EU90" i="1"/>
  <c r="ET90" i="1"/>
  <c r="EJ90" i="1"/>
  <c r="EI90" i="1"/>
  <c r="EC90" i="1"/>
  <c r="EB90" i="1"/>
  <c r="DV90" i="1"/>
  <c r="DU90" i="1"/>
  <c r="AL33" i="3" s="1"/>
  <c r="DO90" i="1"/>
  <c r="DN90" i="1"/>
  <c r="DH90" i="1"/>
  <c r="DG90" i="1"/>
  <c r="DA90" i="1"/>
  <c r="AG33" i="3" s="1"/>
  <c r="CZ90" i="1"/>
  <c r="CT90" i="1"/>
  <c r="AE33" i="3" s="1"/>
  <c r="CS90" i="1"/>
  <c r="AD33" i="3" s="1"/>
  <c r="CF90" i="1"/>
  <c r="AA33" i="3" s="1"/>
  <c r="CE90" i="1"/>
  <c r="Z33" i="3" s="1"/>
  <c r="BX90" i="1"/>
  <c r="Y33" i="3" s="1"/>
  <c r="BW90" i="1"/>
  <c r="BM90" i="1"/>
  <c r="U33" i="3" s="1"/>
  <c r="BF90" i="1"/>
  <c r="S33" i="3" s="1"/>
  <c r="BE90" i="1"/>
  <c r="AY90" i="1"/>
  <c r="Q33" i="3" s="1"/>
  <c r="AX90" i="1"/>
  <c r="AR90" i="1"/>
  <c r="AQ90" i="1"/>
  <c r="AK90" i="1"/>
  <c r="AJ90" i="1"/>
  <c r="AD90" i="1"/>
  <c r="AC90" i="1"/>
  <c r="W90" i="1"/>
  <c r="V90" i="1"/>
  <c r="I90" i="1"/>
  <c r="H90" i="1"/>
  <c r="EU89" i="1"/>
  <c r="ET89" i="1"/>
  <c r="EJ89" i="1"/>
  <c r="EI89" i="1"/>
  <c r="EC89" i="1"/>
  <c r="EB89" i="1"/>
  <c r="DV89" i="1"/>
  <c r="DU89" i="1"/>
  <c r="DO89" i="1"/>
  <c r="DN89" i="1"/>
  <c r="DH89" i="1"/>
  <c r="DG89" i="1"/>
  <c r="DA89" i="1"/>
  <c r="CZ89" i="1"/>
  <c r="CT89" i="1"/>
  <c r="CS89" i="1"/>
  <c r="CF89" i="1"/>
  <c r="CE89" i="1"/>
  <c r="BX89" i="1"/>
  <c r="BW89" i="1"/>
  <c r="BM89" i="1"/>
  <c r="BL89" i="1"/>
  <c r="BF89" i="1"/>
  <c r="BE89" i="1"/>
  <c r="AY89" i="1"/>
  <c r="AX89" i="1"/>
  <c r="AR89" i="1"/>
  <c r="AQ89" i="1"/>
  <c r="AK89" i="1"/>
  <c r="AJ89" i="1"/>
  <c r="AD89" i="1"/>
  <c r="AC89" i="1"/>
  <c r="W89" i="1"/>
  <c r="V89" i="1"/>
  <c r="I89" i="1"/>
  <c r="H89" i="1"/>
  <c r="EU88" i="1"/>
  <c r="AU33" i="2" s="1"/>
  <c r="ET88" i="1"/>
  <c r="AT33" i="2" s="1"/>
  <c r="EJ88" i="1"/>
  <c r="AQ33" i="2" s="1"/>
  <c r="EI88" i="1"/>
  <c r="AP33" i="2" s="1"/>
  <c r="EC88" i="1"/>
  <c r="AO33" i="2" s="1"/>
  <c r="EB88" i="1"/>
  <c r="AN33" i="2" s="1"/>
  <c r="DV88" i="1"/>
  <c r="AM33" i="2" s="1"/>
  <c r="DU88" i="1"/>
  <c r="DO88" i="1"/>
  <c r="DN88" i="1"/>
  <c r="DH88" i="1"/>
  <c r="DG88" i="1"/>
  <c r="DA88" i="1"/>
  <c r="CZ88" i="1"/>
  <c r="AF33" i="2" s="1"/>
  <c r="CT88" i="1"/>
  <c r="CS88" i="1"/>
  <c r="AD33" i="2" s="1"/>
  <c r="CF88" i="1"/>
  <c r="AA33" i="2" s="1"/>
  <c r="CE88" i="1"/>
  <c r="Z33" i="2" s="1"/>
  <c r="BX88" i="1"/>
  <c r="BW88" i="1"/>
  <c r="BM88" i="1"/>
  <c r="BL88" i="1"/>
  <c r="T33" i="2" s="1"/>
  <c r="BF88" i="1"/>
  <c r="S33" i="2" s="1"/>
  <c r="BE88" i="1"/>
  <c r="AY88" i="1"/>
  <c r="Q33" i="2" s="1"/>
  <c r="AX88" i="1"/>
  <c r="P33" i="2" s="1"/>
  <c r="AR88" i="1"/>
  <c r="AQ88" i="1"/>
  <c r="N33" i="2" s="1"/>
  <c r="AK88" i="1"/>
  <c r="AJ88" i="1"/>
  <c r="AD88" i="1"/>
  <c r="K33" i="2" s="1"/>
  <c r="AC88" i="1"/>
  <c r="J33" i="2" s="1"/>
  <c r="W88" i="1"/>
  <c r="V88" i="1"/>
  <c r="I88" i="1"/>
  <c r="E33" i="2" s="1"/>
  <c r="H88" i="1"/>
  <c r="D33" i="2" s="1"/>
  <c r="EU87" i="1"/>
  <c r="ET87" i="1"/>
  <c r="EJ87" i="1"/>
  <c r="EI87" i="1"/>
  <c r="EC87" i="1"/>
  <c r="EB87" i="1"/>
  <c r="DV87" i="1"/>
  <c r="DU87" i="1"/>
  <c r="DO87" i="1"/>
  <c r="DN87" i="1"/>
  <c r="AJ32" i="3" s="1"/>
  <c r="DH87" i="1"/>
  <c r="DG87" i="1"/>
  <c r="DA87" i="1"/>
  <c r="AG32" i="3" s="1"/>
  <c r="CZ87" i="1"/>
  <c r="CT87" i="1"/>
  <c r="CS87" i="1"/>
  <c r="AD32" i="3" s="1"/>
  <c r="CF87" i="1"/>
  <c r="AA32" i="3" s="1"/>
  <c r="CE87" i="1"/>
  <c r="Z32" i="3" s="1"/>
  <c r="BX87" i="1"/>
  <c r="BW87" i="1"/>
  <c r="X32" i="3" s="1"/>
  <c r="BM87" i="1"/>
  <c r="U32" i="3" s="1"/>
  <c r="BL87" i="1"/>
  <c r="T32" i="3" s="1"/>
  <c r="BF87" i="1"/>
  <c r="S32" i="3" s="1"/>
  <c r="BE87" i="1"/>
  <c r="AY87" i="1"/>
  <c r="Q32" i="3" s="1"/>
  <c r="AX87" i="1"/>
  <c r="P32" i="3" s="1"/>
  <c r="AR87" i="1"/>
  <c r="AQ87" i="1"/>
  <c r="N32" i="3" s="1"/>
  <c r="AK87" i="1"/>
  <c r="AJ87" i="1"/>
  <c r="AD87" i="1"/>
  <c r="AC87" i="1"/>
  <c r="J32" i="3" s="1"/>
  <c r="W87" i="1"/>
  <c r="V87" i="1"/>
  <c r="I87" i="1"/>
  <c r="H87" i="1"/>
  <c r="EU86" i="1"/>
  <c r="ET86" i="1"/>
  <c r="EJ86" i="1"/>
  <c r="EI86" i="1"/>
  <c r="EC86" i="1"/>
  <c r="EB86" i="1"/>
  <c r="DV86" i="1"/>
  <c r="DU86" i="1"/>
  <c r="DO86" i="1"/>
  <c r="DN86" i="1"/>
  <c r="DH86" i="1"/>
  <c r="DG86" i="1"/>
  <c r="DA86" i="1"/>
  <c r="CZ86" i="1"/>
  <c r="CT86" i="1"/>
  <c r="CS86" i="1"/>
  <c r="AD31" i="3" s="1"/>
  <c r="CF86" i="1"/>
  <c r="CE86" i="1"/>
  <c r="BX86" i="1"/>
  <c r="BW86" i="1"/>
  <c r="BL86" i="1"/>
  <c r="BF86" i="1"/>
  <c r="BE86" i="1"/>
  <c r="AY86" i="1"/>
  <c r="AX86" i="1"/>
  <c r="AR86" i="1"/>
  <c r="AQ86" i="1"/>
  <c r="AK86" i="1"/>
  <c r="AJ86" i="1"/>
  <c r="AD86" i="1"/>
  <c r="AC86" i="1"/>
  <c r="W86" i="1"/>
  <c r="V86" i="1"/>
  <c r="I86" i="1"/>
  <c r="H86" i="1"/>
  <c r="EU85" i="1"/>
  <c r="AU32" i="2" s="1"/>
  <c r="ET85" i="1"/>
  <c r="AT32" i="2" s="1"/>
  <c r="EJ85" i="1"/>
  <c r="AQ31" i="3" s="1"/>
  <c r="EI85" i="1"/>
  <c r="EC85" i="1"/>
  <c r="AO32" i="2" s="1"/>
  <c r="EB85" i="1"/>
  <c r="AN32" i="2" s="1"/>
  <c r="DV85" i="1"/>
  <c r="AM32" i="2" s="1"/>
  <c r="DU85" i="1"/>
  <c r="AL32" i="2" s="1"/>
  <c r="DO85" i="1"/>
  <c r="DN85" i="1"/>
  <c r="AJ32" i="2" s="1"/>
  <c r="DH85" i="1"/>
  <c r="DG85" i="1"/>
  <c r="DA85" i="1"/>
  <c r="AG32" i="2" s="1"/>
  <c r="CZ85" i="1"/>
  <c r="CT85" i="1"/>
  <c r="CS85" i="1"/>
  <c r="AD32" i="2" s="1"/>
  <c r="CF85" i="1"/>
  <c r="AA32" i="2" s="1"/>
  <c r="CE85" i="1"/>
  <c r="BX85" i="1"/>
  <c r="Y32" i="2" s="1"/>
  <c r="BW85" i="1"/>
  <c r="BL85" i="1"/>
  <c r="BF85" i="1"/>
  <c r="S32" i="2" s="1"/>
  <c r="BE85" i="1"/>
  <c r="AY85" i="1"/>
  <c r="Q32" i="2" s="1"/>
  <c r="AX85" i="1"/>
  <c r="AR85" i="1"/>
  <c r="AQ85" i="1"/>
  <c r="N32" i="2" s="1"/>
  <c r="AK85" i="1"/>
  <c r="AJ85" i="1"/>
  <c r="AD85" i="1"/>
  <c r="K32" i="2" s="1"/>
  <c r="AC85" i="1"/>
  <c r="J32" i="2" s="1"/>
  <c r="W85" i="1"/>
  <c r="I32" i="2" s="1"/>
  <c r="V85" i="1"/>
  <c r="I85" i="1"/>
  <c r="E32" i="2" s="1"/>
  <c r="H85" i="1"/>
  <c r="D32" i="2" s="1"/>
  <c r="EU84" i="1"/>
  <c r="ET84" i="1"/>
  <c r="EI84" i="1"/>
  <c r="AP31" i="3" s="1"/>
  <c r="EC84" i="1"/>
  <c r="EB84" i="1"/>
  <c r="AN31" i="3" s="1"/>
  <c r="DV84" i="1"/>
  <c r="DU84" i="1"/>
  <c r="DO84" i="1"/>
  <c r="DN84" i="1"/>
  <c r="DH84" i="1"/>
  <c r="DG84" i="1"/>
  <c r="DA84" i="1"/>
  <c r="CZ84" i="1"/>
  <c r="AF31" i="3" s="1"/>
  <c r="CT84" i="1"/>
  <c r="CS84" i="1"/>
  <c r="CF84" i="1"/>
  <c r="CE84" i="1"/>
  <c r="BX84" i="1"/>
  <c r="BW84" i="1"/>
  <c r="X31" i="3" s="1"/>
  <c r="BL84" i="1"/>
  <c r="T31" i="3" s="1"/>
  <c r="BF84" i="1"/>
  <c r="BE84" i="1"/>
  <c r="AY84" i="1"/>
  <c r="Q31" i="3" s="1"/>
  <c r="AX84" i="1"/>
  <c r="P31" i="3" s="1"/>
  <c r="AR84" i="1"/>
  <c r="AQ84" i="1"/>
  <c r="N31" i="3" s="1"/>
  <c r="AK84" i="1"/>
  <c r="AJ84" i="1"/>
  <c r="AD84" i="1"/>
  <c r="AC84" i="1"/>
  <c r="J31" i="3" s="1"/>
  <c r="W84" i="1"/>
  <c r="I31" i="3" s="1"/>
  <c r="V84" i="1"/>
  <c r="I84" i="1"/>
  <c r="E31" i="3" s="1"/>
  <c r="H84" i="1"/>
  <c r="D31" i="3" s="1"/>
  <c r="EU83" i="1"/>
  <c r="ET83" i="1"/>
  <c r="EC83" i="1"/>
  <c r="EB83" i="1"/>
  <c r="DV83" i="1"/>
  <c r="DU83" i="1"/>
  <c r="DO83" i="1"/>
  <c r="DN83" i="1"/>
  <c r="DH83" i="1"/>
  <c r="DG83" i="1"/>
  <c r="DA83" i="1"/>
  <c r="CZ83" i="1"/>
  <c r="CT83" i="1"/>
  <c r="CS83" i="1"/>
  <c r="CF83" i="1"/>
  <c r="CE83" i="1"/>
  <c r="BX83" i="1"/>
  <c r="BW83" i="1"/>
  <c r="BL83" i="1"/>
  <c r="BF83" i="1"/>
  <c r="BE83" i="1"/>
  <c r="AY83" i="1"/>
  <c r="AX83" i="1"/>
  <c r="AR83" i="1"/>
  <c r="AQ83" i="1"/>
  <c r="AK83" i="1"/>
  <c r="AJ83" i="1"/>
  <c r="AD83" i="1"/>
  <c r="AC83" i="1"/>
  <c r="W83" i="1"/>
  <c r="V83" i="1"/>
  <c r="I83" i="1"/>
  <c r="H83" i="1"/>
  <c r="EU82" i="1"/>
  <c r="ET82" i="1"/>
  <c r="EC82" i="1"/>
  <c r="AO31" i="2" s="1"/>
  <c r="EB82" i="1"/>
  <c r="AN31" i="2" s="1"/>
  <c r="DV82" i="1"/>
  <c r="AM31" i="2" s="1"/>
  <c r="DU82" i="1"/>
  <c r="DO82" i="1"/>
  <c r="DN82" i="1"/>
  <c r="AJ31" i="2" s="1"/>
  <c r="DH82" i="1"/>
  <c r="DG82" i="1"/>
  <c r="DA82" i="1"/>
  <c r="AG31" i="2" s="1"/>
  <c r="CZ82" i="1"/>
  <c r="AF31" i="2" s="1"/>
  <c r="CT82" i="1"/>
  <c r="CS82" i="1"/>
  <c r="CF82" i="1"/>
  <c r="AA31" i="2" s="1"/>
  <c r="CE82" i="1"/>
  <c r="Z31" i="2" s="1"/>
  <c r="BX82" i="1"/>
  <c r="Y31" i="2" s="1"/>
  <c r="BW82" i="1"/>
  <c r="X30" i="3" s="1"/>
  <c r="BL82" i="1"/>
  <c r="T31" i="2" s="1"/>
  <c r="BF82" i="1"/>
  <c r="S31" i="2" s="1"/>
  <c r="BE82" i="1"/>
  <c r="AY82" i="1"/>
  <c r="Q31" i="2" s="1"/>
  <c r="AX82" i="1"/>
  <c r="P31" i="2" s="1"/>
  <c r="AR82" i="1"/>
  <c r="AQ82" i="1"/>
  <c r="N31" i="2" s="1"/>
  <c r="AK82" i="1"/>
  <c r="AJ82" i="1"/>
  <c r="AD82" i="1"/>
  <c r="K31" i="2" s="1"/>
  <c r="AC82" i="1"/>
  <c r="J31" i="2" s="1"/>
  <c r="W82" i="1"/>
  <c r="I31" i="2" s="1"/>
  <c r="V82" i="1"/>
  <c r="I82" i="1"/>
  <c r="E31" i="2" s="1"/>
  <c r="H82" i="1"/>
  <c r="D31" i="2" s="1"/>
  <c r="EU81" i="1"/>
  <c r="AU30" i="3" s="1"/>
  <c r="ET81" i="1"/>
  <c r="AT30" i="3" s="1"/>
  <c r="EC81" i="1"/>
  <c r="AO30" i="3" s="1"/>
  <c r="EB81" i="1"/>
  <c r="DV81" i="1"/>
  <c r="AM30" i="3" s="1"/>
  <c r="DU81" i="1"/>
  <c r="AL30" i="3" s="1"/>
  <c r="DO81" i="1"/>
  <c r="DN81" i="1"/>
  <c r="AJ30" i="3" s="1"/>
  <c r="DH81" i="1"/>
  <c r="DG81" i="1"/>
  <c r="DA81" i="1"/>
  <c r="AG30" i="3" s="1"/>
  <c r="CZ81" i="1"/>
  <c r="CT81" i="1"/>
  <c r="AE30" i="3" s="1"/>
  <c r="CS81" i="1"/>
  <c r="AD30" i="3" s="1"/>
  <c r="CF81" i="1"/>
  <c r="CE81" i="1"/>
  <c r="BX81" i="1"/>
  <c r="Y30" i="3" s="1"/>
  <c r="BW81" i="1"/>
  <c r="BM81" i="1"/>
  <c r="U30" i="3" s="1"/>
  <c r="BL81" i="1"/>
  <c r="BF81" i="1"/>
  <c r="BE81" i="1"/>
  <c r="AY81" i="1"/>
  <c r="AX81" i="1"/>
  <c r="AR81" i="1"/>
  <c r="AQ81" i="1"/>
  <c r="AK81" i="1"/>
  <c r="AJ81" i="1"/>
  <c r="AD81" i="1"/>
  <c r="K30" i="3" s="1"/>
  <c r="AC81" i="1"/>
  <c r="W81" i="1"/>
  <c r="I30" i="3" s="1"/>
  <c r="V81" i="1"/>
  <c r="I81" i="1"/>
  <c r="H81" i="1"/>
  <c r="EU80" i="1"/>
  <c r="ET80" i="1"/>
  <c r="EC80" i="1"/>
  <c r="EB80" i="1"/>
  <c r="DV80" i="1"/>
  <c r="DU80" i="1"/>
  <c r="DO80" i="1"/>
  <c r="DN80" i="1"/>
  <c r="DH80" i="1"/>
  <c r="DG80" i="1"/>
  <c r="DA80" i="1"/>
  <c r="CZ80" i="1"/>
  <c r="AF29" i="3" s="1"/>
  <c r="CT80" i="1"/>
  <c r="CS80" i="1"/>
  <c r="CF80" i="1"/>
  <c r="CE80" i="1"/>
  <c r="BX80" i="1"/>
  <c r="BW80" i="1"/>
  <c r="BL80" i="1"/>
  <c r="BF80" i="1"/>
  <c r="BE80" i="1"/>
  <c r="AY80" i="1"/>
  <c r="AX80" i="1"/>
  <c r="AR80" i="1"/>
  <c r="AQ80" i="1"/>
  <c r="AK80" i="1"/>
  <c r="AJ80" i="1"/>
  <c r="AD80" i="1"/>
  <c r="AC80" i="1"/>
  <c r="W80" i="1"/>
  <c r="V80" i="1"/>
  <c r="I80" i="1"/>
  <c r="H80" i="1"/>
  <c r="EU79" i="1"/>
  <c r="AU30" i="2" s="1"/>
  <c r="ET79" i="1"/>
  <c r="AT30" i="2" s="1"/>
  <c r="EC79" i="1"/>
  <c r="AO30" i="2" s="1"/>
  <c r="EB79" i="1"/>
  <c r="DV79" i="1"/>
  <c r="AM30" i="2" s="1"/>
  <c r="DU79" i="1"/>
  <c r="AL29" i="3" s="1"/>
  <c r="DO79" i="1"/>
  <c r="DN79" i="1"/>
  <c r="DH79" i="1"/>
  <c r="DG79" i="1"/>
  <c r="DA79" i="1"/>
  <c r="CZ79" i="1"/>
  <c r="CT79" i="1"/>
  <c r="AE30" i="2" s="1"/>
  <c r="CS79" i="1"/>
  <c r="AD30" i="2" s="1"/>
  <c r="CF79" i="1"/>
  <c r="CE79" i="1"/>
  <c r="Z30" i="2" s="1"/>
  <c r="BX79" i="1"/>
  <c r="Y30" i="2" s="1"/>
  <c r="BW79" i="1"/>
  <c r="X30" i="2" s="1"/>
  <c r="BM79" i="1"/>
  <c r="BL79" i="1"/>
  <c r="T30" i="2" s="1"/>
  <c r="BF79" i="1"/>
  <c r="S30" i="2" s="1"/>
  <c r="BE79" i="1"/>
  <c r="AY79" i="1"/>
  <c r="Q30" i="2" s="1"/>
  <c r="AX79" i="1"/>
  <c r="P30" i="2" s="1"/>
  <c r="AR79" i="1"/>
  <c r="AQ79" i="1"/>
  <c r="AK79" i="1"/>
  <c r="AJ79" i="1"/>
  <c r="AD79" i="1"/>
  <c r="K30" i="2" s="1"/>
  <c r="AC79" i="1"/>
  <c r="J30" i="2" s="1"/>
  <c r="W79" i="1"/>
  <c r="I30" i="2" s="1"/>
  <c r="V79" i="1"/>
  <c r="I79" i="1"/>
  <c r="E30" i="2" s="1"/>
  <c r="H79" i="1"/>
  <c r="D29" i="3" s="1"/>
  <c r="EU78" i="1"/>
  <c r="ET78" i="1"/>
  <c r="EC78" i="1"/>
  <c r="EB78" i="1"/>
  <c r="DV78" i="1"/>
  <c r="DU78" i="1"/>
  <c r="DO78" i="1"/>
  <c r="DN78" i="1"/>
  <c r="DH78" i="1"/>
  <c r="DG78" i="1"/>
  <c r="DA78" i="1"/>
  <c r="CZ78" i="1"/>
  <c r="CT78" i="1"/>
  <c r="AE29" i="3" s="1"/>
  <c r="CS78" i="1"/>
  <c r="AD29" i="3" s="1"/>
  <c r="CF78" i="1"/>
  <c r="AA29" i="3" s="1"/>
  <c r="CE78" i="1"/>
  <c r="BX78" i="1"/>
  <c r="Y29" i="3" s="1"/>
  <c r="BW78" i="1"/>
  <c r="BL78" i="1"/>
  <c r="T29" i="3" s="1"/>
  <c r="BF78" i="1"/>
  <c r="S29" i="3" s="1"/>
  <c r="BE78" i="1"/>
  <c r="AY78" i="1"/>
  <c r="Q29" i="3" s="1"/>
  <c r="AX78" i="1"/>
  <c r="AR78" i="1"/>
  <c r="AQ78" i="1"/>
  <c r="N29" i="3" s="1"/>
  <c r="AK78" i="1"/>
  <c r="AJ78" i="1"/>
  <c r="AD78" i="1"/>
  <c r="K29" i="3" s="1"/>
  <c r="AC78" i="1"/>
  <c r="W78" i="1"/>
  <c r="V78" i="1"/>
  <c r="I78" i="1"/>
  <c r="H78" i="1"/>
  <c r="EU77" i="1"/>
  <c r="ET77" i="1"/>
  <c r="EC77" i="1"/>
  <c r="EB77" i="1"/>
  <c r="DV77" i="1"/>
  <c r="DU77" i="1"/>
  <c r="DO77" i="1"/>
  <c r="DN77" i="1"/>
  <c r="DH77" i="1"/>
  <c r="DG77" i="1"/>
  <c r="DA77" i="1"/>
  <c r="CZ77" i="1"/>
  <c r="CT77" i="1"/>
  <c r="CS77" i="1"/>
  <c r="CF77" i="1"/>
  <c r="CE77" i="1"/>
  <c r="BX77" i="1"/>
  <c r="BW77" i="1"/>
  <c r="BL77" i="1"/>
  <c r="T28" i="3" s="1"/>
  <c r="BF77" i="1"/>
  <c r="BE77" i="1"/>
  <c r="AY77" i="1"/>
  <c r="AX77" i="1"/>
  <c r="AR77" i="1"/>
  <c r="AQ77" i="1"/>
  <c r="AK77" i="1"/>
  <c r="AJ77" i="1"/>
  <c r="AD77" i="1"/>
  <c r="AC77" i="1"/>
  <c r="W77" i="1"/>
  <c r="V77" i="1"/>
  <c r="I77" i="1"/>
  <c r="H77" i="1"/>
  <c r="EU76" i="1"/>
  <c r="AU29" i="2" s="1"/>
  <c r="ET76" i="1"/>
  <c r="EC76" i="1"/>
  <c r="EB76" i="1"/>
  <c r="AN29" i="2" s="1"/>
  <c r="DV76" i="1"/>
  <c r="AM29" i="2" s="1"/>
  <c r="DU76" i="1"/>
  <c r="AL29" i="2" s="1"/>
  <c r="DO76" i="1"/>
  <c r="DN76" i="1"/>
  <c r="AJ29" i="2" s="1"/>
  <c r="DH76" i="1"/>
  <c r="DG76" i="1"/>
  <c r="DA76" i="1"/>
  <c r="AG29" i="2" s="1"/>
  <c r="CZ76" i="1"/>
  <c r="AF29" i="2" s="1"/>
  <c r="CT76" i="1"/>
  <c r="CS76" i="1"/>
  <c r="AD29" i="2" s="1"/>
  <c r="CF76" i="1"/>
  <c r="AA29" i="2" s="1"/>
  <c r="CE76" i="1"/>
  <c r="BX76" i="1"/>
  <c r="Y29" i="2" s="1"/>
  <c r="BW76" i="1"/>
  <c r="X29" i="2" s="1"/>
  <c r="BF76" i="1"/>
  <c r="S29" i="2" s="1"/>
  <c r="BE76" i="1"/>
  <c r="AY76" i="1"/>
  <c r="AX76" i="1"/>
  <c r="AR76" i="1"/>
  <c r="AQ76" i="1"/>
  <c r="N29" i="2" s="1"/>
  <c r="AK76" i="1"/>
  <c r="AJ76" i="1"/>
  <c r="AD76" i="1"/>
  <c r="AC76" i="1"/>
  <c r="J29" i="2" s="1"/>
  <c r="W76" i="1"/>
  <c r="I29" i="2" s="1"/>
  <c r="V76" i="1"/>
  <c r="I76" i="1"/>
  <c r="E29" i="2" s="1"/>
  <c r="H76" i="1"/>
  <c r="D29" i="2" s="1"/>
  <c r="EU75" i="1"/>
  <c r="ET75" i="1"/>
  <c r="AT28" i="3" s="1"/>
  <c r="EC75" i="1"/>
  <c r="AO28" i="3" s="1"/>
  <c r="EB75" i="1"/>
  <c r="AN28" i="3" s="1"/>
  <c r="DV75" i="1"/>
  <c r="AM28" i="3" s="1"/>
  <c r="DU75" i="1"/>
  <c r="AL28" i="3" s="1"/>
  <c r="DO75" i="1"/>
  <c r="DN75" i="1"/>
  <c r="AJ28" i="3" s="1"/>
  <c r="DH75" i="1"/>
  <c r="DG75" i="1"/>
  <c r="DA75" i="1"/>
  <c r="AG28" i="3" s="1"/>
  <c r="CZ75" i="1"/>
  <c r="AF28" i="3" s="1"/>
  <c r="CT75" i="1"/>
  <c r="AE28" i="3" s="1"/>
  <c r="CS75" i="1"/>
  <c r="AD28" i="3" s="1"/>
  <c r="CF75" i="1"/>
  <c r="AA28" i="3" s="1"/>
  <c r="CE75" i="1"/>
  <c r="BX75" i="1"/>
  <c r="BW75" i="1"/>
  <c r="BF75" i="1"/>
  <c r="BE75" i="1"/>
  <c r="AY75" i="1"/>
  <c r="AX75" i="1"/>
  <c r="AR75" i="1"/>
  <c r="AQ75" i="1"/>
  <c r="N28" i="3" s="1"/>
  <c r="AK75" i="1"/>
  <c r="AJ75" i="1"/>
  <c r="AD75" i="1"/>
  <c r="AC75" i="1"/>
  <c r="W75" i="1"/>
  <c r="V75" i="1"/>
  <c r="I75" i="1"/>
  <c r="E28" i="3" s="1"/>
  <c r="H75" i="1"/>
  <c r="D28" i="3" s="1"/>
  <c r="EU74" i="1"/>
  <c r="ET74" i="1"/>
  <c r="EC74" i="1"/>
  <c r="EB74" i="1"/>
  <c r="DV74" i="1"/>
  <c r="DU74" i="1"/>
  <c r="DO74" i="1"/>
  <c r="DN74" i="1"/>
  <c r="AJ27" i="3" s="1"/>
  <c r="DH74" i="1"/>
  <c r="DG74" i="1"/>
  <c r="DA74" i="1"/>
  <c r="CZ74" i="1"/>
  <c r="CT74" i="1"/>
  <c r="CS74" i="1"/>
  <c r="CF74" i="1"/>
  <c r="CE74" i="1"/>
  <c r="BX74" i="1"/>
  <c r="BW74" i="1"/>
  <c r="BF74" i="1"/>
  <c r="BE74" i="1"/>
  <c r="AY74" i="1"/>
  <c r="AX74" i="1"/>
  <c r="AR74" i="1"/>
  <c r="AQ74" i="1"/>
  <c r="AK74" i="1"/>
  <c r="AJ74" i="1"/>
  <c r="AD74" i="1"/>
  <c r="AC74" i="1"/>
  <c r="W74" i="1"/>
  <c r="V74" i="1"/>
  <c r="I74" i="1"/>
  <c r="H74" i="1"/>
  <c r="EU73" i="1"/>
  <c r="AU28" i="2" s="1"/>
  <c r="ET73" i="1"/>
  <c r="AT28" i="2" s="1"/>
  <c r="EC73" i="1"/>
  <c r="AO28" i="2" s="1"/>
  <c r="EB73" i="1"/>
  <c r="AN28" i="2" s="1"/>
  <c r="DV73" i="1"/>
  <c r="AM28" i="2" s="1"/>
  <c r="DU73" i="1"/>
  <c r="AL28" i="2" s="1"/>
  <c r="DO73" i="1"/>
  <c r="DN73" i="1"/>
  <c r="DH73" i="1"/>
  <c r="DG73" i="1"/>
  <c r="DA73" i="1"/>
  <c r="AG28" i="2" s="1"/>
  <c r="CZ73" i="1"/>
  <c r="CT73" i="1"/>
  <c r="AE28" i="2" s="1"/>
  <c r="CS73" i="1"/>
  <c r="AD28" i="2" s="1"/>
  <c r="CF73" i="1"/>
  <c r="AA28" i="2" s="1"/>
  <c r="CE73" i="1"/>
  <c r="Z28" i="2" s="1"/>
  <c r="BX73" i="1"/>
  <c r="Y28" i="2" s="1"/>
  <c r="BW73" i="1"/>
  <c r="BF73" i="1"/>
  <c r="S28" i="2" s="1"/>
  <c r="BE73" i="1"/>
  <c r="AY73" i="1"/>
  <c r="Q28" i="2" s="1"/>
  <c r="AX73" i="1"/>
  <c r="P28" i="2" s="1"/>
  <c r="AR73" i="1"/>
  <c r="AQ73" i="1"/>
  <c r="N28" i="2" s="1"/>
  <c r="AK73" i="1"/>
  <c r="AJ73" i="1"/>
  <c r="AD73" i="1"/>
  <c r="AC73" i="1"/>
  <c r="J28" i="2" s="1"/>
  <c r="W73" i="1"/>
  <c r="V73" i="1"/>
  <c r="I73" i="1"/>
  <c r="E28" i="2" s="1"/>
  <c r="H73" i="1"/>
  <c r="D28" i="2" s="1"/>
  <c r="EU72" i="1"/>
  <c r="ET72" i="1"/>
  <c r="AT27" i="3" s="1"/>
  <c r="EI72" i="1"/>
  <c r="AP27" i="3" s="1"/>
  <c r="EC72" i="1"/>
  <c r="EB72" i="1"/>
  <c r="DV72" i="1"/>
  <c r="AM27" i="3" s="1"/>
  <c r="DU72" i="1"/>
  <c r="DO72" i="1"/>
  <c r="DN72" i="1"/>
  <c r="DH72" i="1"/>
  <c r="DG72" i="1"/>
  <c r="DA72" i="1"/>
  <c r="CZ72" i="1"/>
  <c r="AF27" i="3" s="1"/>
  <c r="CT72" i="1"/>
  <c r="CS72" i="1"/>
  <c r="CF72" i="1"/>
  <c r="AA27" i="3" s="1"/>
  <c r="CE72" i="1"/>
  <c r="BX72" i="1"/>
  <c r="BW72" i="1"/>
  <c r="X27" i="3" s="1"/>
  <c r="BL72" i="1"/>
  <c r="T27" i="3" s="1"/>
  <c r="BF72" i="1"/>
  <c r="S27" i="3" s="1"/>
  <c r="BE72" i="1"/>
  <c r="AY72" i="1"/>
  <c r="Q27" i="3" s="1"/>
  <c r="AX72" i="1"/>
  <c r="P27" i="3" s="1"/>
  <c r="AR72" i="1"/>
  <c r="AQ72" i="1"/>
  <c r="N27" i="3" s="1"/>
  <c r="AK72" i="1"/>
  <c r="AJ72" i="1"/>
  <c r="AD72" i="1"/>
  <c r="K27" i="3" s="1"/>
  <c r="AC72" i="1"/>
  <c r="J27" i="3" s="1"/>
  <c r="W72" i="1"/>
  <c r="I27" i="3" s="1"/>
  <c r="V72" i="1"/>
  <c r="I72" i="1"/>
  <c r="H72" i="1"/>
  <c r="EU71" i="1"/>
  <c r="ET71" i="1"/>
  <c r="EC71" i="1"/>
  <c r="EB71" i="1"/>
  <c r="DV71" i="1"/>
  <c r="DU71" i="1"/>
  <c r="DO71" i="1"/>
  <c r="DN71" i="1"/>
  <c r="DH71" i="1"/>
  <c r="DG71" i="1"/>
  <c r="DA71" i="1"/>
  <c r="CZ71" i="1"/>
  <c r="CT71" i="1"/>
  <c r="CS71" i="1"/>
  <c r="CF71" i="1"/>
  <c r="CE71" i="1"/>
  <c r="BX71" i="1"/>
  <c r="BW71" i="1"/>
  <c r="BL71" i="1"/>
  <c r="BF71" i="1"/>
  <c r="BE71" i="1"/>
  <c r="AY71" i="1"/>
  <c r="AX71" i="1"/>
  <c r="P26" i="3" s="1"/>
  <c r="AR71" i="1"/>
  <c r="AQ71" i="1"/>
  <c r="AK71" i="1"/>
  <c r="AJ71" i="1"/>
  <c r="AD71" i="1"/>
  <c r="AC71" i="1"/>
  <c r="W71" i="1"/>
  <c r="V71" i="1"/>
  <c r="I71" i="1"/>
  <c r="H71" i="1"/>
  <c r="EU70" i="1"/>
  <c r="ET70" i="1"/>
  <c r="EC70" i="1"/>
  <c r="AO27" i="2" s="1"/>
  <c r="EB70" i="1"/>
  <c r="AN27" i="2" s="1"/>
  <c r="DV70" i="1"/>
  <c r="AM27" i="2" s="1"/>
  <c r="DU70" i="1"/>
  <c r="AL27" i="2" s="1"/>
  <c r="DO70" i="1"/>
  <c r="DN70" i="1"/>
  <c r="AJ27" i="2" s="1"/>
  <c r="DH70" i="1"/>
  <c r="DG70" i="1"/>
  <c r="DA70" i="1"/>
  <c r="CZ70" i="1"/>
  <c r="AF27" i="2" s="1"/>
  <c r="CT70" i="1"/>
  <c r="AE27" i="2" s="1"/>
  <c r="CS70" i="1"/>
  <c r="AD27" i="2" s="1"/>
  <c r="CF70" i="1"/>
  <c r="AA27" i="2" s="1"/>
  <c r="CE70" i="1"/>
  <c r="Z27" i="2" s="1"/>
  <c r="BX70" i="1"/>
  <c r="Y27" i="2" s="1"/>
  <c r="BW70" i="1"/>
  <c r="X27" i="2" s="1"/>
  <c r="BL70" i="1"/>
  <c r="T26" i="3" s="1"/>
  <c r="BF70" i="1"/>
  <c r="S26" i="3" s="1"/>
  <c r="BE70" i="1"/>
  <c r="AY70" i="1"/>
  <c r="Q26" i="3" s="1"/>
  <c r="AX70" i="1"/>
  <c r="AR70" i="1"/>
  <c r="AQ70" i="1"/>
  <c r="AK70" i="1"/>
  <c r="AJ70" i="1"/>
  <c r="AD70" i="1"/>
  <c r="K27" i="2" s="1"/>
  <c r="AC70" i="1"/>
  <c r="J27" i="2" s="1"/>
  <c r="W70" i="1"/>
  <c r="I27" i="2" s="1"/>
  <c r="V70" i="1"/>
  <c r="I70" i="1"/>
  <c r="H70" i="1"/>
  <c r="D27" i="2" s="1"/>
  <c r="EU69" i="1"/>
  <c r="ET69" i="1"/>
  <c r="AT26" i="3" s="1"/>
  <c r="EC69" i="1"/>
  <c r="AO26" i="3" s="1"/>
  <c r="EB69" i="1"/>
  <c r="AN26" i="3" s="1"/>
  <c r="DV69" i="1"/>
  <c r="AM26" i="3" s="1"/>
  <c r="DU69" i="1"/>
  <c r="DO69" i="1"/>
  <c r="DN69" i="1"/>
  <c r="DH69" i="1"/>
  <c r="DG69" i="1"/>
  <c r="DA69" i="1"/>
  <c r="AG26" i="3" s="1"/>
  <c r="CZ69" i="1"/>
  <c r="CT69" i="1"/>
  <c r="CS69" i="1"/>
  <c r="AD26" i="3" s="1"/>
  <c r="CF69" i="1"/>
  <c r="CE69" i="1"/>
  <c r="BX69" i="1"/>
  <c r="BW69" i="1"/>
  <c r="BF69" i="1"/>
  <c r="BE69" i="1"/>
  <c r="AY69" i="1"/>
  <c r="AX69" i="1"/>
  <c r="AR69" i="1"/>
  <c r="AQ69" i="1"/>
  <c r="N26" i="3" s="1"/>
  <c r="AK69" i="1"/>
  <c r="AJ69" i="1"/>
  <c r="AD69" i="1"/>
  <c r="AC69" i="1"/>
  <c r="W69" i="1"/>
  <c r="V69" i="1"/>
  <c r="I69" i="1"/>
  <c r="E26" i="3" s="1"/>
  <c r="H69" i="1"/>
  <c r="D26" i="3" s="1"/>
  <c r="EU68" i="1"/>
  <c r="ET68" i="1"/>
  <c r="EC68" i="1"/>
  <c r="EB68" i="1"/>
  <c r="DV68" i="1"/>
  <c r="DU68" i="1"/>
  <c r="AL25" i="3" s="1"/>
  <c r="DO68" i="1"/>
  <c r="DN68" i="1"/>
  <c r="DH68" i="1"/>
  <c r="DG68" i="1"/>
  <c r="DA68" i="1"/>
  <c r="CZ68" i="1"/>
  <c r="CT68" i="1"/>
  <c r="CS68" i="1"/>
  <c r="CF68" i="1"/>
  <c r="CE68" i="1"/>
  <c r="BX68" i="1"/>
  <c r="BW68" i="1"/>
  <c r="BF68" i="1"/>
  <c r="BE68" i="1"/>
  <c r="AY68" i="1"/>
  <c r="AX68" i="1"/>
  <c r="AR68" i="1"/>
  <c r="AQ68" i="1"/>
  <c r="AK68" i="1"/>
  <c r="AJ68" i="1"/>
  <c r="AD68" i="1"/>
  <c r="AC68" i="1"/>
  <c r="W68" i="1"/>
  <c r="V68" i="1"/>
  <c r="I68" i="1"/>
  <c r="H68" i="1"/>
  <c r="EU67" i="1"/>
  <c r="AU26" i="2" s="1"/>
  <c r="ET67" i="1"/>
  <c r="AT26" i="2" s="1"/>
  <c r="EJ67" i="1"/>
  <c r="AQ25" i="3" s="1"/>
  <c r="AQ9" i="6" s="1"/>
  <c r="EI67" i="1"/>
  <c r="EC67" i="1"/>
  <c r="AO26" i="2" s="1"/>
  <c r="EB67" i="1"/>
  <c r="AN26" i="2" s="1"/>
  <c r="DV67" i="1"/>
  <c r="AM26" i="2" s="1"/>
  <c r="DU67" i="1"/>
  <c r="DO67" i="1"/>
  <c r="DN67" i="1"/>
  <c r="AJ26" i="2" s="1"/>
  <c r="DH67" i="1"/>
  <c r="DG67" i="1"/>
  <c r="DA67" i="1"/>
  <c r="CZ67" i="1"/>
  <c r="CT67" i="1"/>
  <c r="AE26" i="2" s="1"/>
  <c r="CS67" i="1"/>
  <c r="AD26" i="2" s="1"/>
  <c r="CF67" i="1"/>
  <c r="CE67" i="1"/>
  <c r="Z26" i="2" s="1"/>
  <c r="BX67" i="1"/>
  <c r="Y26" i="2" s="1"/>
  <c r="BW67" i="1"/>
  <c r="X26" i="2" s="1"/>
  <c r="BL67" i="1"/>
  <c r="T26" i="2" s="1"/>
  <c r="BF67" i="1"/>
  <c r="S26" i="2" s="1"/>
  <c r="BE67" i="1"/>
  <c r="AY67" i="1"/>
  <c r="Q26" i="2" s="1"/>
  <c r="AX67" i="1"/>
  <c r="AR67" i="1"/>
  <c r="AQ67" i="1"/>
  <c r="N26" i="2" s="1"/>
  <c r="AK67" i="1"/>
  <c r="AJ67" i="1"/>
  <c r="AD67" i="1"/>
  <c r="K26" i="2" s="1"/>
  <c r="AC67" i="1"/>
  <c r="J26" i="2" s="1"/>
  <c r="W67" i="1"/>
  <c r="I25" i="3" s="1"/>
  <c r="V67" i="1"/>
  <c r="I67" i="1"/>
  <c r="E25" i="3" s="1"/>
  <c r="H67" i="1"/>
  <c r="D26" i="2" s="1"/>
  <c r="EU66" i="1"/>
  <c r="AU25" i="3" s="1"/>
  <c r="ET66" i="1"/>
  <c r="EJ66" i="1"/>
  <c r="EI66" i="1"/>
  <c r="AP25" i="3" s="1"/>
  <c r="AP9" i="6" s="1"/>
  <c r="EC66" i="1"/>
  <c r="EB66" i="1"/>
  <c r="DV66" i="1"/>
  <c r="DU66" i="1"/>
  <c r="DO66" i="1"/>
  <c r="DN66" i="1"/>
  <c r="DH66" i="1"/>
  <c r="DG66" i="1"/>
  <c r="DA66" i="1"/>
  <c r="CZ66" i="1"/>
  <c r="AF25" i="3" s="1"/>
  <c r="CT66" i="1"/>
  <c r="AE25" i="3" s="1"/>
  <c r="CS66" i="1"/>
  <c r="AD25" i="3" s="1"/>
  <c r="CF66" i="1"/>
  <c r="AA25" i="3" s="1"/>
  <c r="CE66" i="1"/>
  <c r="Z25" i="3" s="1"/>
  <c r="BX66" i="1"/>
  <c r="BW66" i="1"/>
  <c r="X25" i="3" s="1"/>
  <c r="BL66" i="1"/>
  <c r="T25" i="3" s="1"/>
  <c r="BF66" i="1"/>
  <c r="BE66" i="1"/>
  <c r="AY66" i="1"/>
  <c r="AX66" i="1"/>
  <c r="P25" i="3" s="1"/>
  <c r="AR66" i="1"/>
  <c r="AQ66" i="1"/>
  <c r="N25" i="3" s="1"/>
  <c r="AK66" i="1"/>
  <c r="AJ66" i="1"/>
  <c r="AD66" i="1"/>
  <c r="AC66" i="1"/>
  <c r="W66" i="1"/>
  <c r="V66" i="1"/>
  <c r="I66" i="1"/>
  <c r="H66" i="1"/>
  <c r="EU65" i="1"/>
  <c r="ET65" i="1"/>
  <c r="EJ65" i="1"/>
  <c r="EI65" i="1"/>
  <c r="EC65" i="1"/>
  <c r="EB65" i="1"/>
  <c r="DV65" i="1"/>
  <c r="DU65" i="1"/>
  <c r="DO65" i="1"/>
  <c r="DN65" i="1"/>
  <c r="DH65" i="1"/>
  <c r="DG65" i="1"/>
  <c r="DA65" i="1"/>
  <c r="CZ65" i="1"/>
  <c r="CT65" i="1"/>
  <c r="AE24" i="3" s="1"/>
  <c r="CS65" i="1"/>
  <c r="CF65" i="1"/>
  <c r="CE65" i="1"/>
  <c r="BX65" i="1"/>
  <c r="BW65" i="1"/>
  <c r="X24" i="3" s="1"/>
  <c r="BL65" i="1"/>
  <c r="BF65" i="1"/>
  <c r="BE65" i="1"/>
  <c r="AY65" i="1"/>
  <c r="AX65" i="1"/>
  <c r="AR65" i="1"/>
  <c r="AQ65" i="1"/>
  <c r="AK65" i="1"/>
  <c r="AJ65" i="1"/>
  <c r="AD65" i="1"/>
  <c r="AC65" i="1"/>
  <c r="W65" i="1"/>
  <c r="V65" i="1"/>
  <c r="I65" i="1"/>
  <c r="H65" i="1"/>
  <c r="EU64" i="1"/>
  <c r="ET64" i="1"/>
  <c r="AT25" i="2" s="1"/>
  <c r="EJ64" i="1"/>
  <c r="AQ25" i="2" s="1"/>
  <c r="EI64" i="1"/>
  <c r="AP25" i="2" s="1"/>
  <c r="EC64" i="1"/>
  <c r="AO25" i="2" s="1"/>
  <c r="EB64" i="1"/>
  <c r="AN25" i="2" s="1"/>
  <c r="DV64" i="1"/>
  <c r="AM25" i="2" s="1"/>
  <c r="DU64" i="1"/>
  <c r="AL25" i="2" s="1"/>
  <c r="DO64" i="1"/>
  <c r="DN64" i="1"/>
  <c r="AJ25" i="2" s="1"/>
  <c r="DH64" i="1"/>
  <c r="DG64" i="1"/>
  <c r="DA64" i="1"/>
  <c r="AG25" i="2" s="1"/>
  <c r="CZ64" i="1"/>
  <c r="AF25" i="2" s="1"/>
  <c r="CT64" i="1"/>
  <c r="CS64" i="1"/>
  <c r="AD25" i="2" s="1"/>
  <c r="CF64" i="1"/>
  <c r="AA25" i="2" s="1"/>
  <c r="CE64" i="1"/>
  <c r="BX64" i="1"/>
  <c r="BW64" i="1"/>
  <c r="BL64" i="1"/>
  <c r="BF64" i="1"/>
  <c r="BE64" i="1"/>
  <c r="AY64" i="1"/>
  <c r="AX64" i="1"/>
  <c r="AR64" i="1"/>
  <c r="AQ64" i="1"/>
  <c r="N25" i="2" s="1"/>
  <c r="AK64" i="1"/>
  <c r="AJ64" i="1"/>
  <c r="AD64" i="1"/>
  <c r="K25" i="2" s="1"/>
  <c r="AC64" i="1"/>
  <c r="J25" i="2" s="1"/>
  <c r="W64" i="1"/>
  <c r="I25" i="2" s="1"/>
  <c r="V64" i="1"/>
  <c r="I64" i="1"/>
  <c r="E25" i="2" s="1"/>
  <c r="H64" i="1"/>
  <c r="D25" i="2" s="1"/>
  <c r="EU63" i="1"/>
  <c r="AU24" i="3" s="1"/>
  <c r="ET63" i="1"/>
  <c r="EJ63" i="1"/>
  <c r="AQ24" i="3" s="1"/>
  <c r="EI63" i="1"/>
  <c r="AP24" i="3" s="1"/>
  <c r="EC63" i="1"/>
  <c r="AO24" i="3" s="1"/>
  <c r="EB63" i="1"/>
  <c r="AN24" i="3" s="1"/>
  <c r="DV63" i="1"/>
  <c r="AM24" i="3" s="1"/>
  <c r="DU63" i="1"/>
  <c r="DO63" i="1"/>
  <c r="DN63" i="1"/>
  <c r="DH63" i="1"/>
  <c r="DG63" i="1"/>
  <c r="DA63" i="1"/>
  <c r="CZ63" i="1"/>
  <c r="CT63" i="1"/>
  <c r="CS63" i="1"/>
  <c r="CF63" i="1"/>
  <c r="CE63" i="1"/>
  <c r="BX63" i="1"/>
  <c r="BW63" i="1"/>
  <c r="BL63" i="1"/>
  <c r="BF63" i="1"/>
  <c r="S24" i="3" s="1"/>
  <c r="BE63" i="1"/>
  <c r="AY63" i="1"/>
  <c r="Q24" i="3" s="1"/>
  <c r="AX63" i="1"/>
  <c r="AR63" i="1"/>
  <c r="AQ63" i="1"/>
  <c r="AK63" i="1"/>
  <c r="AJ63" i="1"/>
  <c r="AD63" i="1"/>
  <c r="K24" i="3" s="1"/>
  <c r="AC63" i="1"/>
  <c r="W63" i="1"/>
  <c r="I24" i="3" s="1"/>
  <c r="V63" i="1"/>
  <c r="I63" i="1"/>
  <c r="E24" i="3" s="1"/>
  <c r="H63" i="1"/>
  <c r="EU62" i="1"/>
  <c r="ET62" i="1"/>
  <c r="EJ62" i="1"/>
  <c r="EI62" i="1"/>
  <c r="EC62" i="1"/>
  <c r="EB62" i="1"/>
  <c r="DV62" i="1"/>
  <c r="DU62" i="1"/>
  <c r="DO62" i="1"/>
  <c r="DN62" i="1"/>
  <c r="DH62" i="1"/>
  <c r="DG62" i="1"/>
  <c r="DA62" i="1"/>
  <c r="CZ62" i="1"/>
  <c r="CT62" i="1"/>
  <c r="AE23" i="3" s="1"/>
  <c r="CS62" i="1"/>
  <c r="CF62" i="1"/>
  <c r="CE62" i="1"/>
  <c r="BX62" i="1"/>
  <c r="BW62" i="1"/>
  <c r="BL62" i="1"/>
  <c r="BF62" i="1"/>
  <c r="BE62" i="1"/>
  <c r="AY62" i="1"/>
  <c r="Q23" i="3" s="1"/>
  <c r="AX62" i="1"/>
  <c r="P23" i="3" s="1"/>
  <c r="AR62" i="1"/>
  <c r="AQ62" i="1"/>
  <c r="AK62" i="1"/>
  <c r="AJ62" i="1"/>
  <c r="AD62" i="1"/>
  <c r="AC62" i="1"/>
  <c r="W62" i="1"/>
  <c r="V62" i="1"/>
  <c r="I62" i="1"/>
  <c r="H62" i="1"/>
  <c r="EU61" i="1"/>
  <c r="AU24" i="2" s="1"/>
  <c r="ET61" i="1"/>
  <c r="AT24" i="2" s="1"/>
  <c r="EJ61" i="1"/>
  <c r="AQ24" i="2" s="1"/>
  <c r="EI61" i="1"/>
  <c r="EC61" i="1"/>
  <c r="EB61" i="1"/>
  <c r="AN24" i="2" s="1"/>
  <c r="DV61" i="1"/>
  <c r="AM24" i="2" s="1"/>
  <c r="DU61" i="1"/>
  <c r="DO61" i="1"/>
  <c r="DN61" i="1"/>
  <c r="AJ24" i="2" s="1"/>
  <c r="DH61" i="1"/>
  <c r="DG61" i="1"/>
  <c r="DA61" i="1"/>
  <c r="CZ61" i="1"/>
  <c r="AF24" i="2" s="1"/>
  <c r="CT61" i="1"/>
  <c r="CS61" i="1"/>
  <c r="AD24" i="2" s="1"/>
  <c r="CF61" i="1"/>
  <c r="AA24" i="2" s="1"/>
  <c r="CE61" i="1"/>
  <c r="Z23" i="3" s="1"/>
  <c r="BX61" i="1"/>
  <c r="Y24" i="2" s="1"/>
  <c r="BW61" i="1"/>
  <c r="X24" i="2" s="1"/>
  <c r="BM61" i="1"/>
  <c r="U24" i="2" s="1"/>
  <c r="BL61" i="1"/>
  <c r="BF61" i="1"/>
  <c r="BE61" i="1"/>
  <c r="AY61" i="1"/>
  <c r="Q24" i="2" s="1"/>
  <c r="AX61" i="1"/>
  <c r="P24" i="2" s="1"/>
  <c r="AR61" i="1"/>
  <c r="AQ61" i="1"/>
  <c r="N24" i="2" s="1"/>
  <c r="AK61" i="1"/>
  <c r="AJ61" i="1"/>
  <c r="AD61" i="1"/>
  <c r="K24" i="2" s="1"/>
  <c r="AC61" i="1"/>
  <c r="W61" i="1"/>
  <c r="I24" i="2" s="1"/>
  <c r="V61" i="1"/>
  <c r="I61" i="1"/>
  <c r="E24" i="2" s="1"/>
  <c r="H61" i="1"/>
  <c r="D24" i="2" s="1"/>
  <c r="EU60" i="1"/>
  <c r="AU23" i="3" s="1"/>
  <c r="ET60" i="1"/>
  <c r="AT23" i="3" s="1"/>
  <c r="EJ60" i="1"/>
  <c r="EI60" i="1"/>
  <c r="AP23" i="3" s="1"/>
  <c r="EC60" i="1"/>
  <c r="AO23" i="3" s="1"/>
  <c r="EB60" i="1"/>
  <c r="AN23" i="3" s="1"/>
  <c r="DV60" i="1"/>
  <c r="AM23" i="3" s="1"/>
  <c r="DU60" i="1"/>
  <c r="AL23" i="3" s="1"/>
  <c r="DO60" i="1"/>
  <c r="DN60" i="1"/>
  <c r="AJ23" i="3" s="1"/>
  <c r="DH60" i="1"/>
  <c r="DG60" i="1"/>
  <c r="DA60" i="1"/>
  <c r="AG23" i="3" s="1"/>
  <c r="CZ60" i="1"/>
  <c r="CT60" i="1"/>
  <c r="CS60" i="1"/>
  <c r="CF60" i="1"/>
  <c r="CE60" i="1"/>
  <c r="BX60" i="1"/>
  <c r="Y23" i="3" s="1"/>
  <c r="BW60" i="1"/>
  <c r="BM60" i="1"/>
  <c r="U23" i="3" s="1"/>
  <c r="BL60" i="1"/>
  <c r="BF60" i="1"/>
  <c r="BE60" i="1"/>
  <c r="AY60" i="1"/>
  <c r="AX60" i="1"/>
  <c r="AR60" i="1"/>
  <c r="AQ60" i="1"/>
  <c r="AK60" i="1"/>
  <c r="AJ60" i="1"/>
  <c r="AD60" i="1"/>
  <c r="K23" i="3" s="1"/>
  <c r="AC60" i="1"/>
  <c r="J23" i="3" s="1"/>
  <c r="W60" i="1"/>
  <c r="V60" i="1"/>
  <c r="I60" i="1"/>
  <c r="H60" i="1"/>
  <c r="D23" i="3" s="1"/>
  <c r="EU59" i="1"/>
  <c r="ET59" i="1"/>
  <c r="EJ59" i="1"/>
  <c r="EI59" i="1"/>
  <c r="EC59" i="1"/>
  <c r="EB59" i="1"/>
  <c r="DV59" i="1"/>
  <c r="DU59" i="1"/>
  <c r="DO59" i="1"/>
  <c r="DN59" i="1"/>
  <c r="DH59" i="1"/>
  <c r="DG59" i="1"/>
  <c r="DA59" i="1"/>
  <c r="CZ59" i="1"/>
  <c r="CT59" i="1"/>
  <c r="CS59" i="1"/>
  <c r="CF59" i="1"/>
  <c r="CE59" i="1"/>
  <c r="BX59" i="1"/>
  <c r="BW59" i="1"/>
  <c r="BM59" i="1"/>
  <c r="BL59" i="1"/>
  <c r="BF59" i="1"/>
  <c r="BE59" i="1"/>
  <c r="AY59" i="1"/>
  <c r="AX59" i="1"/>
  <c r="AR59" i="1"/>
  <c r="AQ59" i="1"/>
  <c r="AK59" i="1"/>
  <c r="AJ59" i="1"/>
  <c r="AD59" i="1"/>
  <c r="AC59" i="1"/>
  <c r="W59" i="1"/>
  <c r="V59" i="1"/>
  <c r="I59" i="1"/>
  <c r="H59" i="1"/>
  <c r="EU58" i="1"/>
  <c r="AU23" i="2" s="1"/>
  <c r="ET58" i="1"/>
  <c r="EJ58" i="1"/>
  <c r="AQ23" i="2" s="1"/>
  <c r="EI58" i="1"/>
  <c r="EC58" i="1"/>
  <c r="EB58" i="1"/>
  <c r="AN23" i="2" s="1"/>
  <c r="DV58" i="1"/>
  <c r="AM23" i="2" s="1"/>
  <c r="DU58" i="1"/>
  <c r="AL23" i="2" s="1"/>
  <c r="DO58" i="1"/>
  <c r="DN58" i="1"/>
  <c r="AJ23" i="2" s="1"/>
  <c r="DH58" i="1"/>
  <c r="DG58" i="1"/>
  <c r="DA58" i="1"/>
  <c r="AG23" i="2" s="1"/>
  <c r="CZ58" i="1"/>
  <c r="AF23" i="2" s="1"/>
  <c r="CT58" i="1"/>
  <c r="AE23" i="2" s="1"/>
  <c r="CS58" i="1"/>
  <c r="AD23" i="2" s="1"/>
  <c r="CF58" i="1"/>
  <c r="CE58" i="1"/>
  <c r="Z22" i="3" s="1"/>
  <c r="BX58" i="1"/>
  <c r="Y23" i="2" s="1"/>
  <c r="BW58" i="1"/>
  <c r="X23" i="2" s="1"/>
  <c r="BM58" i="1"/>
  <c r="U23" i="2" s="1"/>
  <c r="BL58" i="1"/>
  <c r="BF58" i="1"/>
  <c r="S23" i="2" s="1"/>
  <c r="BE58" i="1"/>
  <c r="AY58" i="1"/>
  <c r="AX58" i="1"/>
  <c r="AR58" i="1"/>
  <c r="AQ58" i="1"/>
  <c r="N23" i="2" s="1"/>
  <c r="AK58" i="1"/>
  <c r="AJ58" i="1"/>
  <c r="AD58" i="1"/>
  <c r="AC58" i="1"/>
  <c r="J23" i="2" s="1"/>
  <c r="W58" i="1"/>
  <c r="V58" i="1"/>
  <c r="I58" i="1"/>
  <c r="H58" i="1"/>
  <c r="EU57" i="1"/>
  <c r="ET57" i="1"/>
  <c r="EJ57" i="1"/>
  <c r="EI57" i="1"/>
  <c r="EC57" i="1"/>
  <c r="AO22" i="3" s="1"/>
  <c r="EB57" i="1"/>
  <c r="AN22" i="3" s="1"/>
  <c r="DV57" i="1"/>
  <c r="DU57" i="1"/>
  <c r="DO57" i="1"/>
  <c r="DN57" i="1"/>
  <c r="AJ22" i="3" s="1"/>
  <c r="DH57" i="1"/>
  <c r="DG57" i="1"/>
  <c r="DA57" i="1"/>
  <c r="AG22" i="3" s="1"/>
  <c r="CZ57" i="1"/>
  <c r="AF22" i="3" s="1"/>
  <c r="CT57" i="1"/>
  <c r="AE22" i="3" s="1"/>
  <c r="CS57" i="1"/>
  <c r="AD22" i="3" s="1"/>
  <c r="CF57" i="1"/>
  <c r="AA22" i="3" s="1"/>
  <c r="CE57" i="1"/>
  <c r="BX57" i="1"/>
  <c r="BW57" i="1"/>
  <c r="BM57" i="1"/>
  <c r="U22" i="3" s="1"/>
  <c r="BL57" i="1"/>
  <c r="BF57" i="1"/>
  <c r="S22" i="3" s="1"/>
  <c r="BE57" i="1"/>
  <c r="AY57" i="1"/>
  <c r="AX57" i="1"/>
  <c r="AR57" i="1"/>
  <c r="AQ57" i="1"/>
  <c r="AK57" i="1"/>
  <c r="AJ57" i="1"/>
  <c r="AD57" i="1"/>
  <c r="AC57" i="1"/>
  <c r="W57" i="1"/>
  <c r="V57" i="1"/>
  <c r="I57" i="1"/>
  <c r="E22" i="3" s="1"/>
  <c r="H57" i="1"/>
  <c r="D22" i="3" s="1"/>
  <c r="EU56" i="1"/>
  <c r="ET56" i="1"/>
  <c r="EJ56" i="1"/>
  <c r="EI56" i="1"/>
  <c r="EC56" i="1"/>
  <c r="EB56" i="1"/>
  <c r="DV56" i="1"/>
  <c r="DU56" i="1"/>
  <c r="AL21" i="3" s="1"/>
  <c r="DO56" i="1"/>
  <c r="DN56" i="1"/>
  <c r="DH56" i="1"/>
  <c r="DG56" i="1"/>
  <c r="DA56" i="1"/>
  <c r="CZ56" i="1"/>
  <c r="CT56" i="1"/>
  <c r="CS56" i="1"/>
  <c r="CF56" i="1"/>
  <c r="CE56" i="1"/>
  <c r="BX56" i="1"/>
  <c r="BW56" i="1"/>
  <c r="BM56" i="1"/>
  <c r="BL56" i="1"/>
  <c r="BF56" i="1"/>
  <c r="BE56" i="1"/>
  <c r="AY56" i="1"/>
  <c r="AX56" i="1"/>
  <c r="P21" i="3" s="1"/>
  <c r="AR56" i="1"/>
  <c r="AQ56" i="1"/>
  <c r="AK56" i="1"/>
  <c r="AJ56" i="1"/>
  <c r="AD56" i="1"/>
  <c r="AC56" i="1"/>
  <c r="W56" i="1"/>
  <c r="V56" i="1"/>
  <c r="I56" i="1"/>
  <c r="E21" i="3" s="1"/>
  <c r="H56" i="1"/>
  <c r="EU55" i="1"/>
  <c r="AU22" i="2" s="1"/>
  <c r="ET55" i="1"/>
  <c r="EJ55" i="1"/>
  <c r="AQ22" i="2" s="1"/>
  <c r="EI55" i="1"/>
  <c r="EC55" i="1"/>
  <c r="AO22" i="2" s="1"/>
  <c r="EB55" i="1"/>
  <c r="DV55" i="1"/>
  <c r="AM22" i="2" s="1"/>
  <c r="DU55" i="1"/>
  <c r="DO55" i="1"/>
  <c r="DN55" i="1"/>
  <c r="AJ22" i="2" s="1"/>
  <c r="DH55" i="1"/>
  <c r="DG55" i="1"/>
  <c r="DA55" i="1"/>
  <c r="AG22" i="2" s="1"/>
  <c r="CZ55" i="1"/>
  <c r="CT55" i="1"/>
  <c r="AE22" i="2" s="1"/>
  <c r="CS55" i="1"/>
  <c r="AD22" i="2" s="1"/>
  <c r="CF55" i="1"/>
  <c r="AA22" i="2" s="1"/>
  <c r="CE55" i="1"/>
  <c r="Z22" i="2" s="1"/>
  <c r="BX55" i="1"/>
  <c r="Y22" i="2" s="1"/>
  <c r="BW55" i="1"/>
  <c r="X22" i="2" s="1"/>
  <c r="BM55" i="1"/>
  <c r="U22" i="2" s="1"/>
  <c r="BL55" i="1"/>
  <c r="T22" i="2" s="1"/>
  <c r="BF55" i="1"/>
  <c r="S22" i="2" s="1"/>
  <c r="BE55" i="1"/>
  <c r="AY55" i="1"/>
  <c r="Q22" i="2" s="1"/>
  <c r="AX55" i="1"/>
  <c r="P22" i="2" s="1"/>
  <c r="AR55" i="1"/>
  <c r="AQ55" i="1"/>
  <c r="N21" i="3" s="1"/>
  <c r="AK55" i="1"/>
  <c r="AJ55" i="1"/>
  <c r="AD55" i="1"/>
  <c r="K22" i="2" s="1"/>
  <c r="AC55" i="1"/>
  <c r="J22" i="2" s="1"/>
  <c r="W55" i="1"/>
  <c r="V55" i="1"/>
  <c r="I55" i="1"/>
  <c r="H55" i="1"/>
  <c r="EU54" i="1"/>
  <c r="ET54" i="1"/>
  <c r="EC54" i="1"/>
  <c r="EB54" i="1"/>
  <c r="AN21" i="3" s="1"/>
  <c r="DV54" i="1"/>
  <c r="DU54" i="1"/>
  <c r="DO54" i="1"/>
  <c r="DN54" i="1"/>
  <c r="DH54" i="1"/>
  <c r="DG54" i="1"/>
  <c r="DA54" i="1"/>
  <c r="AG21" i="3" s="1"/>
  <c r="CZ54" i="1"/>
  <c r="AF21" i="3" s="1"/>
  <c r="CT54" i="1"/>
  <c r="AE21" i="3" s="1"/>
  <c r="CS54" i="1"/>
  <c r="AD21" i="3" s="1"/>
  <c r="CF54" i="1"/>
  <c r="AA21" i="3" s="1"/>
  <c r="CE54" i="1"/>
  <c r="BX54" i="1"/>
  <c r="Y21" i="3" s="1"/>
  <c r="BW54" i="1"/>
  <c r="X21" i="3" s="1"/>
  <c r="BM54" i="1"/>
  <c r="U21" i="3" s="1"/>
  <c r="BL54" i="1"/>
  <c r="T21" i="3" s="1"/>
  <c r="BF54" i="1"/>
  <c r="S21" i="3" s="1"/>
  <c r="BE54" i="1"/>
  <c r="AY54" i="1"/>
  <c r="AX54" i="1"/>
  <c r="AR54" i="1"/>
  <c r="AQ54" i="1"/>
  <c r="AK54" i="1"/>
  <c r="AJ54" i="1"/>
  <c r="AD54" i="1"/>
  <c r="AC54" i="1"/>
  <c r="J21" i="3" s="1"/>
  <c r="W54" i="1"/>
  <c r="V54" i="1"/>
  <c r="I54" i="1"/>
  <c r="H54" i="1"/>
  <c r="EU53" i="1"/>
  <c r="ET53" i="1"/>
  <c r="EC53" i="1"/>
  <c r="EB53" i="1"/>
  <c r="DV53" i="1"/>
  <c r="DU53" i="1"/>
  <c r="DO53" i="1"/>
  <c r="DN53" i="1"/>
  <c r="DH53" i="1"/>
  <c r="DG53" i="1"/>
  <c r="DA53" i="1"/>
  <c r="CZ53" i="1"/>
  <c r="CT53" i="1"/>
  <c r="CS53" i="1"/>
  <c r="AD20" i="3" s="1"/>
  <c r="CF53" i="1"/>
  <c r="CE53" i="1"/>
  <c r="BX53" i="1"/>
  <c r="BW53" i="1"/>
  <c r="BM53" i="1"/>
  <c r="BL53" i="1"/>
  <c r="BF53" i="1"/>
  <c r="BE53" i="1"/>
  <c r="AY53" i="1"/>
  <c r="AX53" i="1"/>
  <c r="AR53" i="1"/>
  <c r="AQ53" i="1"/>
  <c r="AK53" i="1"/>
  <c r="AJ53" i="1"/>
  <c r="AD53" i="1"/>
  <c r="AC53" i="1"/>
  <c r="W53" i="1"/>
  <c r="V53" i="1"/>
  <c r="I53" i="1"/>
  <c r="H53" i="1"/>
  <c r="EU52" i="1"/>
  <c r="AU21" i="2" s="1"/>
  <c r="ET52" i="1"/>
  <c r="AT21" i="2" s="1"/>
  <c r="EC52" i="1"/>
  <c r="AO21" i="2" s="1"/>
  <c r="EB52" i="1"/>
  <c r="AN21" i="2" s="1"/>
  <c r="DV52" i="1"/>
  <c r="AM21" i="2" s="1"/>
  <c r="DU52" i="1"/>
  <c r="AL21" i="2" s="1"/>
  <c r="DO52" i="1"/>
  <c r="DN52" i="1"/>
  <c r="AJ21" i="2" s="1"/>
  <c r="DH52" i="1"/>
  <c r="DG52" i="1"/>
  <c r="DA52" i="1"/>
  <c r="AG21" i="2" s="1"/>
  <c r="CZ52" i="1"/>
  <c r="AF21" i="2" s="1"/>
  <c r="CT52" i="1"/>
  <c r="AE21" i="2" s="1"/>
  <c r="CS52" i="1"/>
  <c r="CF52" i="1"/>
  <c r="AA21" i="2" s="1"/>
  <c r="CE52" i="1"/>
  <c r="BX52" i="1"/>
  <c r="Y21" i="2" s="1"/>
  <c r="BW52" i="1"/>
  <c r="X21" i="2" s="1"/>
  <c r="BM52" i="1"/>
  <c r="U21" i="2" s="1"/>
  <c r="BL52" i="1"/>
  <c r="BF52" i="1"/>
  <c r="BE52" i="1"/>
  <c r="AY52" i="1"/>
  <c r="Q21" i="2" s="1"/>
  <c r="AX52" i="1"/>
  <c r="AR52" i="1"/>
  <c r="AQ52" i="1"/>
  <c r="N21" i="2" s="1"/>
  <c r="AK52" i="1"/>
  <c r="AJ52" i="1"/>
  <c r="AD52" i="1"/>
  <c r="K21" i="2" s="1"/>
  <c r="AC52" i="1"/>
  <c r="J21" i="2" s="1"/>
  <c r="W52" i="1"/>
  <c r="I21" i="2" s="1"/>
  <c r="V52" i="1"/>
  <c r="I52" i="1"/>
  <c r="H52" i="1"/>
  <c r="D21" i="2" s="1"/>
  <c r="EU51" i="1"/>
  <c r="ET51" i="1"/>
  <c r="AT20" i="3" s="1"/>
  <c r="EC51" i="1"/>
  <c r="EB51" i="1"/>
  <c r="DV51" i="1"/>
  <c r="DU51" i="1"/>
  <c r="DO51" i="1"/>
  <c r="DN51" i="1"/>
  <c r="DH51" i="1"/>
  <c r="DG51" i="1"/>
  <c r="DA51" i="1"/>
  <c r="CZ51" i="1"/>
  <c r="AF20" i="3" s="1"/>
  <c r="CT51" i="1"/>
  <c r="CS51" i="1"/>
  <c r="CF51" i="1"/>
  <c r="CE51" i="1"/>
  <c r="Z20" i="3" s="1"/>
  <c r="BX51" i="1"/>
  <c r="Y20" i="3" s="1"/>
  <c r="BW51" i="1"/>
  <c r="BM51" i="1"/>
  <c r="BL51" i="1"/>
  <c r="T20" i="3" s="1"/>
  <c r="BF51" i="1"/>
  <c r="S20" i="3" s="1"/>
  <c r="BE51" i="1"/>
  <c r="AY51" i="1"/>
  <c r="Q20" i="3" s="1"/>
  <c r="AX51" i="1"/>
  <c r="P20" i="3" s="1"/>
  <c r="AR51" i="1"/>
  <c r="AQ51" i="1"/>
  <c r="AK51" i="1"/>
  <c r="AJ51" i="1"/>
  <c r="AD51" i="1"/>
  <c r="K20" i="3" s="1"/>
  <c r="AC51" i="1"/>
  <c r="J20" i="3" s="1"/>
  <c r="W51" i="1"/>
  <c r="I20" i="3" s="1"/>
  <c r="V51" i="1"/>
  <c r="I51" i="1"/>
  <c r="H51" i="1"/>
  <c r="D20" i="3" s="1"/>
  <c r="EU50" i="1"/>
  <c r="ET50" i="1"/>
  <c r="EC50" i="1"/>
  <c r="EB50" i="1"/>
  <c r="DV50" i="1"/>
  <c r="DU50" i="1"/>
  <c r="DO50" i="1"/>
  <c r="DN50" i="1"/>
  <c r="DH50" i="1"/>
  <c r="DG50" i="1"/>
  <c r="DA50" i="1"/>
  <c r="CZ50" i="1"/>
  <c r="CT50" i="1"/>
  <c r="CS50" i="1"/>
  <c r="CF50" i="1"/>
  <c r="CE50" i="1"/>
  <c r="BX50" i="1"/>
  <c r="BW50" i="1"/>
  <c r="BM50" i="1"/>
  <c r="BL50" i="1"/>
  <c r="BF50" i="1"/>
  <c r="BE50" i="1"/>
  <c r="AY50" i="1"/>
  <c r="AX50" i="1"/>
  <c r="AR50" i="1"/>
  <c r="AQ50" i="1"/>
  <c r="AK50" i="1"/>
  <c r="AJ50" i="1"/>
  <c r="AD50" i="1"/>
  <c r="AC50" i="1"/>
  <c r="W50" i="1"/>
  <c r="V50" i="1"/>
  <c r="I50" i="1"/>
  <c r="H50" i="1"/>
  <c r="EU49" i="1"/>
  <c r="AU20" i="2" s="1"/>
  <c r="ET49" i="1"/>
  <c r="EJ49" i="1"/>
  <c r="AQ20" i="2" s="1"/>
  <c r="EI49" i="1"/>
  <c r="EC49" i="1"/>
  <c r="AO20" i="2" s="1"/>
  <c r="EB49" i="1"/>
  <c r="AN20" i="2" s="1"/>
  <c r="DV49" i="1"/>
  <c r="AM20" i="2" s="1"/>
  <c r="DU49" i="1"/>
  <c r="AL20" i="2" s="1"/>
  <c r="DO49" i="1"/>
  <c r="DN49" i="1"/>
  <c r="DH49" i="1"/>
  <c r="DG49" i="1"/>
  <c r="DA49" i="1"/>
  <c r="AG20" i="2" s="1"/>
  <c r="CZ49" i="1"/>
  <c r="AF20" i="2" s="1"/>
  <c r="CT49" i="1"/>
  <c r="AE20" i="2" s="1"/>
  <c r="CS49" i="1"/>
  <c r="AD20" i="2" s="1"/>
  <c r="CF49" i="1"/>
  <c r="CE49" i="1"/>
  <c r="Z20" i="2" s="1"/>
  <c r="BX49" i="1"/>
  <c r="Y20" i="2" s="1"/>
  <c r="BW49" i="1"/>
  <c r="X20" i="2" s="1"/>
  <c r="BM49" i="1"/>
  <c r="BL49" i="1"/>
  <c r="BF49" i="1"/>
  <c r="S20" i="2" s="1"/>
  <c r="BE49" i="1"/>
  <c r="AY49" i="1"/>
  <c r="Q20" i="2" s="1"/>
  <c r="AX49" i="1"/>
  <c r="AR49" i="1"/>
  <c r="AQ49" i="1"/>
  <c r="N20" i="2" s="1"/>
  <c r="AK49" i="1"/>
  <c r="AJ49" i="1"/>
  <c r="AD49" i="1"/>
  <c r="AC49" i="1"/>
  <c r="W49" i="1"/>
  <c r="I20" i="2" s="1"/>
  <c r="V49" i="1"/>
  <c r="I49" i="1"/>
  <c r="E20" i="2" s="1"/>
  <c r="H49" i="1"/>
  <c r="D20" i="2" s="1"/>
  <c r="EU48" i="1"/>
  <c r="AU19" i="3" s="1"/>
  <c r="ET48" i="1"/>
  <c r="AT19" i="3" s="1"/>
  <c r="EJ48" i="1"/>
  <c r="AQ19" i="3" s="1"/>
  <c r="EI48" i="1"/>
  <c r="AP19" i="3" s="1"/>
  <c r="EC48" i="1"/>
  <c r="EB48" i="1"/>
  <c r="AN19" i="3" s="1"/>
  <c r="DV48" i="1"/>
  <c r="AM19" i="3" s="1"/>
  <c r="DU48" i="1"/>
  <c r="DO48" i="1"/>
  <c r="DN48" i="1"/>
  <c r="AJ19" i="3" s="1"/>
  <c r="DH48" i="1"/>
  <c r="DG48" i="1"/>
  <c r="DA48" i="1"/>
  <c r="CZ48" i="1"/>
  <c r="AF19" i="3" s="1"/>
  <c r="CT48" i="1"/>
  <c r="CS48" i="1"/>
  <c r="CF48" i="1"/>
  <c r="CE48" i="1"/>
  <c r="BX48" i="1"/>
  <c r="BW48" i="1"/>
  <c r="BM48" i="1"/>
  <c r="U19" i="3" s="1"/>
  <c r="BL48" i="1"/>
  <c r="BF48" i="1"/>
  <c r="BE48" i="1"/>
  <c r="AY48" i="1"/>
  <c r="Q19" i="3" s="1"/>
  <c r="AX48" i="1"/>
  <c r="AR48" i="1"/>
  <c r="AQ48" i="1"/>
  <c r="N19" i="3" s="1"/>
  <c r="AK48" i="1"/>
  <c r="AJ48" i="1"/>
  <c r="AD48" i="1"/>
  <c r="K19" i="3" s="1"/>
  <c r="AC48" i="1"/>
  <c r="J19" i="3" s="1"/>
  <c r="W48" i="1"/>
  <c r="I19" i="3" s="1"/>
  <c r="V48" i="1"/>
  <c r="I48" i="1"/>
  <c r="E19" i="3" s="1"/>
  <c r="H48" i="1"/>
  <c r="D19" i="3" s="1"/>
  <c r="EU47" i="1"/>
  <c r="ET47" i="1"/>
  <c r="EJ47" i="1"/>
  <c r="EI47" i="1"/>
  <c r="EC47" i="1"/>
  <c r="EB47" i="1"/>
  <c r="DV47" i="1"/>
  <c r="DU47" i="1"/>
  <c r="DO47" i="1"/>
  <c r="DN47" i="1"/>
  <c r="DH47" i="1"/>
  <c r="DG47" i="1"/>
  <c r="DA47" i="1"/>
  <c r="CZ47" i="1"/>
  <c r="CT47" i="1"/>
  <c r="CS47" i="1"/>
  <c r="CF47" i="1"/>
  <c r="CE47" i="1"/>
  <c r="BX47" i="1"/>
  <c r="BW47" i="1"/>
  <c r="BM47" i="1"/>
  <c r="BL47" i="1"/>
  <c r="BF47" i="1"/>
  <c r="BE47" i="1"/>
  <c r="AY47" i="1"/>
  <c r="AX47" i="1"/>
  <c r="AR47" i="1"/>
  <c r="AQ47" i="1"/>
  <c r="AK47" i="1"/>
  <c r="AJ47" i="1"/>
  <c r="AD47" i="1"/>
  <c r="AC47" i="1"/>
  <c r="W47" i="1"/>
  <c r="V47" i="1"/>
  <c r="I47" i="1"/>
  <c r="H47" i="1"/>
  <c r="EU46" i="1"/>
  <c r="ET46" i="1"/>
  <c r="EJ46" i="1"/>
  <c r="EI46" i="1"/>
  <c r="AP19" i="2" s="1"/>
  <c r="EC46" i="1"/>
  <c r="EB46" i="1"/>
  <c r="AN19" i="2" s="1"/>
  <c r="DV46" i="1"/>
  <c r="AM19" i="2" s="1"/>
  <c r="DU46" i="1"/>
  <c r="AL19" i="2" s="1"/>
  <c r="DO46" i="1"/>
  <c r="DN46" i="1"/>
  <c r="AJ19" i="2" s="1"/>
  <c r="DH46" i="1"/>
  <c r="DG46" i="1"/>
  <c r="DA46" i="1"/>
  <c r="AG19" i="2" s="1"/>
  <c r="CZ46" i="1"/>
  <c r="CT46" i="1"/>
  <c r="AE19" i="2" s="1"/>
  <c r="CS46" i="1"/>
  <c r="AD19" i="2" s="1"/>
  <c r="CF46" i="1"/>
  <c r="AA19" i="2" s="1"/>
  <c r="CE46" i="1"/>
  <c r="Z19" i="2" s="1"/>
  <c r="BX46" i="1"/>
  <c r="Y19" i="2" s="1"/>
  <c r="BW46" i="1"/>
  <c r="X19" i="2" s="1"/>
  <c r="BM46" i="1"/>
  <c r="U19" i="2" s="1"/>
  <c r="BL46" i="1"/>
  <c r="T19" i="2" s="1"/>
  <c r="BF46" i="1"/>
  <c r="S19" i="2" s="1"/>
  <c r="BE46" i="1"/>
  <c r="AY46" i="1"/>
  <c r="AX46" i="1"/>
  <c r="AR46" i="1"/>
  <c r="AQ46" i="1"/>
  <c r="N19" i="2" s="1"/>
  <c r="AK46" i="1"/>
  <c r="AJ46" i="1"/>
  <c r="AD46" i="1"/>
  <c r="AC46" i="1"/>
  <c r="J19" i="2" s="1"/>
  <c r="W46" i="1"/>
  <c r="I19" i="2" s="1"/>
  <c r="V46" i="1"/>
  <c r="I46" i="1"/>
  <c r="H46" i="1"/>
  <c r="EU45" i="1"/>
  <c r="ET45" i="1"/>
  <c r="EJ45" i="1"/>
  <c r="EI45" i="1"/>
  <c r="AP18" i="3" s="1"/>
  <c r="EC45" i="1"/>
  <c r="AO18" i="3" s="1"/>
  <c r="EB45" i="1"/>
  <c r="AN18" i="3" s="1"/>
  <c r="DV45" i="1"/>
  <c r="DU45" i="1"/>
  <c r="AL18" i="3" s="1"/>
  <c r="DO45" i="1"/>
  <c r="DN45" i="1"/>
  <c r="AJ18" i="3" s="1"/>
  <c r="DH45" i="1"/>
  <c r="DG45" i="1"/>
  <c r="DA45" i="1"/>
  <c r="AG18" i="3" s="1"/>
  <c r="CZ45" i="1"/>
  <c r="AF18" i="3" s="1"/>
  <c r="CT45" i="1"/>
  <c r="CS45" i="1"/>
  <c r="CF45" i="1"/>
  <c r="CE45" i="1"/>
  <c r="Z18" i="3" s="1"/>
  <c r="BX45" i="1"/>
  <c r="BW45" i="1"/>
  <c r="BM45" i="1"/>
  <c r="BL45" i="1"/>
  <c r="BF45" i="1"/>
  <c r="BE45" i="1"/>
  <c r="AY45" i="1"/>
  <c r="Q18" i="3" s="1"/>
  <c r="AX45" i="1"/>
  <c r="AR45" i="1"/>
  <c r="AQ45" i="1"/>
  <c r="N18" i="3" s="1"/>
  <c r="AK45" i="1"/>
  <c r="AJ45" i="1"/>
  <c r="AD45" i="1"/>
  <c r="K18" i="3" s="1"/>
  <c r="AC45" i="1"/>
  <c r="J18" i="3" s="1"/>
  <c r="W45" i="1"/>
  <c r="V45" i="1"/>
  <c r="I45" i="1"/>
  <c r="E18" i="3" s="1"/>
  <c r="H45" i="1"/>
  <c r="D18" i="3" s="1"/>
  <c r="EU44" i="1"/>
  <c r="ET44" i="1"/>
  <c r="EJ44" i="1"/>
  <c r="EI44" i="1"/>
  <c r="EC44" i="1"/>
  <c r="EB44" i="1"/>
  <c r="DV44" i="1"/>
  <c r="DU44" i="1"/>
  <c r="DO44" i="1"/>
  <c r="DN44" i="1"/>
  <c r="DH44" i="1"/>
  <c r="DG44" i="1"/>
  <c r="DA44" i="1"/>
  <c r="CZ44" i="1"/>
  <c r="CT44" i="1"/>
  <c r="CS44" i="1"/>
  <c r="CF44" i="1"/>
  <c r="CE44" i="1"/>
  <c r="BX44" i="1"/>
  <c r="BW44" i="1"/>
  <c r="BM44" i="1"/>
  <c r="BL44" i="1"/>
  <c r="BF44" i="1"/>
  <c r="BE44" i="1"/>
  <c r="AY44" i="1"/>
  <c r="AX44" i="1"/>
  <c r="AR44" i="1"/>
  <c r="AQ44" i="1"/>
  <c r="AK44" i="1"/>
  <c r="AJ44" i="1"/>
  <c r="AD44" i="1"/>
  <c r="AC44" i="1"/>
  <c r="W44" i="1"/>
  <c r="V44" i="1"/>
  <c r="I44" i="1"/>
  <c r="H44" i="1"/>
  <c r="EU43" i="1"/>
  <c r="AU18" i="2" s="1"/>
  <c r="ET43" i="1"/>
  <c r="AT18" i="2" s="1"/>
  <c r="EJ43" i="1"/>
  <c r="EI43" i="1"/>
  <c r="EC43" i="1"/>
  <c r="EB43" i="1"/>
  <c r="AN18" i="2" s="1"/>
  <c r="DV43" i="1"/>
  <c r="DU43" i="1"/>
  <c r="AL18" i="2" s="1"/>
  <c r="DO43" i="1"/>
  <c r="DN43" i="1"/>
  <c r="AJ18" i="2" s="1"/>
  <c r="DH43" i="1"/>
  <c r="DG43" i="1"/>
  <c r="DA43" i="1"/>
  <c r="AG18" i="2" s="1"/>
  <c r="CZ43" i="1"/>
  <c r="AF18" i="2" s="1"/>
  <c r="CT43" i="1"/>
  <c r="AE18" i="2" s="1"/>
  <c r="CS43" i="1"/>
  <c r="AD18" i="2" s="1"/>
  <c r="CF43" i="1"/>
  <c r="AA18" i="2" s="1"/>
  <c r="CE43" i="1"/>
  <c r="BX43" i="1"/>
  <c r="Y18" i="2" s="1"/>
  <c r="BW43" i="1"/>
  <c r="X18" i="2" s="1"/>
  <c r="BM43" i="1"/>
  <c r="U18" i="2" s="1"/>
  <c r="BL43" i="1"/>
  <c r="T18" i="2" s="1"/>
  <c r="BF43" i="1"/>
  <c r="BE43" i="1"/>
  <c r="AY43" i="1"/>
  <c r="Q17" i="3" s="1"/>
  <c r="AX43" i="1"/>
  <c r="P18" i="2" s="1"/>
  <c r="AR43" i="1"/>
  <c r="AQ43" i="1"/>
  <c r="AK43" i="1"/>
  <c r="AJ43" i="1"/>
  <c r="AD43" i="1"/>
  <c r="K18" i="2" s="1"/>
  <c r="AC43" i="1"/>
  <c r="W43" i="1"/>
  <c r="I18" i="2" s="1"/>
  <c r="V43" i="1"/>
  <c r="I43" i="1"/>
  <c r="H43" i="1"/>
  <c r="D18" i="2" s="1"/>
  <c r="EU42" i="1"/>
  <c r="ET42" i="1"/>
  <c r="EJ42" i="1"/>
  <c r="EI42" i="1"/>
  <c r="EC42" i="1"/>
  <c r="EB42" i="1"/>
  <c r="DV42" i="1"/>
  <c r="DU42" i="1"/>
  <c r="AL17" i="3" s="1"/>
  <c r="DO42" i="1"/>
  <c r="DN42" i="1"/>
  <c r="AJ17" i="3" s="1"/>
  <c r="DH42" i="1"/>
  <c r="DG42" i="1"/>
  <c r="DA42" i="1"/>
  <c r="CZ42" i="1"/>
  <c r="AF17" i="3" s="1"/>
  <c r="CT42" i="1"/>
  <c r="AE17" i="3" s="1"/>
  <c r="CS42" i="1"/>
  <c r="CF42" i="1"/>
  <c r="AA17" i="3" s="1"/>
  <c r="CE42" i="1"/>
  <c r="Z17" i="3" s="1"/>
  <c r="BX42" i="1"/>
  <c r="BW42" i="1"/>
  <c r="BM42" i="1"/>
  <c r="BL42" i="1"/>
  <c r="T17" i="3" s="1"/>
  <c r="BF42" i="1"/>
  <c r="BE42" i="1"/>
  <c r="AY42" i="1"/>
  <c r="AX42" i="1"/>
  <c r="AR42" i="1"/>
  <c r="AQ42" i="1"/>
  <c r="AK42" i="1"/>
  <c r="AJ42" i="1"/>
  <c r="AD42" i="1"/>
  <c r="AC42" i="1"/>
  <c r="J17" i="3" s="1"/>
  <c r="W42" i="1"/>
  <c r="V42" i="1"/>
  <c r="I42" i="1"/>
  <c r="E17" i="3" s="1"/>
  <c r="H42" i="1"/>
  <c r="EU41" i="1"/>
  <c r="ET41" i="1"/>
  <c r="EJ41" i="1"/>
  <c r="EI41" i="1"/>
  <c r="EC41" i="1"/>
  <c r="EB41" i="1"/>
  <c r="DV41" i="1"/>
  <c r="DU41" i="1"/>
  <c r="AL16" i="3" s="1"/>
  <c r="DO41" i="1"/>
  <c r="DN41" i="1"/>
  <c r="DH41" i="1"/>
  <c r="DG41" i="1"/>
  <c r="DA41" i="1"/>
  <c r="CZ41" i="1"/>
  <c r="CT41" i="1"/>
  <c r="CS41" i="1"/>
  <c r="CF41" i="1"/>
  <c r="CE41" i="1"/>
  <c r="BX41" i="1"/>
  <c r="BW41" i="1"/>
  <c r="BM41" i="1"/>
  <c r="BL41" i="1"/>
  <c r="BF41" i="1"/>
  <c r="BE41" i="1"/>
  <c r="AY41" i="1"/>
  <c r="AX41" i="1"/>
  <c r="AR41" i="1"/>
  <c r="AQ41" i="1"/>
  <c r="AK41" i="1"/>
  <c r="AJ41" i="1"/>
  <c r="AD41" i="1"/>
  <c r="AC41" i="1"/>
  <c r="J16" i="3" s="1"/>
  <c r="W41" i="1"/>
  <c r="V41" i="1"/>
  <c r="I41" i="1"/>
  <c r="H41" i="1"/>
  <c r="EU40" i="1"/>
  <c r="AU17" i="2" s="1"/>
  <c r="ET40" i="1"/>
  <c r="AT17" i="2" s="1"/>
  <c r="EJ40" i="1"/>
  <c r="AQ17" i="2" s="1"/>
  <c r="EI40" i="1"/>
  <c r="AP17" i="2" s="1"/>
  <c r="EC40" i="1"/>
  <c r="AO17" i="2" s="1"/>
  <c r="EB40" i="1"/>
  <c r="AN17" i="2" s="1"/>
  <c r="DV40" i="1"/>
  <c r="AM17" i="2" s="1"/>
  <c r="DU40" i="1"/>
  <c r="DO40" i="1"/>
  <c r="DN40" i="1"/>
  <c r="AJ17" i="2" s="1"/>
  <c r="DH40" i="1"/>
  <c r="DG40" i="1"/>
  <c r="DA40" i="1"/>
  <c r="AG17" i="2" s="1"/>
  <c r="CZ40" i="1"/>
  <c r="AF17" i="2" s="1"/>
  <c r="CT40" i="1"/>
  <c r="AE17" i="2" s="1"/>
  <c r="CS40" i="1"/>
  <c r="CF40" i="1"/>
  <c r="AA17" i="2" s="1"/>
  <c r="CE40" i="1"/>
  <c r="Z17" i="2" s="1"/>
  <c r="BX40" i="1"/>
  <c r="Y17" i="2" s="1"/>
  <c r="BW40" i="1"/>
  <c r="X17" i="2" s="1"/>
  <c r="BM40" i="1"/>
  <c r="U17" i="2" s="1"/>
  <c r="BL40" i="1"/>
  <c r="BF40" i="1"/>
  <c r="S17" i="2" s="1"/>
  <c r="BE40" i="1"/>
  <c r="AY40" i="1"/>
  <c r="Q17" i="2" s="1"/>
  <c r="AX40" i="1"/>
  <c r="P17" i="2" s="1"/>
  <c r="AR40" i="1"/>
  <c r="AQ40" i="1"/>
  <c r="AK40" i="1"/>
  <c r="AJ40" i="1"/>
  <c r="AD40" i="1"/>
  <c r="K17" i="2" s="1"/>
  <c r="AC40" i="1"/>
  <c r="W40" i="1"/>
  <c r="I17" i="2" s="1"/>
  <c r="V40" i="1"/>
  <c r="I40" i="1"/>
  <c r="E17" i="2" s="1"/>
  <c r="H40" i="1"/>
  <c r="EU39" i="1"/>
  <c r="AU16" i="3" s="1"/>
  <c r="ET39" i="1"/>
  <c r="EJ39" i="1"/>
  <c r="EI39" i="1"/>
  <c r="EC39" i="1"/>
  <c r="EB39" i="1"/>
  <c r="DV39" i="1"/>
  <c r="DU39" i="1"/>
  <c r="DO39" i="1"/>
  <c r="DN39" i="1"/>
  <c r="DH39" i="1"/>
  <c r="DG39" i="1"/>
  <c r="DA39" i="1"/>
  <c r="AG16" i="3" s="1"/>
  <c r="CZ39" i="1"/>
  <c r="AF16" i="3" s="1"/>
  <c r="CT39" i="1"/>
  <c r="CS39" i="1"/>
  <c r="AD16" i="3" s="1"/>
  <c r="CF39" i="1"/>
  <c r="CE39" i="1"/>
  <c r="Z16" i="3" s="1"/>
  <c r="BX39" i="1"/>
  <c r="Y16" i="3" s="1"/>
  <c r="BW39" i="1"/>
  <c r="BM39" i="1"/>
  <c r="U16" i="3" s="1"/>
  <c r="BL39" i="1"/>
  <c r="T16" i="3" s="1"/>
  <c r="BF39" i="1"/>
  <c r="BE39" i="1"/>
  <c r="AY39" i="1"/>
  <c r="AX39" i="1"/>
  <c r="P16" i="3" s="1"/>
  <c r="AR39" i="1"/>
  <c r="AQ39" i="1"/>
  <c r="AK39" i="1"/>
  <c r="AJ39" i="1"/>
  <c r="AD39" i="1"/>
  <c r="AC39" i="1"/>
  <c r="W39" i="1"/>
  <c r="I16" i="3" s="1"/>
  <c r="V39" i="1"/>
  <c r="I39" i="1"/>
  <c r="H39" i="1"/>
  <c r="D16" i="3" s="1"/>
  <c r="EU38" i="1"/>
  <c r="ET38" i="1"/>
  <c r="EJ38" i="1"/>
  <c r="EI38" i="1"/>
  <c r="EC38" i="1"/>
  <c r="EB38" i="1"/>
  <c r="DV38" i="1"/>
  <c r="DU38" i="1"/>
  <c r="DO38" i="1"/>
  <c r="DN38" i="1"/>
  <c r="DH38" i="1"/>
  <c r="DG38" i="1"/>
  <c r="DA38" i="1"/>
  <c r="CZ38" i="1"/>
  <c r="CT38" i="1"/>
  <c r="CS38" i="1"/>
  <c r="CF38" i="1"/>
  <c r="CE38" i="1"/>
  <c r="BX38" i="1"/>
  <c r="BW38" i="1"/>
  <c r="BM38" i="1"/>
  <c r="BL38" i="1"/>
  <c r="BF38" i="1"/>
  <c r="BE38" i="1"/>
  <c r="AY38" i="1"/>
  <c r="AX38" i="1"/>
  <c r="AR38" i="1"/>
  <c r="AQ38" i="1"/>
  <c r="AK38" i="1"/>
  <c r="AJ38" i="1"/>
  <c r="AD38" i="1"/>
  <c r="AC38" i="1"/>
  <c r="W38" i="1"/>
  <c r="V38" i="1"/>
  <c r="I38" i="1"/>
  <c r="H38" i="1"/>
  <c r="EU37" i="1"/>
  <c r="AU16" i="2" s="1"/>
  <c r="ET37" i="1"/>
  <c r="AT16" i="2" s="1"/>
  <c r="EJ37" i="1"/>
  <c r="AQ16" i="2" s="1"/>
  <c r="EI37" i="1"/>
  <c r="EC37" i="1"/>
  <c r="AO16" i="2" s="1"/>
  <c r="EB37" i="1"/>
  <c r="AN16" i="2" s="1"/>
  <c r="DV37" i="1"/>
  <c r="AM16" i="2" s="1"/>
  <c r="DU37" i="1"/>
  <c r="DO37" i="1"/>
  <c r="DN37" i="1"/>
  <c r="AJ16" i="2" s="1"/>
  <c r="DH37" i="1"/>
  <c r="DG37" i="1"/>
  <c r="DA37" i="1"/>
  <c r="CZ37" i="1"/>
  <c r="CT37" i="1"/>
  <c r="CS37" i="1"/>
  <c r="CF37" i="1"/>
  <c r="AA16" i="2" s="1"/>
  <c r="CE37" i="1"/>
  <c r="Z16" i="2" s="1"/>
  <c r="BX37" i="1"/>
  <c r="Y16" i="2" s="1"/>
  <c r="BW37" i="1"/>
  <c r="X16" i="2" s="1"/>
  <c r="BM37" i="1"/>
  <c r="U16" i="2" s="1"/>
  <c r="BL37" i="1"/>
  <c r="T16" i="2" s="1"/>
  <c r="BF37" i="1"/>
  <c r="S16" i="2" s="1"/>
  <c r="BE37" i="1"/>
  <c r="AY37" i="1"/>
  <c r="Q16" i="2" s="1"/>
  <c r="AX37" i="1"/>
  <c r="P16" i="2" s="1"/>
  <c r="AR37" i="1"/>
  <c r="AQ37" i="1"/>
  <c r="N16" i="2" s="1"/>
  <c r="AK37" i="1"/>
  <c r="AJ37" i="1"/>
  <c r="AD37" i="1"/>
  <c r="K16" i="2" s="1"/>
  <c r="AC37" i="1"/>
  <c r="J15" i="3" s="1"/>
  <c r="W37" i="1"/>
  <c r="I16" i="2" s="1"/>
  <c r="V37" i="1"/>
  <c r="I37" i="1"/>
  <c r="E16" i="2" s="1"/>
  <c r="H37" i="1"/>
  <c r="EU36" i="1"/>
  <c r="ET36" i="1"/>
  <c r="EJ36" i="1"/>
  <c r="EI36" i="1"/>
  <c r="EC36" i="1"/>
  <c r="EB36" i="1"/>
  <c r="DV36" i="1"/>
  <c r="DU36" i="1"/>
  <c r="DO36" i="1"/>
  <c r="DN36" i="1"/>
  <c r="DH36" i="1"/>
  <c r="DG36" i="1"/>
  <c r="DA36" i="1"/>
  <c r="CZ36" i="1"/>
  <c r="AF15" i="3" s="1"/>
  <c r="CT36" i="1"/>
  <c r="CS36" i="1"/>
  <c r="AD15" i="3" s="1"/>
  <c r="CF36" i="1"/>
  <c r="AA15" i="3" s="1"/>
  <c r="CE36" i="1"/>
  <c r="Z15" i="3" s="1"/>
  <c r="BX36" i="1"/>
  <c r="Y15" i="3" s="1"/>
  <c r="BW36" i="1"/>
  <c r="X15" i="3" s="1"/>
  <c r="BM36" i="1"/>
  <c r="BL36" i="1"/>
  <c r="T15" i="3" s="1"/>
  <c r="BF36" i="1"/>
  <c r="S15" i="3" s="1"/>
  <c r="BE36" i="1"/>
  <c r="AY36" i="1"/>
  <c r="Q15" i="3" s="1"/>
  <c r="AX36" i="1"/>
  <c r="P15" i="3" s="1"/>
  <c r="AR36" i="1"/>
  <c r="AQ36" i="1"/>
  <c r="AK36" i="1"/>
  <c r="AJ36" i="1"/>
  <c r="AD36" i="1"/>
  <c r="AC36" i="1"/>
  <c r="W36" i="1"/>
  <c r="V36" i="1"/>
  <c r="I36" i="1"/>
  <c r="H36" i="1"/>
  <c r="EU35" i="1"/>
  <c r="ET35" i="1"/>
  <c r="EJ35" i="1"/>
  <c r="EI35" i="1"/>
  <c r="EC35" i="1"/>
  <c r="EB35" i="1"/>
  <c r="DV35" i="1"/>
  <c r="DU35" i="1"/>
  <c r="DO35" i="1"/>
  <c r="DN35" i="1"/>
  <c r="DH35" i="1"/>
  <c r="DG35" i="1"/>
  <c r="DA35" i="1"/>
  <c r="CZ35" i="1"/>
  <c r="CT35" i="1"/>
  <c r="CS35" i="1"/>
  <c r="CF35" i="1"/>
  <c r="CE35" i="1"/>
  <c r="BX35" i="1"/>
  <c r="BW35" i="1"/>
  <c r="BM35" i="1"/>
  <c r="BL35" i="1"/>
  <c r="BF35" i="1"/>
  <c r="BE35" i="1"/>
  <c r="AY35" i="1"/>
  <c r="AX35" i="1"/>
  <c r="AR35" i="1"/>
  <c r="AQ35" i="1"/>
  <c r="AK35" i="1"/>
  <c r="AJ35" i="1"/>
  <c r="AD35" i="1"/>
  <c r="AC35" i="1"/>
  <c r="W35" i="1"/>
  <c r="V35" i="1"/>
  <c r="I35" i="1"/>
  <c r="H35" i="1"/>
  <c r="EU34" i="1"/>
  <c r="AU15" i="2" s="1"/>
  <c r="ET34" i="1"/>
  <c r="AT15" i="2" s="1"/>
  <c r="EJ34" i="1"/>
  <c r="AQ15" i="2" s="1"/>
  <c r="EI34" i="1"/>
  <c r="AP15" i="2" s="1"/>
  <c r="EC34" i="1"/>
  <c r="EB34" i="1"/>
  <c r="DV34" i="1"/>
  <c r="AM15" i="2" s="1"/>
  <c r="DU34" i="1"/>
  <c r="DO34" i="1"/>
  <c r="DN34" i="1"/>
  <c r="AJ15" i="2" s="1"/>
  <c r="DH34" i="1"/>
  <c r="DG34" i="1"/>
  <c r="DA34" i="1"/>
  <c r="AG15" i="2" s="1"/>
  <c r="CZ34" i="1"/>
  <c r="AF15" i="2" s="1"/>
  <c r="CT34" i="1"/>
  <c r="CS34" i="1"/>
  <c r="CF34" i="1"/>
  <c r="CE34" i="1"/>
  <c r="BX34" i="1"/>
  <c r="BW34" i="1"/>
  <c r="X15" i="2" s="1"/>
  <c r="BM34" i="1"/>
  <c r="BL34" i="1"/>
  <c r="BF34" i="1"/>
  <c r="S15" i="2" s="1"/>
  <c r="BE34" i="1"/>
  <c r="AY34" i="1"/>
  <c r="Q15" i="2" s="1"/>
  <c r="AX34" i="1"/>
  <c r="P15" i="2" s="1"/>
  <c r="AR34" i="1"/>
  <c r="AQ34" i="1"/>
  <c r="N15" i="2" s="1"/>
  <c r="AK34" i="1"/>
  <c r="AJ34" i="1"/>
  <c r="AD34" i="1"/>
  <c r="K15" i="2" s="1"/>
  <c r="AC34" i="1"/>
  <c r="J15" i="2" s="1"/>
  <c r="W34" i="1"/>
  <c r="I15" i="2" s="1"/>
  <c r="V34" i="1"/>
  <c r="I34" i="1"/>
  <c r="E15" i="2" s="1"/>
  <c r="H34" i="1"/>
  <c r="D15" i="2" s="1"/>
  <c r="EU33" i="1"/>
  <c r="AU14" i="3" s="1"/>
  <c r="ET33" i="1"/>
  <c r="AT14" i="3" s="1"/>
  <c r="EJ33" i="1"/>
  <c r="AQ14" i="3" s="1"/>
  <c r="EI33" i="1"/>
  <c r="EC33" i="1"/>
  <c r="EB33" i="1"/>
  <c r="DV33" i="1"/>
  <c r="DU33" i="1"/>
  <c r="DO33" i="1"/>
  <c r="DN33" i="1"/>
  <c r="DH33" i="1"/>
  <c r="DG33" i="1"/>
  <c r="DA33" i="1"/>
  <c r="AG14" i="3" s="1"/>
  <c r="CZ33" i="1"/>
  <c r="CT33" i="1"/>
  <c r="CS33" i="1"/>
  <c r="CF33" i="1"/>
  <c r="CE33" i="1"/>
  <c r="BX33" i="1"/>
  <c r="BW33" i="1"/>
  <c r="X14" i="3" s="1"/>
  <c r="BM33" i="1"/>
  <c r="U14" i="3" s="1"/>
  <c r="BL33" i="1"/>
  <c r="T14" i="3" s="1"/>
  <c r="BF33" i="1"/>
  <c r="S14" i="3" s="1"/>
  <c r="BE33" i="1"/>
  <c r="AY33" i="1"/>
  <c r="AX33" i="1"/>
  <c r="P14" i="3" s="1"/>
  <c r="AR33" i="1"/>
  <c r="AQ33" i="1"/>
  <c r="AK33" i="1"/>
  <c r="AJ33" i="1"/>
  <c r="AD33" i="1"/>
  <c r="AC33" i="1"/>
  <c r="W33" i="1"/>
  <c r="V33" i="1"/>
  <c r="I33" i="1"/>
  <c r="H33" i="1"/>
  <c r="EU32" i="1"/>
  <c r="ET32" i="1"/>
  <c r="EJ32" i="1"/>
  <c r="EI32" i="1"/>
  <c r="EC32" i="1"/>
  <c r="EB32" i="1"/>
  <c r="DV32" i="1"/>
  <c r="DU32" i="1"/>
  <c r="DO32" i="1"/>
  <c r="DN32" i="1"/>
  <c r="DH32" i="1"/>
  <c r="DG32" i="1"/>
  <c r="DA32" i="1"/>
  <c r="CZ32" i="1"/>
  <c r="CT32" i="1"/>
  <c r="AE13" i="3" s="1"/>
  <c r="CS32" i="1"/>
  <c r="CF32" i="1"/>
  <c r="CE32" i="1"/>
  <c r="BX32" i="1"/>
  <c r="BW32" i="1"/>
  <c r="X13" i="3" s="1"/>
  <c r="BM32" i="1"/>
  <c r="BL32" i="1"/>
  <c r="BF32" i="1"/>
  <c r="BE32" i="1"/>
  <c r="AY32" i="1"/>
  <c r="AX32" i="1"/>
  <c r="AR32" i="1"/>
  <c r="AQ32" i="1"/>
  <c r="AK32" i="1"/>
  <c r="AJ32" i="1"/>
  <c r="AD32" i="1"/>
  <c r="AC32" i="1"/>
  <c r="W32" i="1"/>
  <c r="V32" i="1"/>
  <c r="I32" i="1"/>
  <c r="H32" i="1"/>
  <c r="EU31" i="1"/>
  <c r="AU14" i="2" s="1"/>
  <c r="ET31" i="1"/>
  <c r="AT14" i="2" s="1"/>
  <c r="EJ31" i="1"/>
  <c r="AQ14" i="2" s="1"/>
  <c r="EI31" i="1"/>
  <c r="AP14" i="2" s="1"/>
  <c r="EC31" i="1"/>
  <c r="AO14" i="2" s="1"/>
  <c r="EB31" i="1"/>
  <c r="AN14" i="2" s="1"/>
  <c r="DV31" i="1"/>
  <c r="AM14" i="2" s="1"/>
  <c r="DU31" i="1"/>
  <c r="DO31" i="1"/>
  <c r="DN31" i="1"/>
  <c r="DH31" i="1"/>
  <c r="DG31" i="1"/>
  <c r="DA31" i="1"/>
  <c r="AG14" i="2" s="1"/>
  <c r="CZ31" i="1"/>
  <c r="AF14" i="2" s="1"/>
  <c r="CT31" i="1"/>
  <c r="CS31" i="1"/>
  <c r="AD14" i="2" s="1"/>
  <c r="CF31" i="1"/>
  <c r="AA14" i="2" s="1"/>
  <c r="CE31" i="1"/>
  <c r="Z14" i="2" s="1"/>
  <c r="BX31" i="1"/>
  <c r="Y14" i="2" s="1"/>
  <c r="BW31" i="1"/>
  <c r="X14" i="2" s="1"/>
  <c r="BM31" i="1"/>
  <c r="U14" i="2" s="1"/>
  <c r="BL31" i="1"/>
  <c r="T14" i="2" s="1"/>
  <c r="BF31" i="1"/>
  <c r="BE31" i="1"/>
  <c r="AY31" i="1"/>
  <c r="AX31" i="1"/>
  <c r="P14" i="2" s="1"/>
  <c r="AR31" i="1"/>
  <c r="AQ31" i="1"/>
  <c r="AK31" i="1"/>
  <c r="AJ31" i="1"/>
  <c r="AD31" i="1"/>
  <c r="K14" i="2" s="1"/>
  <c r="AC31" i="1"/>
  <c r="J14" i="2" s="1"/>
  <c r="W31" i="1"/>
  <c r="V31" i="1"/>
  <c r="I31" i="1"/>
  <c r="E13" i="3" s="1"/>
  <c r="H31" i="1"/>
  <c r="D14" i="2" s="1"/>
  <c r="EU30" i="1"/>
  <c r="AU13" i="3" s="1"/>
  <c r="ET30" i="1"/>
  <c r="AT13" i="3" s="1"/>
  <c r="EJ30" i="1"/>
  <c r="AQ13" i="3" s="1"/>
  <c r="EI30" i="1"/>
  <c r="AP13" i="3" s="1"/>
  <c r="EC30" i="1"/>
  <c r="AO13" i="3" s="1"/>
  <c r="EB30" i="1"/>
  <c r="AN13" i="3" s="1"/>
  <c r="DV30" i="1"/>
  <c r="AM13" i="3" s="1"/>
  <c r="DU30" i="1"/>
  <c r="DO30" i="1"/>
  <c r="DN30" i="1"/>
  <c r="DH30" i="1"/>
  <c r="DG30" i="1"/>
  <c r="DA30" i="1"/>
  <c r="CZ30" i="1"/>
  <c r="CT30" i="1"/>
  <c r="CS30" i="1"/>
  <c r="CF30" i="1"/>
  <c r="CE30" i="1"/>
  <c r="BX30" i="1"/>
  <c r="BW30" i="1"/>
  <c r="BM30" i="1"/>
  <c r="BL30" i="1"/>
  <c r="T13" i="3" s="1"/>
  <c r="BF30" i="1"/>
  <c r="BE30" i="1"/>
  <c r="AY30" i="1"/>
  <c r="Q13" i="3" s="1"/>
  <c r="AX30" i="1"/>
  <c r="P13" i="3" s="1"/>
  <c r="AR30" i="1"/>
  <c r="AQ30" i="1"/>
  <c r="N13" i="3" s="1"/>
  <c r="AK30" i="1"/>
  <c r="AJ30" i="1"/>
  <c r="AD30" i="1"/>
  <c r="K13" i="3" s="1"/>
  <c r="AC30" i="1"/>
  <c r="W30" i="1"/>
  <c r="I13" i="3" s="1"/>
  <c r="V30" i="1"/>
  <c r="I30" i="1"/>
  <c r="H30" i="1"/>
  <c r="EU29" i="1"/>
  <c r="ET29" i="1"/>
  <c r="AT12" i="3" s="1"/>
  <c r="EJ29" i="1"/>
  <c r="EI29" i="1"/>
  <c r="EC29" i="1"/>
  <c r="EB29" i="1"/>
  <c r="DV29" i="1"/>
  <c r="DU29" i="1"/>
  <c r="DO29" i="1"/>
  <c r="DN29" i="1"/>
  <c r="DH29" i="1"/>
  <c r="DG29" i="1"/>
  <c r="DA29" i="1"/>
  <c r="CZ29" i="1"/>
  <c r="CT29" i="1"/>
  <c r="CS29" i="1"/>
  <c r="CF29" i="1"/>
  <c r="CE29" i="1"/>
  <c r="BX29" i="1"/>
  <c r="BW29" i="1"/>
  <c r="BM29" i="1"/>
  <c r="BL29" i="1"/>
  <c r="BF29" i="1"/>
  <c r="BE29" i="1"/>
  <c r="AY29" i="1"/>
  <c r="AX29" i="1"/>
  <c r="AR29" i="1"/>
  <c r="AQ29" i="1"/>
  <c r="AK29" i="1"/>
  <c r="AJ29" i="1"/>
  <c r="AD29" i="1"/>
  <c r="AC29" i="1"/>
  <c r="W29" i="1"/>
  <c r="V29" i="1"/>
  <c r="I29" i="1"/>
  <c r="H29" i="1"/>
  <c r="EU28" i="1"/>
  <c r="AU13" i="2" s="1"/>
  <c r="ET28" i="1"/>
  <c r="EJ28" i="1"/>
  <c r="AQ13" i="2" s="1"/>
  <c r="EI28" i="1"/>
  <c r="AP13" i="2" s="1"/>
  <c r="EC28" i="1"/>
  <c r="AO13" i="2" s="1"/>
  <c r="EB28" i="1"/>
  <c r="AN13" i="2" s="1"/>
  <c r="DV28" i="1"/>
  <c r="AM13" i="2" s="1"/>
  <c r="DU28" i="1"/>
  <c r="AL13" i="2" s="1"/>
  <c r="DO28" i="1"/>
  <c r="DN28" i="1"/>
  <c r="AJ13" i="2" s="1"/>
  <c r="DH28" i="1"/>
  <c r="DG28" i="1"/>
  <c r="DA28" i="1"/>
  <c r="AG13" i="2" s="1"/>
  <c r="CZ28" i="1"/>
  <c r="AF13" i="2" s="1"/>
  <c r="CT28" i="1"/>
  <c r="AE13" i="2" s="1"/>
  <c r="CS28" i="1"/>
  <c r="CF28" i="1"/>
  <c r="AA13" i="2" s="1"/>
  <c r="CE28" i="1"/>
  <c r="Z13" i="2" s="1"/>
  <c r="BX28" i="1"/>
  <c r="BW28" i="1"/>
  <c r="BM28" i="1"/>
  <c r="U13" i="2" s="1"/>
  <c r="BL28" i="1"/>
  <c r="T13" i="2" s="1"/>
  <c r="BF28" i="1"/>
  <c r="BE28" i="1"/>
  <c r="AY28" i="1"/>
  <c r="AX28" i="1"/>
  <c r="AR28" i="1"/>
  <c r="AQ28" i="1"/>
  <c r="N13" i="2" s="1"/>
  <c r="AK28" i="1"/>
  <c r="AJ28" i="1"/>
  <c r="AD28" i="1"/>
  <c r="K13" i="2" s="1"/>
  <c r="AC28" i="1"/>
  <c r="J13" i="2" s="1"/>
  <c r="W28" i="1"/>
  <c r="I13" i="2" s="1"/>
  <c r="V28" i="1"/>
  <c r="I28" i="1"/>
  <c r="E13" i="2" s="1"/>
  <c r="H28" i="1"/>
  <c r="D13" i="2" s="1"/>
  <c r="EU27" i="1"/>
  <c r="ET27" i="1"/>
  <c r="EJ27" i="1"/>
  <c r="AQ12" i="3" s="1"/>
  <c r="EI27" i="1"/>
  <c r="AP12" i="3" s="1"/>
  <c r="EC27" i="1"/>
  <c r="AO12" i="3" s="1"/>
  <c r="EB27" i="1"/>
  <c r="AN12" i="3" s="1"/>
  <c r="DV27" i="1"/>
  <c r="AM12" i="3" s="1"/>
  <c r="DU27" i="1"/>
  <c r="AL12" i="3" s="1"/>
  <c r="DO27" i="1"/>
  <c r="DN27" i="1"/>
  <c r="AJ12" i="3" s="1"/>
  <c r="DH27" i="1"/>
  <c r="DG27" i="1"/>
  <c r="DA27" i="1"/>
  <c r="CZ27" i="1"/>
  <c r="CT27" i="1"/>
  <c r="CS27" i="1"/>
  <c r="CF27" i="1"/>
  <c r="CE27" i="1"/>
  <c r="BX27" i="1"/>
  <c r="BW27" i="1"/>
  <c r="BM27" i="1"/>
  <c r="BL27" i="1"/>
  <c r="BF27" i="1"/>
  <c r="BE27" i="1"/>
  <c r="AY27" i="1"/>
  <c r="AX27" i="1"/>
  <c r="AR27" i="1"/>
  <c r="AQ27" i="1"/>
  <c r="N12" i="3" s="1"/>
  <c r="AK27" i="1"/>
  <c r="AJ27" i="1"/>
  <c r="AD27" i="1"/>
  <c r="AC27" i="1"/>
  <c r="J12" i="3" s="1"/>
  <c r="W27" i="1"/>
  <c r="V27" i="1"/>
  <c r="I27" i="1"/>
  <c r="E12" i="3" s="1"/>
  <c r="H27" i="1"/>
  <c r="EU26" i="1"/>
  <c r="ET26" i="1"/>
  <c r="EJ26" i="1"/>
  <c r="EI26" i="1"/>
  <c r="EC26" i="1"/>
  <c r="EB26" i="1"/>
  <c r="AN11" i="3" s="1"/>
  <c r="DV26" i="1"/>
  <c r="DU26" i="1"/>
  <c r="DO26" i="1"/>
  <c r="DN26" i="1"/>
  <c r="DH26" i="1"/>
  <c r="DG26" i="1"/>
  <c r="DA26" i="1"/>
  <c r="CZ26" i="1"/>
  <c r="CT26" i="1"/>
  <c r="CS26" i="1"/>
  <c r="CF26" i="1"/>
  <c r="AA11" i="3" s="1"/>
  <c r="CE26" i="1"/>
  <c r="BX26" i="1"/>
  <c r="BW26" i="1"/>
  <c r="BM26" i="1"/>
  <c r="BL26" i="1"/>
  <c r="BF26" i="1"/>
  <c r="BE26" i="1"/>
  <c r="AY26" i="1"/>
  <c r="AX26" i="1"/>
  <c r="AR26" i="1"/>
  <c r="AQ26" i="1"/>
  <c r="AK26" i="1"/>
  <c r="AJ26" i="1"/>
  <c r="AD26" i="1"/>
  <c r="AC26" i="1"/>
  <c r="W26" i="1"/>
  <c r="V26" i="1"/>
  <c r="I26" i="1"/>
  <c r="H26" i="1"/>
  <c r="EU25" i="1"/>
  <c r="AU12" i="2" s="1"/>
  <c r="ET25" i="1"/>
  <c r="EJ25" i="1"/>
  <c r="AQ12" i="2" s="1"/>
  <c r="EI25" i="1"/>
  <c r="AP12" i="2" s="1"/>
  <c r="EC25" i="1"/>
  <c r="AO12" i="2" s="1"/>
  <c r="EB25" i="1"/>
  <c r="AN12" i="2" s="1"/>
  <c r="DV25" i="1"/>
  <c r="DU25" i="1"/>
  <c r="DO25" i="1"/>
  <c r="DN25" i="1"/>
  <c r="AJ12" i="2" s="1"/>
  <c r="DH25" i="1"/>
  <c r="DG25" i="1"/>
  <c r="DA25" i="1"/>
  <c r="AG12" i="2" s="1"/>
  <c r="CZ25" i="1"/>
  <c r="AF12" i="2" s="1"/>
  <c r="CT25" i="1"/>
  <c r="AE12" i="2" s="1"/>
  <c r="CS25" i="1"/>
  <c r="AD11" i="3" s="1"/>
  <c r="CF25" i="1"/>
  <c r="AA12" i="2" s="1"/>
  <c r="CE25" i="1"/>
  <c r="Z12" i="2" s="1"/>
  <c r="BX25" i="1"/>
  <c r="Y12" i="2" s="1"/>
  <c r="BW25" i="1"/>
  <c r="X12" i="2" s="1"/>
  <c r="BM25" i="1"/>
  <c r="U12" i="2" s="1"/>
  <c r="BL25" i="1"/>
  <c r="T12" i="2" s="1"/>
  <c r="BF25" i="1"/>
  <c r="BE25" i="1"/>
  <c r="AY25" i="1"/>
  <c r="Q12" i="2" s="1"/>
  <c r="AX25" i="1"/>
  <c r="P12" i="2" s="1"/>
  <c r="AR25" i="1"/>
  <c r="AQ25" i="1"/>
  <c r="N12" i="2" s="1"/>
  <c r="AK25" i="1"/>
  <c r="AJ25" i="1"/>
  <c r="AD25" i="1"/>
  <c r="AC25" i="1"/>
  <c r="W25" i="1"/>
  <c r="I12" i="2" s="1"/>
  <c r="V25" i="1"/>
  <c r="I25" i="1"/>
  <c r="E12" i="2" s="1"/>
  <c r="H25" i="1"/>
  <c r="EU24" i="1"/>
  <c r="ET24" i="1"/>
  <c r="EJ24" i="1"/>
  <c r="AQ11" i="3" s="1"/>
  <c r="EI24" i="1"/>
  <c r="EC24" i="1"/>
  <c r="EB24" i="1"/>
  <c r="DV24" i="1"/>
  <c r="AM11" i="3" s="1"/>
  <c r="DU24" i="1"/>
  <c r="AL11" i="3" s="1"/>
  <c r="DO24" i="1"/>
  <c r="DN24" i="1"/>
  <c r="DH24" i="1"/>
  <c r="DG24" i="1"/>
  <c r="DA24" i="1"/>
  <c r="AG11" i="3" s="1"/>
  <c r="CZ24" i="1"/>
  <c r="AF11" i="3" s="1"/>
  <c r="CT24" i="1"/>
  <c r="AE11" i="3" s="1"/>
  <c r="CS24" i="1"/>
  <c r="CF24" i="1"/>
  <c r="CE24" i="1"/>
  <c r="BX24" i="1"/>
  <c r="BW24" i="1"/>
  <c r="BM24" i="1"/>
  <c r="BL24" i="1"/>
  <c r="BF24" i="1"/>
  <c r="BE24" i="1"/>
  <c r="AY24" i="1"/>
  <c r="AX24" i="1"/>
  <c r="AR24" i="1"/>
  <c r="AQ24" i="1"/>
  <c r="AK24" i="1"/>
  <c r="AJ24" i="1"/>
  <c r="AD24" i="1"/>
  <c r="AC24" i="1"/>
  <c r="J11" i="3" s="1"/>
  <c r="W24" i="1"/>
  <c r="I11" i="3" s="1"/>
  <c r="V24" i="1"/>
  <c r="I24" i="1"/>
  <c r="E11" i="3" s="1"/>
  <c r="H24" i="1"/>
  <c r="D11" i="3" s="1"/>
  <c r="EU23" i="1"/>
  <c r="ET23" i="1"/>
  <c r="EJ23" i="1"/>
  <c r="EI23" i="1"/>
  <c r="EC23" i="1"/>
  <c r="EB23" i="1"/>
  <c r="DV23" i="1"/>
  <c r="DU23" i="1"/>
  <c r="DO23" i="1"/>
  <c r="DN23" i="1"/>
  <c r="DH23" i="1"/>
  <c r="DG23" i="1"/>
  <c r="DA23" i="1"/>
  <c r="CZ23" i="1"/>
  <c r="CT23" i="1"/>
  <c r="CS23" i="1"/>
  <c r="CF23" i="1"/>
  <c r="CE23" i="1"/>
  <c r="BX23" i="1"/>
  <c r="BW23" i="1"/>
  <c r="BM23" i="1"/>
  <c r="U10" i="3" s="1"/>
  <c r="BL23" i="1"/>
  <c r="BF23" i="1"/>
  <c r="BE23" i="1"/>
  <c r="AY23" i="1"/>
  <c r="AX23" i="1"/>
  <c r="AR23" i="1"/>
  <c r="AQ23" i="1"/>
  <c r="AK23" i="1"/>
  <c r="AJ23" i="1"/>
  <c r="AD23" i="1"/>
  <c r="K10" i="3" s="1"/>
  <c r="AC23" i="1"/>
  <c r="W23" i="1"/>
  <c r="V23" i="1"/>
  <c r="I23" i="1"/>
  <c r="H23" i="1"/>
  <c r="EU22" i="1"/>
  <c r="AU11" i="2" s="1"/>
  <c r="ET22" i="1"/>
  <c r="EJ22" i="1"/>
  <c r="AQ11" i="2" s="1"/>
  <c r="EI22" i="1"/>
  <c r="EC22" i="1"/>
  <c r="AO11" i="2" s="1"/>
  <c r="EB22" i="1"/>
  <c r="AN11" i="2" s="1"/>
  <c r="DV22" i="1"/>
  <c r="AM11" i="2" s="1"/>
  <c r="DU22" i="1"/>
  <c r="AL11" i="2" s="1"/>
  <c r="DO22" i="1"/>
  <c r="DN22" i="1"/>
  <c r="AJ11" i="2" s="1"/>
  <c r="DH22" i="1"/>
  <c r="DG22" i="1"/>
  <c r="DA22" i="1"/>
  <c r="AG11" i="2" s="1"/>
  <c r="CZ22" i="1"/>
  <c r="AF11" i="2" s="1"/>
  <c r="CT22" i="1"/>
  <c r="AE11" i="2" s="1"/>
  <c r="CS22" i="1"/>
  <c r="AD11" i="2" s="1"/>
  <c r="CF22" i="1"/>
  <c r="AA11" i="2" s="1"/>
  <c r="CE22" i="1"/>
  <c r="Z11" i="2" s="1"/>
  <c r="BX22" i="1"/>
  <c r="Y11" i="2" s="1"/>
  <c r="BW22" i="1"/>
  <c r="X11" i="2" s="1"/>
  <c r="BM22" i="1"/>
  <c r="BL22" i="1"/>
  <c r="T11" i="2" s="1"/>
  <c r="BF22" i="1"/>
  <c r="S11" i="2" s="1"/>
  <c r="BE22" i="1"/>
  <c r="AY22" i="1"/>
  <c r="Q11" i="2" s="1"/>
  <c r="AX22" i="1"/>
  <c r="P10" i="3" s="1"/>
  <c r="AR22" i="1"/>
  <c r="AQ22" i="1"/>
  <c r="N11" i="2" s="1"/>
  <c r="AK22" i="1"/>
  <c r="AJ22" i="1"/>
  <c r="AD22" i="1"/>
  <c r="AC22" i="1"/>
  <c r="J11" i="2" s="1"/>
  <c r="W22" i="1"/>
  <c r="V22" i="1"/>
  <c r="I22" i="1"/>
  <c r="H22" i="1"/>
  <c r="EU21" i="1"/>
  <c r="AU10" i="3" s="1"/>
  <c r="ET21" i="1"/>
  <c r="EJ21" i="1"/>
  <c r="EI21" i="1"/>
  <c r="AP10" i="3" s="1"/>
  <c r="EC21" i="1"/>
  <c r="AO10" i="3" s="1"/>
  <c r="EB21" i="1"/>
  <c r="DV21" i="1"/>
  <c r="AM10" i="3" s="1"/>
  <c r="DU21" i="1"/>
  <c r="DO21" i="1"/>
  <c r="DN21" i="1"/>
  <c r="DH21" i="1"/>
  <c r="DG21" i="1"/>
  <c r="DA21" i="1"/>
  <c r="AG10" i="3" s="1"/>
  <c r="CZ21" i="1"/>
  <c r="AF10" i="3" s="1"/>
  <c r="CT21" i="1"/>
  <c r="AE10" i="3" s="1"/>
  <c r="CS21" i="1"/>
  <c r="AD10" i="3" s="1"/>
  <c r="CF21" i="1"/>
  <c r="AA10" i="3" s="1"/>
  <c r="CE21" i="1"/>
  <c r="Z10" i="3" s="1"/>
  <c r="BX21" i="1"/>
  <c r="Y10" i="3" s="1"/>
  <c r="BW21" i="1"/>
  <c r="BM21" i="1"/>
  <c r="BL21" i="1"/>
  <c r="BF21" i="1"/>
  <c r="BE21" i="1"/>
  <c r="AY21" i="1"/>
  <c r="AX21" i="1"/>
  <c r="AR21" i="1"/>
  <c r="AQ21" i="1"/>
  <c r="AK21" i="1"/>
  <c r="AJ21" i="1"/>
  <c r="AD21" i="1"/>
  <c r="AC21" i="1"/>
  <c r="W21" i="1"/>
  <c r="V21" i="1"/>
  <c r="I21" i="1"/>
  <c r="H21" i="1"/>
  <c r="D10" i="3" s="1"/>
  <c r="EU20" i="1"/>
  <c r="ET20" i="1"/>
  <c r="EJ20" i="1"/>
  <c r="EI20" i="1"/>
  <c r="EC20" i="1"/>
  <c r="EB20" i="1"/>
  <c r="DV20" i="1"/>
  <c r="DU20" i="1"/>
  <c r="DO20" i="1"/>
  <c r="DN20" i="1"/>
  <c r="DH20" i="1"/>
  <c r="DG20" i="1"/>
  <c r="DA20" i="1"/>
  <c r="CZ20" i="1"/>
  <c r="CT20" i="1"/>
  <c r="CS20" i="1"/>
  <c r="CF20" i="1"/>
  <c r="CE20" i="1"/>
  <c r="BX20" i="1"/>
  <c r="BW20" i="1"/>
  <c r="BM20" i="1"/>
  <c r="BL20" i="1"/>
  <c r="BF20" i="1"/>
  <c r="BE20" i="1"/>
  <c r="AY20" i="1"/>
  <c r="AX20" i="1"/>
  <c r="AR20" i="1"/>
  <c r="AQ20" i="1"/>
  <c r="AK20" i="1"/>
  <c r="AJ20" i="1"/>
  <c r="AD20" i="1"/>
  <c r="AC20" i="1"/>
  <c r="W20" i="1"/>
  <c r="V20" i="1"/>
  <c r="I20" i="1"/>
  <c r="H20" i="1"/>
  <c r="EU19" i="1"/>
  <c r="AU10" i="2" s="1"/>
  <c r="ET19" i="1"/>
  <c r="AT10" i="2" s="1"/>
  <c r="EJ19" i="1"/>
  <c r="EI19" i="1"/>
  <c r="EC19" i="1"/>
  <c r="EB19" i="1"/>
  <c r="DV19" i="1"/>
  <c r="AM10" i="2" s="1"/>
  <c r="DU19" i="1"/>
  <c r="DO19" i="1"/>
  <c r="DN19" i="1"/>
  <c r="AJ10" i="2" s="1"/>
  <c r="DH19" i="1"/>
  <c r="DG19" i="1"/>
  <c r="DA19" i="1"/>
  <c r="AG10" i="2" s="1"/>
  <c r="CZ19" i="1"/>
  <c r="CT19" i="1"/>
  <c r="CS19" i="1"/>
  <c r="AD10" i="2" s="1"/>
  <c r="CF19" i="1"/>
  <c r="AA10" i="2" s="1"/>
  <c r="CE19" i="1"/>
  <c r="Z10" i="2" s="1"/>
  <c r="BX19" i="1"/>
  <c r="Y10" i="2" s="1"/>
  <c r="BW19" i="1"/>
  <c r="X10" i="2" s="1"/>
  <c r="BM19" i="1"/>
  <c r="U10" i="2" s="1"/>
  <c r="BL19" i="1"/>
  <c r="T10" i="2" s="1"/>
  <c r="BF19" i="1"/>
  <c r="S10" i="2" s="1"/>
  <c r="BE19" i="1"/>
  <c r="AY19" i="1"/>
  <c r="AX19" i="1"/>
  <c r="P10" i="2" s="1"/>
  <c r="AR19" i="1"/>
  <c r="AQ19" i="1"/>
  <c r="AK19" i="1"/>
  <c r="AJ19" i="1"/>
  <c r="AD19" i="1"/>
  <c r="K10" i="2" s="1"/>
  <c r="AC19" i="1"/>
  <c r="J10" i="2" s="1"/>
  <c r="W19" i="1"/>
  <c r="V19" i="1"/>
  <c r="I19" i="1"/>
  <c r="H19" i="1"/>
  <c r="EU18" i="1"/>
  <c r="ET18" i="1"/>
  <c r="EJ18" i="1"/>
  <c r="EI18" i="1"/>
  <c r="EC18" i="1"/>
  <c r="AO9" i="3" s="1"/>
  <c r="EB18" i="1"/>
  <c r="DV18" i="1"/>
  <c r="AM9" i="3" s="1"/>
  <c r="DU18" i="1"/>
  <c r="AL9" i="3" s="1"/>
  <c r="DO18" i="1"/>
  <c r="DN18" i="1"/>
  <c r="DH18" i="1"/>
  <c r="DG18" i="1"/>
  <c r="DA18" i="1"/>
  <c r="AG9" i="3" s="1"/>
  <c r="CZ18" i="1"/>
  <c r="CT18" i="1"/>
  <c r="AE9" i="3" s="1"/>
  <c r="CS18" i="1"/>
  <c r="AD9" i="3" s="1"/>
  <c r="CF18" i="1"/>
  <c r="AA9" i="3" s="1"/>
  <c r="CE18" i="1"/>
  <c r="Z9" i="3" s="1"/>
  <c r="BX18" i="1"/>
  <c r="Y9" i="3" s="1"/>
  <c r="BW18" i="1"/>
  <c r="X9" i="3" s="1"/>
  <c r="BM18" i="1"/>
  <c r="U9" i="3" s="1"/>
  <c r="BL18" i="1"/>
  <c r="T9" i="3" s="1"/>
  <c r="BF18" i="1"/>
  <c r="S9" i="3" s="1"/>
  <c r="BE18" i="1"/>
  <c r="AY18" i="1"/>
  <c r="AX18" i="1"/>
  <c r="AR18" i="1"/>
  <c r="AQ18" i="1"/>
  <c r="AK18" i="1"/>
  <c r="AJ18" i="1"/>
  <c r="AD18" i="1"/>
  <c r="AC18" i="1"/>
  <c r="W18" i="1"/>
  <c r="I9" i="3" s="1"/>
  <c r="V18" i="1"/>
  <c r="I18" i="1"/>
  <c r="H18" i="1"/>
  <c r="EU17" i="1"/>
  <c r="ET17" i="1"/>
  <c r="EJ17" i="1"/>
  <c r="EI17" i="1"/>
  <c r="EC17" i="1"/>
  <c r="EB17" i="1"/>
  <c r="DV17" i="1"/>
  <c r="DU17" i="1"/>
  <c r="DO17" i="1"/>
  <c r="DN17" i="1"/>
  <c r="DH17" i="1"/>
  <c r="DG17" i="1"/>
  <c r="DA17" i="1"/>
  <c r="CZ17" i="1"/>
  <c r="CT17" i="1"/>
  <c r="CS17" i="1"/>
  <c r="CF17" i="1"/>
  <c r="CE17" i="1"/>
  <c r="BX17" i="1"/>
  <c r="BW17" i="1"/>
  <c r="BM17" i="1"/>
  <c r="BL17" i="1"/>
  <c r="BF17" i="1"/>
  <c r="BE17" i="1"/>
  <c r="AY17" i="1"/>
  <c r="AX17" i="1"/>
  <c r="AR17" i="1"/>
  <c r="AQ17" i="1"/>
  <c r="AK17" i="1"/>
  <c r="AJ17" i="1"/>
  <c r="AD17" i="1"/>
  <c r="AC17" i="1"/>
  <c r="W17" i="1"/>
  <c r="V17" i="1"/>
  <c r="I17" i="1"/>
  <c r="H17" i="1"/>
  <c r="EU16" i="1"/>
  <c r="AU9" i="2" s="1"/>
  <c r="ET16" i="1"/>
  <c r="AT9" i="2" s="1"/>
  <c r="EJ16" i="1"/>
  <c r="AQ9" i="2" s="1"/>
  <c r="EI16" i="1"/>
  <c r="EC16" i="1"/>
  <c r="AO9" i="2" s="1"/>
  <c r="EB16" i="1"/>
  <c r="AN9" i="2" s="1"/>
  <c r="DV16" i="1"/>
  <c r="DU16" i="1"/>
  <c r="DO16" i="1"/>
  <c r="DN16" i="1"/>
  <c r="DH16" i="1"/>
  <c r="DG16" i="1"/>
  <c r="DA16" i="1"/>
  <c r="AG9" i="2" s="1"/>
  <c r="CZ16" i="1"/>
  <c r="AF9" i="2" s="1"/>
  <c r="CT16" i="1"/>
  <c r="AE9" i="2" s="1"/>
  <c r="CS16" i="1"/>
  <c r="AD9" i="2" s="1"/>
  <c r="CF16" i="1"/>
  <c r="AA9" i="2" s="1"/>
  <c r="CE16" i="1"/>
  <c r="BX16" i="1"/>
  <c r="BW16" i="1"/>
  <c r="BM16" i="1"/>
  <c r="U9" i="2" s="1"/>
  <c r="BL16" i="1"/>
  <c r="T9" i="2" s="1"/>
  <c r="BF16" i="1"/>
  <c r="S9" i="2" s="1"/>
  <c r="BE16" i="1"/>
  <c r="AY16" i="1"/>
  <c r="Q9" i="2" s="1"/>
  <c r="AX16" i="1"/>
  <c r="P9" i="2" s="1"/>
  <c r="AR16" i="1"/>
  <c r="AQ16" i="1"/>
  <c r="N9" i="2" s="1"/>
  <c r="AK16" i="1"/>
  <c r="AJ16" i="1"/>
  <c r="AD16" i="1"/>
  <c r="K9" i="2" s="1"/>
  <c r="AC16" i="1"/>
  <c r="J9" i="2" s="1"/>
  <c r="W16" i="1"/>
  <c r="I9" i="2" s="1"/>
  <c r="V16" i="1"/>
  <c r="I16" i="1"/>
  <c r="E9" i="2" s="1"/>
  <c r="H16" i="1"/>
  <c r="D9" i="2" s="1"/>
  <c r="EU15" i="1"/>
  <c r="ET15" i="1"/>
  <c r="AT8" i="3" s="1"/>
  <c r="EJ15" i="1"/>
  <c r="EI15" i="1"/>
  <c r="EC15" i="1"/>
  <c r="EB15" i="1"/>
  <c r="DV15" i="1"/>
  <c r="DU15" i="1"/>
  <c r="DO15" i="1"/>
  <c r="DN15" i="1"/>
  <c r="DH15" i="1"/>
  <c r="DG15" i="1"/>
  <c r="DA15" i="1"/>
  <c r="CZ15" i="1"/>
  <c r="CT15" i="1"/>
  <c r="AE8" i="3" s="1"/>
  <c r="CS15" i="1"/>
  <c r="CF15" i="1"/>
  <c r="CE15" i="1"/>
  <c r="Z8" i="3" s="1"/>
  <c r="BX15" i="1"/>
  <c r="Y8" i="3" s="1"/>
  <c r="BW15" i="1"/>
  <c r="X8" i="3" s="1"/>
  <c r="BM15" i="1"/>
  <c r="U8" i="3" s="1"/>
  <c r="BL15" i="1"/>
  <c r="T8" i="3" s="1"/>
  <c r="BF15" i="1"/>
  <c r="S8" i="3" s="1"/>
  <c r="BE15" i="1"/>
  <c r="AY15" i="1"/>
  <c r="AX15" i="1"/>
  <c r="P8" i="3" s="1"/>
  <c r="AR15" i="1"/>
  <c r="AQ15" i="1"/>
  <c r="AK15" i="1"/>
  <c r="AJ15" i="1"/>
  <c r="AD15" i="1"/>
  <c r="AC15" i="1"/>
  <c r="W15" i="1"/>
  <c r="V15" i="1"/>
  <c r="I15" i="1"/>
  <c r="H15" i="1"/>
  <c r="EU14" i="1"/>
  <c r="ET14" i="1"/>
  <c r="EJ14" i="1"/>
  <c r="EI14" i="1"/>
  <c r="EC14" i="1"/>
  <c r="EB14" i="1"/>
  <c r="DV14" i="1"/>
  <c r="DU14" i="1"/>
  <c r="DO14" i="1"/>
  <c r="DN14" i="1"/>
  <c r="DH14" i="1"/>
  <c r="DG14" i="1"/>
  <c r="DA14" i="1"/>
  <c r="CZ14" i="1"/>
  <c r="CT14" i="1"/>
  <c r="CS14" i="1"/>
  <c r="CF14" i="1"/>
  <c r="CE14" i="1"/>
  <c r="BX14" i="1"/>
  <c r="BW14" i="1"/>
  <c r="BM14" i="1"/>
  <c r="BL14" i="1"/>
  <c r="BF14" i="1"/>
  <c r="BE14" i="1"/>
  <c r="AY14" i="1"/>
  <c r="AX14" i="1"/>
  <c r="AR14" i="1"/>
  <c r="AQ14" i="1"/>
  <c r="AK14" i="1"/>
  <c r="AJ14" i="1"/>
  <c r="AD14" i="1"/>
  <c r="AC14" i="1"/>
  <c r="W14" i="1"/>
  <c r="I7" i="3" s="1"/>
  <c r="V14" i="1"/>
  <c r="I14" i="1"/>
  <c r="H14" i="1"/>
  <c r="D7" i="3" s="1"/>
  <c r="EU13" i="1"/>
  <c r="AU8" i="2" s="1"/>
  <c r="ET13" i="1"/>
  <c r="AT8" i="2" s="1"/>
  <c r="EJ13" i="1"/>
  <c r="AQ8" i="2" s="1"/>
  <c r="EI13" i="1"/>
  <c r="AP8" i="2" s="1"/>
  <c r="EC13" i="1"/>
  <c r="AO8" i="2" s="1"/>
  <c r="EB13" i="1"/>
  <c r="AN8" i="2" s="1"/>
  <c r="DV13" i="1"/>
  <c r="DU13" i="1"/>
  <c r="AL7" i="3" s="1"/>
  <c r="DO13" i="1"/>
  <c r="DN13" i="1"/>
  <c r="AJ8" i="2" s="1"/>
  <c r="DH13" i="1"/>
  <c r="DG13" i="1"/>
  <c r="DA13" i="1"/>
  <c r="CZ13" i="1"/>
  <c r="CT13" i="1"/>
  <c r="AE8" i="2" s="1"/>
  <c r="CS13" i="1"/>
  <c r="CF13" i="1"/>
  <c r="AA8" i="2" s="1"/>
  <c r="CE13" i="1"/>
  <c r="Z8" i="2" s="1"/>
  <c r="BX13" i="1"/>
  <c r="Y8" i="2" s="1"/>
  <c r="BW13" i="1"/>
  <c r="X8" i="2" s="1"/>
  <c r="BM13" i="1"/>
  <c r="U8" i="2" s="1"/>
  <c r="BL13" i="1"/>
  <c r="BF13" i="1"/>
  <c r="BE13" i="1"/>
  <c r="AY13" i="1"/>
  <c r="Q8" i="2" s="1"/>
  <c r="AX13" i="1"/>
  <c r="P8" i="2" s="1"/>
  <c r="AR13" i="1"/>
  <c r="AQ13" i="1"/>
  <c r="N8" i="2" s="1"/>
  <c r="AK13" i="1"/>
  <c r="AJ13" i="1"/>
  <c r="AD13" i="1"/>
  <c r="K8" i="2" s="1"/>
  <c r="AC13" i="1"/>
  <c r="J7" i="3" s="1"/>
  <c r="W13" i="1"/>
  <c r="I8" i="2" s="1"/>
  <c r="V13" i="1"/>
  <c r="I13" i="1"/>
  <c r="E8" i="2" s="1"/>
  <c r="H13" i="1"/>
  <c r="EU12" i="1"/>
  <c r="AU7" i="3" s="1"/>
  <c r="ET12" i="1"/>
  <c r="AT7" i="3" s="1"/>
  <c r="EJ12" i="1"/>
  <c r="EI12" i="1"/>
  <c r="EC12" i="1"/>
  <c r="EB12" i="1"/>
  <c r="AN7" i="3" s="1"/>
  <c r="DV12" i="1"/>
  <c r="DU12" i="1"/>
  <c r="DO12" i="1"/>
  <c r="DN12" i="1"/>
  <c r="DH12" i="1"/>
  <c r="DG12" i="1"/>
  <c r="DA12" i="1"/>
  <c r="AG7" i="3" s="1"/>
  <c r="CZ12" i="1"/>
  <c r="CT12" i="1"/>
  <c r="CS12" i="1"/>
  <c r="AD7" i="3" s="1"/>
  <c r="CF12" i="1"/>
  <c r="CE12" i="1"/>
  <c r="BX12" i="1"/>
  <c r="Y7" i="3" s="1"/>
  <c r="BW12" i="1"/>
  <c r="BM12" i="1"/>
  <c r="BL12" i="1"/>
  <c r="BF12" i="1"/>
  <c r="S7" i="3" s="1"/>
  <c r="BE12" i="1"/>
  <c r="AY12" i="1"/>
  <c r="Q7" i="3" s="1"/>
  <c r="AX12" i="1"/>
  <c r="P7" i="3" s="1"/>
  <c r="AR12" i="1"/>
  <c r="AQ12" i="1"/>
  <c r="N7" i="3" s="1"/>
  <c r="AK12" i="1"/>
  <c r="AJ12" i="1"/>
  <c r="AD12" i="1"/>
  <c r="K7" i="3" s="1"/>
  <c r="AC12" i="1"/>
  <c r="W12" i="1"/>
  <c r="V12" i="1"/>
  <c r="I12" i="1"/>
  <c r="H12" i="1"/>
  <c r="EU11" i="1"/>
  <c r="ET11" i="1"/>
  <c r="EJ11" i="1"/>
  <c r="EI11" i="1"/>
  <c r="EC11" i="1"/>
  <c r="EB11" i="1"/>
  <c r="DV11" i="1"/>
  <c r="DU11" i="1"/>
  <c r="DO11" i="1"/>
  <c r="DN11" i="1"/>
  <c r="DH11" i="1"/>
  <c r="DG11" i="1"/>
  <c r="DA11" i="1"/>
  <c r="CZ11" i="1"/>
  <c r="CT11" i="1"/>
  <c r="CS11" i="1"/>
  <c r="CF11" i="1"/>
  <c r="CE11" i="1"/>
  <c r="BX11" i="1"/>
  <c r="BW11" i="1"/>
  <c r="BM11" i="1"/>
  <c r="BL11" i="1"/>
  <c r="BF11" i="1"/>
  <c r="BE11" i="1"/>
  <c r="AY11" i="1"/>
  <c r="AX11" i="1"/>
  <c r="AR11" i="1"/>
  <c r="AQ11" i="1"/>
  <c r="AK11" i="1"/>
  <c r="AJ11" i="1"/>
  <c r="AD11" i="1"/>
  <c r="AC11" i="1"/>
  <c r="W11" i="1"/>
  <c r="V11" i="1"/>
  <c r="I11" i="1"/>
  <c r="H11" i="1"/>
  <c r="EU10" i="1"/>
  <c r="AU7" i="2" s="1"/>
  <c r="ET10" i="1"/>
  <c r="AT7" i="2" s="1"/>
  <c r="EJ10" i="1"/>
  <c r="AQ7" i="2" s="1"/>
  <c r="EI10" i="1"/>
  <c r="AP7" i="2" s="1"/>
  <c r="EC10" i="1"/>
  <c r="AO7" i="2" s="1"/>
  <c r="EB10" i="1"/>
  <c r="AN7" i="2" s="1"/>
  <c r="DV10" i="1"/>
  <c r="AM7" i="2" s="1"/>
  <c r="DU10" i="1"/>
  <c r="AL7" i="2" s="1"/>
  <c r="DO10" i="1"/>
  <c r="DN10" i="1"/>
  <c r="AJ7" i="2" s="1"/>
  <c r="DH10" i="1"/>
  <c r="DG10" i="1"/>
  <c r="DA10" i="1"/>
  <c r="AG7" i="2" s="1"/>
  <c r="CZ10" i="1"/>
  <c r="AF6" i="3" s="1"/>
  <c r="CT10" i="1"/>
  <c r="AE7" i="2" s="1"/>
  <c r="CS10" i="1"/>
  <c r="CF10" i="1"/>
  <c r="CE10" i="1"/>
  <c r="BX10" i="1"/>
  <c r="Y7" i="2" s="1"/>
  <c r="BW10" i="1"/>
  <c r="BM10" i="1"/>
  <c r="U7" i="2" s="1"/>
  <c r="BL10" i="1"/>
  <c r="BF10" i="1"/>
  <c r="BE10" i="1"/>
  <c r="AY10" i="1"/>
  <c r="Q7" i="2" s="1"/>
  <c r="AX10" i="1"/>
  <c r="AR10" i="1"/>
  <c r="AQ10" i="1"/>
  <c r="N7" i="2" s="1"/>
  <c r="AK10" i="1"/>
  <c r="AJ10" i="1"/>
  <c r="AD10" i="1"/>
  <c r="K7" i="2" s="1"/>
  <c r="AC10" i="1"/>
  <c r="J7" i="2" s="1"/>
  <c r="W10" i="1"/>
  <c r="I7" i="2" s="1"/>
  <c r="V10" i="1"/>
  <c r="I10" i="1"/>
  <c r="E7" i="2" s="1"/>
  <c r="H10" i="1"/>
  <c r="D7" i="2" s="1"/>
  <c r="EU9" i="1"/>
  <c r="ET9" i="1"/>
  <c r="AT6" i="3" s="1"/>
  <c r="EJ9" i="1"/>
  <c r="AQ6" i="3" s="1"/>
  <c r="EI9" i="1"/>
  <c r="EC9" i="1"/>
  <c r="AO6" i="3" s="1"/>
  <c r="EB9" i="1"/>
  <c r="AN6" i="3" s="1"/>
  <c r="DV9" i="1"/>
  <c r="DU9" i="1"/>
  <c r="DO9" i="1"/>
  <c r="DN9" i="1"/>
  <c r="AJ6" i="3" s="1"/>
  <c r="DH9" i="1"/>
  <c r="DG9" i="1"/>
  <c r="DA9" i="1"/>
  <c r="CZ9" i="1"/>
  <c r="CT9" i="1"/>
  <c r="CS9" i="1"/>
  <c r="CF9" i="1"/>
  <c r="AA6" i="3" s="1"/>
  <c r="CE9" i="1"/>
  <c r="BX9" i="1"/>
  <c r="BW9" i="1"/>
  <c r="X6" i="3" s="1"/>
  <c r="BM9" i="1"/>
  <c r="BL9" i="1"/>
  <c r="BF9" i="1"/>
  <c r="S6" i="3" s="1"/>
  <c r="BE9" i="1"/>
  <c r="AY9" i="1"/>
  <c r="AX9" i="1"/>
  <c r="P6" i="3" s="1"/>
  <c r="AR9" i="1"/>
  <c r="AQ9" i="1"/>
  <c r="N6" i="3" s="1"/>
  <c r="AK9" i="1"/>
  <c r="AJ9" i="1"/>
  <c r="AD9" i="1"/>
  <c r="K6" i="3" s="1"/>
  <c r="AC9" i="1"/>
  <c r="J6" i="3" s="1"/>
  <c r="W9" i="1"/>
  <c r="I6" i="3" s="1"/>
  <c r="V9" i="1"/>
  <c r="I9" i="1"/>
  <c r="E6" i="3" s="1"/>
  <c r="H9" i="1"/>
  <c r="EU8" i="1"/>
  <c r="ET8" i="1"/>
  <c r="EJ8" i="1"/>
  <c r="EI8" i="1"/>
  <c r="EC8" i="1"/>
  <c r="EB8" i="1"/>
  <c r="DV8" i="1"/>
  <c r="DU8" i="1"/>
  <c r="DO8" i="1"/>
  <c r="DN8" i="1"/>
  <c r="DH8" i="1"/>
  <c r="DG8" i="1"/>
  <c r="DA8" i="1"/>
  <c r="CZ8" i="1"/>
  <c r="CT8" i="1"/>
  <c r="CS8" i="1"/>
  <c r="CF8" i="1"/>
  <c r="CE8" i="1"/>
  <c r="BX8" i="1"/>
  <c r="BW8" i="1"/>
  <c r="BM8" i="1"/>
  <c r="BL8" i="1"/>
  <c r="T5" i="3" s="1"/>
  <c r="BF8" i="1"/>
  <c r="BE8" i="1"/>
  <c r="AY8" i="1"/>
  <c r="AX8" i="1"/>
  <c r="AR8" i="1"/>
  <c r="AQ8" i="1"/>
  <c r="AK8" i="1"/>
  <c r="AJ8" i="1"/>
  <c r="AD8" i="1"/>
  <c r="AC8" i="1"/>
  <c r="W8" i="1"/>
  <c r="V8" i="1"/>
  <c r="I8" i="1"/>
  <c r="H8" i="1"/>
  <c r="EU7" i="1"/>
  <c r="AU6" i="2" s="1"/>
  <c r="ET7" i="1"/>
  <c r="AT6" i="2" s="1"/>
  <c r="EJ7" i="1"/>
  <c r="AQ6" i="2" s="1"/>
  <c r="EI7" i="1"/>
  <c r="EC7" i="1"/>
  <c r="AO6" i="2" s="1"/>
  <c r="EB7" i="1"/>
  <c r="AN6" i="2" s="1"/>
  <c r="DV7" i="1"/>
  <c r="AM6" i="2" s="1"/>
  <c r="DU7" i="1"/>
  <c r="AL6" i="2" s="1"/>
  <c r="DO7" i="1"/>
  <c r="DN7" i="1"/>
  <c r="AJ6" i="2" s="1"/>
  <c r="DH7" i="1"/>
  <c r="DG7" i="1"/>
  <c r="DA7" i="1"/>
  <c r="AG6" i="2" s="1"/>
  <c r="CZ7" i="1"/>
  <c r="AF6" i="2" s="1"/>
  <c r="CT7" i="1"/>
  <c r="CS7" i="1"/>
  <c r="AD6" i="2" s="1"/>
  <c r="CF7" i="1"/>
  <c r="AA5" i="3" s="1"/>
  <c r="CE7" i="1"/>
  <c r="Z6" i="2" s="1"/>
  <c r="BX7" i="1"/>
  <c r="BW7" i="1"/>
  <c r="X6" i="2" s="1"/>
  <c r="BM7" i="1"/>
  <c r="U6" i="2" s="1"/>
  <c r="BL7" i="1"/>
  <c r="BF7" i="1"/>
  <c r="S6" i="2" s="1"/>
  <c r="BE7" i="1"/>
  <c r="AY7" i="1"/>
  <c r="Q6" i="2" s="1"/>
  <c r="AX7" i="1"/>
  <c r="AR7" i="1"/>
  <c r="AQ7" i="1"/>
  <c r="N6" i="2" s="1"/>
  <c r="AK7" i="1"/>
  <c r="AJ7" i="1"/>
  <c r="AD7" i="1"/>
  <c r="AC7" i="1"/>
  <c r="W7" i="1"/>
  <c r="I6" i="2" s="1"/>
  <c r="V7" i="1"/>
  <c r="I7" i="1"/>
  <c r="E6" i="2" s="1"/>
  <c r="H7" i="1"/>
  <c r="D6" i="2" s="1"/>
  <c r="EU6" i="1"/>
  <c r="AU5" i="3" s="1"/>
  <c r="ET6" i="1"/>
  <c r="AT5" i="3" s="1"/>
  <c r="EJ6" i="1"/>
  <c r="EI6" i="1"/>
  <c r="AP5" i="3" s="1"/>
  <c r="EC6" i="1"/>
  <c r="EB6" i="1"/>
  <c r="AN5" i="3" s="1"/>
  <c r="DV6" i="1"/>
  <c r="AM5" i="3" s="1"/>
  <c r="DU6" i="1"/>
  <c r="DO6" i="1"/>
  <c r="DN6" i="1"/>
  <c r="AJ5" i="3" s="1"/>
  <c r="DH6" i="1"/>
  <c r="DG6" i="1"/>
  <c r="DA6" i="1"/>
  <c r="CZ6" i="1"/>
  <c r="AF5" i="3" s="1"/>
  <c r="CT6" i="1"/>
  <c r="CS6" i="1"/>
  <c r="CF6" i="1"/>
  <c r="CE6" i="1"/>
  <c r="BX6" i="1"/>
  <c r="BW6" i="1"/>
  <c r="BM6" i="1"/>
  <c r="U5" i="3" s="1"/>
  <c r="BL6" i="1"/>
  <c r="BF6" i="1"/>
  <c r="BE6" i="1"/>
  <c r="AY6" i="1"/>
  <c r="AX6" i="1"/>
  <c r="AR6" i="1"/>
  <c r="AQ6" i="1"/>
  <c r="AK6" i="1"/>
  <c r="AJ6" i="1"/>
  <c r="AD6" i="1"/>
  <c r="K5" i="3" s="1"/>
  <c r="AC6" i="1"/>
  <c r="J5" i="3" s="1"/>
  <c r="W6" i="1"/>
  <c r="I5" i="3" s="1"/>
  <c r="V6" i="1"/>
  <c r="I6" i="1"/>
  <c r="E5" i="3" s="1"/>
  <c r="H6" i="1"/>
  <c r="D5" i="3" s="1"/>
  <c r="J34" i="3" l="1"/>
  <c r="J11" i="6" s="1"/>
  <c r="N35" i="3"/>
  <c r="AN39" i="3"/>
  <c r="T45" i="3"/>
  <c r="AE46" i="3"/>
  <c r="AQ26" i="2"/>
  <c r="AJ13" i="3"/>
  <c r="AJ14" i="2"/>
  <c r="AQ18" i="3"/>
  <c r="E34" i="3"/>
  <c r="AG25" i="3"/>
  <c r="E9" i="3"/>
  <c r="S12" i="3"/>
  <c r="Y13" i="3"/>
  <c r="Y6" i="6" s="1"/>
  <c r="AE14" i="3"/>
  <c r="AE6" i="6" s="1"/>
  <c r="AM16" i="3"/>
  <c r="Y24" i="3"/>
  <c r="K28" i="3"/>
  <c r="K34" i="3"/>
  <c r="AA37" i="3"/>
  <c r="K43" i="3"/>
  <c r="AO47" i="3"/>
  <c r="AT43" i="3"/>
  <c r="AT13" i="6" s="1"/>
  <c r="AF7" i="6"/>
  <c r="D9" i="3"/>
  <c r="J10" i="3"/>
  <c r="N11" i="3"/>
  <c r="AD14" i="3"/>
  <c r="AP17" i="3"/>
  <c r="D21" i="3"/>
  <c r="AQ17" i="3"/>
  <c r="AQ7" i="6" s="1"/>
  <c r="P11" i="3"/>
  <c r="T12" i="3"/>
  <c r="Z13" i="3"/>
  <c r="AF14" i="3"/>
  <c r="AJ15" i="3"/>
  <c r="AN16" i="3"/>
  <c r="AT17" i="3"/>
  <c r="N22" i="3"/>
  <c r="Z24" i="3"/>
  <c r="E33" i="3"/>
  <c r="P35" i="3"/>
  <c r="AD37" i="3"/>
  <c r="AP39" i="3"/>
  <c r="AP12" i="6" s="1"/>
  <c r="Q44" i="3"/>
  <c r="Y45" i="3"/>
  <c r="AG46" i="3"/>
  <c r="AP47" i="3"/>
  <c r="P11" i="2"/>
  <c r="AL30" i="2"/>
  <c r="U40" i="2"/>
  <c r="AO19" i="3"/>
  <c r="E10" i="3"/>
  <c r="K11" i="3"/>
  <c r="AE15" i="3"/>
  <c r="AA13" i="3"/>
  <c r="AZ13" i="3" s="1"/>
  <c r="Q292" i="8" s="1"/>
  <c r="AA24" i="3"/>
  <c r="AJ25" i="3"/>
  <c r="AG29" i="3"/>
  <c r="Q35" i="3"/>
  <c r="U36" i="3"/>
  <c r="AJ38" i="3"/>
  <c r="AQ39" i="3"/>
  <c r="Z45" i="3"/>
  <c r="Z14" i="6" s="1"/>
  <c r="E20" i="3"/>
  <c r="E21" i="2"/>
  <c r="S13" i="3"/>
  <c r="Y14" i="3"/>
  <c r="AM17" i="3"/>
  <c r="Q11" i="3"/>
  <c r="AO16" i="3"/>
  <c r="I21" i="3"/>
  <c r="S23" i="3"/>
  <c r="J9" i="3"/>
  <c r="X12" i="3"/>
  <c r="AP16" i="3"/>
  <c r="P22" i="3"/>
  <c r="P8" i="6" s="1"/>
  <c r="AF37" i="3"/>
  <c r="E48" i="2"/>
  <c r="D38" i="3"/>
  <c r="D12" i="6" s="1"/>
  <c r="AN14" i="3"/>
  <c r="AN6" i="6" s="1"/>
  <c r="AN15" i="2"/>
  <c r="AU31" i="3"/>
  <c r="I22" i="3"/>
  <c r="U12" i="3"/>
  <c r="AU17" i="3"/>
  <c r="D8" i="3"/>
  <c r="N10" i="3"/>
  <c r="AD13" i="3"/>
  <c r="AD6" i="6" s="1"/>
  <c r="AU39" i="3"/>
  <c r="E42" i="3"/>
  <c r="N43" i="3"/>
  <c r="S44" i="3"/>
  <c r="AA45" i="3"/>
  <c r="AT47" i="3"/>
  <c r="AT14" i="6" s="1"/>
  <c r="E8" i="3"/>
  <c r="K9" i="3"/>
  <c r="S11" i="3"/>
  <c r="S5" i="6" s="1"/>
  <c r="Y12" i="3"/>
  <c r="AM15" i="3"/>
  <c r="AQ16" i="3"/>
  <c r="K21" i="3"/>
  <c r="Q22" i="3"/>
  <c r="D32" i="3"/>
  <c r="J33" i="3"/>
  <c r="S35" i="3"/>
  <c r="S11" i="6" s="1"/>
  <c r="Y36" i="3"/>
  <c r="AL38" i="3"/>
  <c r="AD45" i="3"/>
  <c r="AJ46" i="3"/>
  <c r="AU47" i="3"/>
  <c r="AQ7" i="3"/>
  <c r="AL15" i="3"/>
  <c r="T23" i="3"/>
  <c r="AD24" i="3"/>
  <c r="I33" i="3"/>
  <c r="I11" i="6" s="1"/>
  <c r="N34" i="3"/>
  <c r="X36" i="3"/>
  <c r="T11" i="3"/>
  <c r="Z12" i="3"/>
  <c r="AF13" i="3"/>
  <c r="AJ14" i="3"/>
  <c r="AJ6" i="6" s="1"/>
  <c r="AN15" i="3"/>
  <c r="AT16" i="3"/>
  <c r="X23" i="3"/>
  <c r="AM25" i="3"/>
  <c r="AJ29" i="3"/>
  <c r="E32" i="3"/>
  <c r="T35" i="3"/>
  <c r="Z36" i="3"/>
  <c r="U44" i="3"/>
  <c r="AE45" i="3"/>
  <c r="AA12" i="3"/>
  <c r="AG13" i="3"/>
  <c r="AG6" i="6" s="1"/>
  <c r="AG24" i="3"/>
  <c r="AG8" i="6" s="1"/>
  <c r="Q34" i="3"/>
  <c r="AA36" i="3"/>
  <c r="AZ36" i="3" s="1"/>
  <c r="Q315" i="8" s="1"/>
  <c r="AN38" i="3"/>
  <c r="J29" i="3"/>
  <c r="AN25" i="3"/>
  <c r="Q28" i="3"/>
  <c r="J42" i="3"/>
  <c r="J13" i="6" s="1"/>
  <c r="Q43" i="3"/>
  <c r="AL46" i="3"/>
  <c r="AL14" i="6" s="1"/>
  <c r="J8" i="3"/>
  <c r="X11" i="3"/>
  <c r="AP15" i="3"/>
  <c r="T22" i="3"/>
  <c r="AO25" i="3"/>
  <c r="I32" i="3"/>
  <c r="X35" i="3"/>
  <c r="K42" i="3"/>
  <c r="AG45" i="3"/>
  <c r="I8" i="3"/>
  <c r="I4" i="6" s="1"/>
  <c r="Q10" i="3"/>
  <c r="AO15" i="3"/>
  <c r="Y11" i="3"/>
  <c r="AE12" i="3"/>
  <c r="AE5" i="6" s="1"/>
  <c r="S28" i="3"/>
  <c r="N33" i="3"/>
  <c r="Z44" i="3"/>
  <c r="AZ44" i="3" s="1"/>
  <c r="Q323" i="8" s="1"/>
  <c r="AA23" i="3"/>
  <c r="P9" i="3"/>
  <c r="T10" i="3"/>
  <c r="Z11" i="3"/>
  <c r="AF12" i="3"/>
  <c r="AT15" i="3"/>
  <c r="AQ38" i="3"/>
  <c r="D41" i="3"/>
  <c r="T43" i="3"/>
  <c r="AO46" i="3"/>
  <c r="U11" i="3"/>
  <c r="U5" i="6" s="1"/>
  <c r="S10" i="3"/>
  <c r="AM14" i="3"/>
  <c r="S43" i="3"/>
  <c r="S13" i="6" s="1"/>
  <c r="AP21" i="3"/>
  <c r="X22" i="3"/>
  <c r="X8" i="6" s="1"/>
  <c r="AD23" i="3"/>
  <c r="AJ24" i="3"/>
  <c r="D27" i="3"/>
  <c r="X28" i="3"/>
  <c r="K32" i="3"/>
  <c r="T34" i="3"/>
  <c r="Z35" i="3"/>
  <c r="AF36" i="3"/>
  <c r="AL37" i="3"/>
  <c r="Q9" i="3"/>
  <c r="Q5" i="6" s="1"/>
  <c r="AG12" i="3"/>
  <c r="AO14" i="3"/>
  <c r="AO6" i="6" s="1"/>
  <c r="AU15" i="3"/>
  <c r="AU6" i="6" s="1"/>
  <c r="Q21" i="3"/>
  <c r="Q8" i="6" s="1"/>
  <c r="Y22" i="3"/>
  <c r="Y8" i="6" s="1"/>
  <c r="AT25" i="3"/>
  <c r="E27" i="3"/>
  <c r="Y28" i="3"/>
  <c r="AO29" i="3"/>
  <c r="P33" i="3"/>
  <c r="U34" i="3"/>
  <c r="AA35" i="3"/>
  <c r="AG36" i="3"/>
  <c r="AG11" i="6" s="1"/>
  <c r="AM37" i="3"/>
  <c r="AT38" i="3"/>
  <c r="E41" i="3"/>
  <c r="N42" i="3"/>
  <c r="N13" i="6" s="1"/>
  <c r="U43" i="3"/>
  <c r="AD44" i="3"/>
  <c r="AD9" i="6"/>
  <c r="E7" i="3"/>
  <c r="E4" i="6" s="1"/>
  <c r="K8" i="3"/>
  <c r="K4" i="6" s="1"/>
  <c r="AQ15" i="3"/>
  <c r="AM29" i="3"/>
  <c r="D6" i="3"/>
  <c r="N8" i="3"/>
  <c r="X10" i="3"/>
  <c r="AP14" i="3"/>
  <c r="AF23" i="3"/>
  <c r="AL24" i="3"/>
  <c r="Z28" i="3"/>
  <c r="AN37" i="3"/>
  <c r="AU38" i="3"/>
  <c r="AF7" i="2"/>
  <c r="S27" i="2"/>
  <c r="AQ10" i="2"/>
  <c r="AQ9" i="3"/>
  <c r="T27" i="2"/>
  <c r="P17" i="3"/>
  <c r="K41" i="3"/>
  <c r="K13" i="6" s="1"/>
  <c r="AA43" i="3"/>
  <c r="AN45" i="3"/>
  <c r="AE44" i="3"/>
  <c r="Y6" i="2"/>
  <c r="Y5" i="3"/>
  <c r="X33" i="3"/>
  <c r="X11" i="6" s="1"/>
  <c r="AD34" i="3"/>
  <c r="AO14" i="6"/>
  <c r="Z5" i="3"/>
  <c r="AP32" i="3"/>
  <c r="AM41" i="3"/>
  <c r="Z5" i="6"/>
  <c r="AJ11" i="3"/>
  <c r="N20" i="3"/>
  <c r="N7" i="6" s="1"/>
  <c r="Z21" i="3"/>
  <c r="AT24" i="3"/>
  <c r="K31" i="3"/>
  <c r="AY31" i="3" s="1"/>
  <c r="BB31" i="3" s="1"/>
  <c r="Z11" i="6"/>
  <c r="AN36" i="3"/>
  <c r="N41" i="3"/>
  <c r="U42" i="3"/>
  <c r="AQ14" i="6"/>
  <c r="D48" i="3"/>
  <c r="D14" i="6" s="1"/>
  <c r="Z23" i="2"/>
  <c r="K47" i="2"/>
  <c r="K46" i="3"/>
  <c r="P35" i="2"/>
  <c r="AJ20" i="3"/>
  <c r="AT32" i="3"/>
  <c r="AT29" i="3"/>
  <c r="AJ10" i="3"/>
  <c r="AL22" i="3"/>
  <c r="Y32" i="3"/>
  <c r="AF33" i="3"/>
  <c r="AJ34" i="3"/>
  <c r="AN35" i="3"/>
  <c r="X31" i="2"/>
  <c r="AM8" i="2"/>
  <c r="AM7" i="3"/>
  <c r="AD8" i="6"/>
  <c r="U8" i="6"/>
  <c r="N16" i="3"/>
  <c r="N17" i="2"/>
  <c r="N190" i="3" s="1"/>
  <c r="AM22" i="3"/>
  <c r="N5" i="3"/>
  <c r="AY5" i="3" s="1"/>
  <c r="BB5" i="3" s="1"/>
  <c r="S17" i="3"/>
  <c r="S18" i="2"/>
  <c r="J8" i="2"/>
  <c r="AM9" i="2"/>
  <c r="AM8" i="3"/>
  <c r="AA8" i="3"/>
  <c r="AO11" i="3"/>
  <c r="AZ11" i="3" s="1"/>
  <c r="Q290" i="8" s="1"/>
  <c r="AU12" i="3"/>
  <c r="AL10" i="3"/>
  <c r="D17" i="3"/>
  <c r="D7" i="6" s="1"/>
  <c r="AM13" i="6"/>
  <c r="P5" i="3"/>
  <c r="T6" i="3"/>
  <c r="Z7" i="3"/>
  <c r="Z4" i="6" s="1"/>
  <c r="AJ9" i="3"/>
  <c r="AJ5" i="6" s="1"/>
  <c r="AT11" i="3"/>
  <c r="AN34" i="3"/>
  <c r="AT35" i="3"/>
  <c r="T37" i="2"/>
  <c r="AP9" i="2"/>
  <c r="AP8" i="3"/>
  <c r="AD8" i="3"/>
  <c r="X20" i="3"/>
  <c r="AG8" i="3"/>
  <c r="AA16" i="3"/>
  <c r="AZ16" i="3" s="1"/>
  <c r="Q295" i="8" s="1"/>
  <c r="AF32" i="3"/>
  <c r="AZ32" i="3" s="1"/>
  <c r="Q311" i="8" s="1"/>
  <c r="AO34" i="3"/>
  <c r="AO11" i="6" s="1"/>
  <c r="AU35" i="3"/>
  <c r="AO43" i="3"/>
  <c r="E14" i="2"/>
  <c r="Q13" i="6"/>
  <c r="U7" i="3"/>
  <c r="I18" i="3"/>
  <c r="X7" i="3"/>
  <c r="E7" i="6"/>
  <c r="AQ22" i="3"/>
  <c r="Z27" i="3"/>
  <c r="AL5" i="6"/>
  <c r="J7" i="6"/>
  <c r="J26" i="3"/>
  <c r="P40" i="3"/>
  <c r="Z41" i="3"/>
  <c r="AP43" i="3"/>
  <c r="X35" i="2"/>
  <c r="X195" i="3" s="1"/>
  <c r="U11" i="6"/>
  <c r="U20" i="3"/>
  <c r="S5" i="3"/>
  <c r="S4" i="6" s="1"/>
  <c r="AM33" i="3"/>
  <c r="AJ42" i="3"/>
  <c r="AZ42" i="3" s="1"/>
  <c r="Q321" i="8" s="1"/>
  <c r="J16" i="2"/>
  <c r="AE8" i="6"/>
  <c r="AF8" i="3"/>
  <c r="AN10" i="3"/>
  <c r="J30" i="3"/>
  <c r="J10" i="6" s="1"/>
  <c r="Q40" i="3"/>
  <c r="Z6" i="3"/>
  <c r="AF7" i="3"/>
  <c r="AJ8" i="3"/>
  <c r="AN9" i="3"/>
  <c r="AT10" i="3"/>
  <c r="P18" i="3"/>
  <c r="T19" i="3"/>
  <c r="AE27" i="3"/>
  <c r="Z31" i="3"/>
  <c r="AT34" i="3"/>
  <c r="I39" i="3"/>
  <c r="AD41" i="3"/>
  <c r="AZ41" i="3" s="1"/>
  <c r="Q320" i="8" s="1"/>
  <c r="AU43" i="3"/>
  <c r="I47" i="3"/>
  <c r="AU29" i="3"/>
  <c r="AL32" i="3"/>
  <c r="AL10" i="6" s="1"/>
  <c r="AL33" i="2"/>
  <c r="T7" i="3"/>
  <c r="AF9" i="3"/>
  <c r="AZ9" i="3" s="1"/>
  <c r="Q288" i="8" s="1"/>
  <c r="Y27" i="3"/>
  <c r="AY27" i="3" s="1"/>
  <c r="BB27" i="3" s="1"/>
  <c r="S31" i="3"/>
  <c r="AU11" i="3"/>
  <c r="I26" i="3"/>
  <c r="I9" i="6" s="1"/>
  <c r="AU28" i="3"/>
  <c r="AA20" i="3"/>
  <c r="AM21" i="3"/>
  <c r="AM8" i="6" s="1"/>
  <c r="AU22" i="3"/>
  <c r="AZ22" i="3" s="1"/>
  <c r="Q301" i="8" s="1"/>
  <c r="J47" i="3"/>
  <c r="S48" i="3"/>
  <c r="E26" i="2"/>
  <c r="AA19" i="3"/>
  <c r="AA20" i="2"/>
  <c r="AA191" i="3" s="1"/>
  <c r="K26" i="3"/>
  <c r="U30" i="2"/>
  <c r="U29" i="3"/>
  <c r="Y31" i="3"/>
  <c r="AO5" i="6"/>
  <c r="AE20" i="3"/>
  <c r="AO21" i="3"/>
  <c r="AA31" i="3"/>
  <c r="AL42" i="3"/>
  <c r="X5" i="3"/>
  <c r="AD6" i="3"/>
  <c r="AL8" i="3"/>
  <c r="AP9" i="3"/>
  <c r="AP5" i="6" s="1"/>
  <c r="D15" i="3"/>
  <c r="N17" i="3"/>
  <c r="X19" i="3"/>
  <c r="AT21" i="3"/>
  <c r="AP33" i="3"/>
  <c r="K39" i="3"/>
  <c r="K12" i="6" s="1"/>
  <c r="T40" i="3"/>
  <c r="AF41" i="3"/>
  <c r="AF13" i="6" s="1"/>
  <c r="T48" i="3"/>
  <c r="AA6" i="2"/>
  <c r="Q8" i="3"/>
  <c r="Q6" i="3"/>
  <c r="AQ23" i="3"/>
  <c r="AP11" i="3"/>
  <c r="AJ21" i="3"/>
  <c r="E30" i="3"/>
  <c r="E10" i="6" s="1"/>
  <c r="AJ33" i="3"/>
  <c r="AA7" i="3"/>
  <c r="AZ7" i="3" s="1"/>
  <c r="Q286" i="8" s="1"/>
  <c r="AQ10" i="3"/>
  <c r="E16" i="3"/>
  <c r="K17" i="3"/>
  <c r="AY17" i="3" s="1"/>
  <c r="BB17" i="3" s="1"/>
  <c r="AD27" i="3"/>
  <c r="AQ34" i="3"/>
  <c r="AA41" i="3"/>
  <c r="AA13" i="6" s="1"/>
  <c r="J39" i="3"/>
  <c r="AY39" i="3" s="1"/>
  <c r="BB39" i="3" s="1"/>
  <c r="AE41" i="3"/>
  <c r="AE13" i="6" s="1"/>
  <c r="AE6" i="3"/>
  <c r="AZ6" i="3" s="1"/>
  <c r="Q285" i="8" s="1"/>
  <c r="E15" i="3"/>
  <c r="K16" i="3"/>
  <c r="AY16" i="3" s="1"/>
  <c r="BB16" i="3" s="1"/>
  <c r="S18" i="3"/>
  <c r="Y19" i="3"/>
  <c r="AG20" i="3"/>
  <c r="AU21" i="3"/>
  <c r="AU8" i="6" s="1"/>
  <c r="AE31" i="3"/>
  <c r="AQ33" i="3"/>
  <c r="AQ11" i="6" s="1"/>
  <c r="U40" i="3"/>
  <c r="U12" i="6" s="1"/>
  <c r="AG13" i="6"/>
  <c r="AE32" i="3"/>
  <c r="AE10" i="6" s="1"/>
  <c r="Q5" i="3"/>
  <c r="U6" i="3"/>
  <c r="U4" i="6" s="1"/>
  <c r="Y6" i="3"/>
  <c r="Y4" i="6" s="1"/>
  <c r="S19" i="3"/>
  <c r="AJ7" i="3"/>
  <c r="AJ4" i="6" s="1"/>
  <c r="AT9" i="3"/>
  <c r="Z19" i="3"/>
  <c r="Z7" i="6" s="1"/>
  <c r="AM32" i="3"/>
  <c r="AM10" i="6" s="1"/>
  <c r="AT33" i="3"/>
  <c r="E38" i="3"/>
  <c r="E12" i="6" s="1"/>
  <c r="AO42" i="3"/>
  <c r="AO13" i="6" s="1"/>
  <c r="Y48" i="3"/>
  <c r="I26" i="2"/>
  <c r="AG27" i="3"/>
  <c r="D30" i="3"/>
  <c r="P19" i="3"/>
  <c r="AP22" i="3"/>
  <c r="AP8" i="6" s="1"/>
  <c r="I17" i="3"/>
  <c r="AE7" i="3"/>
  <c r="AN8" i="3"/>
  <c r="T18" i="3"/>
  <c r="D25" i="3"/>
  <c r="D9" i="6" s="1"/>
  <c r="AG6" i="3"/>
  <c r="AO8" i="3"/>
  <c r="AO4" i="6" s="1"/>
  <c r="U18" i="3"/>
  <c r="P30" i="3"/>
  <c r="AG31" i="3"/>
  <c r="AN32" i="3"/>
  <c r="AU33" i="3"/>
  <c r="AZ33" i="3" s="1"/>
  <c r="Q312" i="8" s="1"/>
  <c r="Q18" i="2"/>
  <c r="Q191" i="3" s="1"/>
  <c r="AU9" i="3"/>
  <c r="I15" i="3"/>
  <c r="N39" i="3"/>
  <c r="Y40" i="3"/>
  <c r="AP42" i="3"/>
  <c r="N47" i="3"/>
  <c r="N14" i="6" s="1"/>
  <c r="Z48" i="3"/>
  <c r="AD5" i="3"/>
  <c r="D14" i="3"/>
  <c r="AD19" i="3"/>
  <c r="Q30" i="3"/>
  <c r="AO32" i="3"/>
  <c r="D33" i="3"/>
  <c r="D11" i="6" s="1"/>
  <c r="I38" i="3"/>
  <c r="AJ41" i="3"/>
  <c r="AJ13" i="6" s="1"/>
  <c r="AQ42" i="3"/>
  <c r="AQ13" i="6" s="1"/>
  <c r="E46" i="3"/>
  <c r="E14" i="6" s="1"/>
  <c r="AA48" i="3"/>
  <c r="N22" i="2"/>
  <c r="D30" i="2"/>
  <c r="D194" i="3" s="1"/>
  <c r="X18" i="3"/>
  <c r="AQ8" i="3"/>
  <c r="E14" i="3"/>
  <c r="AY14" i="3" s="1"/>
  <c r="BB14" i="3" s="1"/>
  <c r="K15" i="3"/>
  <c r="Y18" i="3"/>
  <c r="Y7" i="6" s="1"/>
  <c r="AE19" i="3"/>
  <c r="AZ19" i="3" s="1"/>
  <c r="Q298" i="8" s="1"/>
  <c r="AL27" i="3"/>
  <c r="AL9" i="6" s="1"/>
  <c r="J38" i="3"/>
  <c r="P39" i="3"/>
  <c r="P12" i="6" s="1"/>
  <c r="AA40" i="3"/>
  <c r="AU42" i="3"/>
  <c r="P47" i="3"/>
  <c r="AD48" i="3"/>
  <c r="AJ45" i="3"/>
  <c r="AJ14" i="6" s="1"/>
  <c r="AL20" i="3"/>
  <c r="P48" i="3"/>
  <c r="J25" i="3"/>
  <c r="J9" i="6" s="1"/>
  <c r="X26" i="3"/>
  <c r="I14" i="3"/>
  <c r="I6" i="6" s="1"/>
  <c r="Q16" i="3"/>
  <c r="U17" i="3"/>
  <c r="AA18" i="3"/>
  <c r="AG19" i="3"/>
  <c r="AM20" i="3"/>
  <c r="K25" i="3"/>
  <c r="K9" i="6" s="1"/>
  <c r="Y26" i="3"/>
  <c r="AN27" i="3"/>
  <c r="AN9" i="6" s="1"/>
  <c r="T30" i="3"/>
  <c r="T10" i="6" s="1"/>
  <c r="E37" i="3"/>
  <c r="J46" i="3"/>
  <c r="J14" i="6" s="1"/>
  <c r="AF48" i="3"/>
  <c r="AD12" i="2"/>
  <c r="AD189" i="3" s="1"/>
  <c r="AE48" i="3"/>
  <c r="AU8" i="3"/>
  <c r="X17" i="3"/>
  <c r="X7" i="6" s="1"/>
  <c r="AD18" i="3"/>
  <c r="AN20" i="3"/>
  <c r="Z26" i="3"/>
  <c r="AO27" i="3"/>
  <c r="AO9" i="6" s="1"/>
  <c r="I29" i="3"/>
  <c r="AL31" i="3"/>
  <c r="AU32" i="3"/>
  <c r="S39" i="3"/>
  <c r="AF40" i="3"/>
  <c r="AN41" i="3"/>
  <c r="S47" i="3"/>
  <c r="AG48" i="3"/>
  <c r="AE6" i="2"/>
  <c r="AE5" i="3"/>
  <c r="AE4" i="6" s="1"/>
  <c r="AF4" i="6"/>
  <c r="P29" i="2"/>
  <c r="P193" i="3" s="1"/>
  <c r="J7" i="4" s="1"/>
  <c r="J8" i="5" s="1"/>
  <c r="P28" i="3"/>
  <c r="P9" i="6" s="1"/>
  <c r="E29" i="3"/>
  <c r="S30" i="3"/>
  <c r="S10" i="6" s="1"/>
  <c r="AJ31" i="3"/>
  <c r="AQ32" i="3"/>
  <c r="AQ10" i="6" s="1"/>
  <c r="AD40" i="3"/>
  <c r="AL41" i="3"/>
  <c r="AL13" i="6" s="1"/>
  <c r="I14" i="6"/>
  <c r="Q47" i="3"/>
  <c r="Q14" i="6" s="1"/>
  <c r="AG5" i="3"/>
  <c r="AO7" i="3"/>
  <c r="AP7" i="3"/>
  <c r="D13" i="3"/>
  <c r="D6" i="6" s="1"/>
  <c r="J14" i="3"/>
  <c r="N15" i="3"/>
  <c r="AM6" i="3"/>
  <c r="AM4" i="6" s="1"/>
  <c r="K14" i="3"/>
  <c r="K6" i="6" s="1"/>
  <c r="S16" i="3"/>
  <c r="Y17" i="3"/>
  <c r="AE18" i="3"/>
  <c r="AE7" i="6" s="1"/>
  <c r="AO20" i="3"/>
  <c r="D24" i="3"/>
  <c r="AA26" i="3"/>
  <c r="AA9" i="6" s="1"/>
  <c r="AM31" i="3"/>
  <c r="K33" i="3"/>
  <c r="I37" i="3"/>
  <c r="N38" i="3"/>
  <c r="N12" i="6" s="1"/>
  <c r="T39" i="3"/>
  <c r="AG40" i="3"/>
  <c r="AO41" i="3"/>
  <c r="P43" i="3"/>
  <c r="P13" i="6" s="1"/>
  <c r="T47" i="3"/>
  <c r="AL6" i="3"/>
  <c r="AA7" i="6"/>
  <c r="AU20" i="3"/>
  <c r="AE26" i="3"/>
  <c r="AE9" i="6" s="1"/>
  <c r="AU27" i="3"/>
  <c r="Z30" i="3"/>
  <c r="AO31" i="3"/>
  <c r="AD37" i="2"/>
  <c r="AD36" i="3"/>
  <c r="AD11" i="6" s="1"/>
  <c r="AO39" i="2"/>
  <c r="AO38" i="3"/>
  <c r="AL5" i="3"/>
  <c r="AL4" i="6" s="1"/>
  <c r="AP6" i="3"/>
  <c r="AP4" i="6" s="1"/>
  <c r="N9" i="3"/>
  <c r="D12" i="3"/>
  <c r="AD12" i="3"/>
  <c r="AD5" i="6" s="1"/>
  <c r="J13" i="3"/>
  <c r="N14" i="3"/>
  <c r="AL14" i="3"/>
  <c r="X16" i="3"/>
  <c r="X6" i="6" s="1"/>
  <c r="AD17" i="3"/>
  <c r="AZ17" i="3" s="1"/>
  <c r="Q296" i="8" s="1"/>
  <c r="AL19" i="3"/>
  <c r="AL7" i="6" s="1"/>
  <c r="AF26" i="3"/>
  <c r="AF9" i="6" s="1"/>
  <c r="AN29" i="3"/>
  <c r="AN10" i="6" s="1"/>
  <c r="AA30" i="3"/>
  <c r="AP10" i="6"/>
  <c r="D36" i="3"/>
  <c r="AY36" i="3" s="1"/>
  <c r="BB36" i="3" s="1"/>
  <c r="Q38" i="3"/>
  <c r="AL8" i="2"/>
  <c r="J24" i="3"/>
  <c r="J8" i="6" s="1"/>
  <c r="Q25" i="3"/>
  <c r="Q9" i="6" s="1"/>
  <c r="AD10" i="6"/>
  <c r="AT31" i="3"/>
  <c r="E36" i="3"/>
  <c r="AA39" i="3"/>
  <c r="I45" i="3"/>
  <c r="AY45" i="3" s="1"/>
  <c r="BB45" i="3" s="1"/>
  <c r="P46" i="3"/>
  <c r="AA47" i="3"/>
  <c r="AL48" i="3"/>
  <c r="AA45" i="2"/>
  <c r="AA44" i="3"/>
  <c r="AO5" i="3"/>
  <c r="AU6" i="3"/>
  <c r="I12" i="3"/>
  <c r="Q14" i="3"/>
  <c r="U15" i="3"/>
  <c r="AG17" i="3"/>
  <c r="E23" i="3"/>
  <c r="S25" i="3"/>
  <c r="P29" i="3"/>
  <c r="P10" i="6" s="1"/>
  <c r="AF30" i="3"/>
  <c r="T12" i="6"/>
  <c r="AE39" i="3"/>
  <c r="AM40" i="3"/>
  <c r="AM12" i="6" s="1"/>
  <c r="D44" i="3"/>
  <c r="AY44" i="3" s="1"/>
  <c r="BB44" i="3" s="1"/>
  <c r="K45" i="3"/>
  <c r="AE47" i="3"/>
  <c r="AE14" i="6" s="1"/>
  <c r="AN48" i="3"/>
  <c r="AL13" i="3"/>
  <c r="AL6" i="6" s="1"/>
  <c r="AL14" i="2"/>
  <c r="AD35" i="3"/>
  <c r="AD36" i="2"/>
  <c r="AN40" i="3"/>
  <c r="AZ40" i="3" s="1"/>
  <c r="Q319" i="8" s="1"/>
  <c r="Z40" i="3"/>
  <c r="N6" i="6"/>
  <c r="AJ26" i="3"/>
  <c r="AQ5" i="3"/>
  <c r="K12" i="3"/>
  <c r="AE16" i="3"/>
  <c r="AM18" i="3"/>
  <c r="I23" i="3"/>
  <c r="AY23" i="3" s="1"/>
  <c r="BB23" i="3" s="1"/>
  <c r="N24" i="3"/>
  <c r="X9" i="6"/>
  <c r="E35" i="3"/>
  <c r="Q37" i="3"/>
  <c r="Q12" i="6" s="1"/>
  <c r="X38" i="3"/>
  <c r="X12" i="6" s="1"/>
  <c r="AG12" i="6"/>
  <c r="T46" i="3"/>
  <c r="T14" i="6" s="1"/>
  <c r="AP48" i="3"/>
  <c r="AJ7" i="6"/>
  <c r="Y25" i="3"/>
  <c r="AL26" i="3"/>
  <c r="T34" i="2"/>
  <c r="T195" i="3" s="1"/>
  <c r="L9" i="4" s="1"/>
  <c r="L10" i="5" s="1"/>
  <c r="T33" i="3"/>
  <c r="T11" i="6" s="1"/>
  <c r="AP40" i="3"/>
  <c r="AQ48" i="3"/>
  <c r="AE40" i="3"/>
  <c r="P24" i="3"/>
  <c r="S12" i="6"/>
  <c r="Z38" i="3"/>
  <c r="AQ40" i="3"/>
  <c r="AQ12" i="6" s="1"/>
  <c r="X46" i="3"/>
  <c r="X14" i="6" s="1"/>
  <c r="AT48" i="3"/>
  <c r="X29" i="3"/>
  <c r="AU40" i="3"/>
  <c r="N9" i="6"/>
  <c r="P12" i="3"/>
  <c r="Z14" i="3"/>
  <c r="Z6" i="6" s="1"/>
  <c r="AJ16" i="3"/>
  <c r="AN17" i="3"/>
  <c r="AN7" i="6" s="1"/>
  <c r="AT18" i="3"/>
  <c r="J22" i="3"/>
  <c r="N23" i="3"/>
  <c r="Z29" i="3"/>
  <c r="Z10" i="6" s="1"/>
  <c r="X37" i="3"/>
  <c r="K35" i="3"/>
  <c r="I10" i="3"/>
  <c r="I5" i="6" s="1"/>
  <c r="Q12" i="3"/>
  <c r="U13" i="3"/>
  <c r="U6" i="6" s="1"/>
  <c r="AA14" i="3"/>
  <c r="AA6" i="6" s="1"/>
  <c r="AG15" i="3"/>
  <c r="AO17" i="3"/>
  <c r="AO7" i="6" s="1"/>
  <c r="AU18" i="3"/>
  <c r="K22" i="3"/>
  <c r="K8" i="6" s="1"/>
  <c r="T24" i="3"/>
  <c r="AU26" i="3"/>
  <c r="AU9" i="6" s="1"/>
  <c r="I28" i="3"/>
  <c r="AN30" i="3"/>
  <c r="Q36" i="3"/>
  <c r="Y37" i="3"/>
  <c r="AF38" i="3"/>
  <c r="I43" i="3"/>
  <c r="S45" i="3"/>
  <c r="S14" i="6" s="1"/>
  <c r="Z24" i="2"/>
  <c r="AQ21" i="3"/>
  <c r="AQ8" i="6" s="1"/>
  <c r="K34" i="2"/>
  <c r="AF24" i="3"/>
  <c r="AZ24" i="3" s="1"/>
  <c r="Q303" i="8" s="1"/>
  <c r="AL15" i="2"/>
  <c r="Q4" i="6"/>
  <c r="E5" i="6"/>
  <c r="AU7" i="6"/>
  <c r="AI9" i="6"/>
  <c r="AI10" i="6"/>
  <c r="AF11" i="6"/>
  <c r="W12" i="6"/>
  <c r="AJ10" i="6"/>
  <c r="AS11" i="6"/>
  <c r="H5" i="6"/>
  <c r="AK9" i="6"/>
  <c r="AK10" i="6"/>
  <c r="AH11" i="6"/>
  <c r="Y12" i="6"/>
  <c r="R13" i="6"/>
  <c r="AW53" i="6"/>
  <c r="T4" i="6"/>
  <c r="L14" i="6"/>
  <c r="J5" i="6"/>
  <c r="AS8" i="6"/>
  <c r="AM9" i="6"/>
  <c r="AJ11" i="6"/>
  <c r="AA12" i="6"/>
  <c r="T13" i="6"/>
  <c r="V4" i="6"/>
  <c r="K5" i="6"/>
  <c r="AK11" i="6"/>
  <c r="U13" i="6"/>
  <c r="W4" i="6"/>
  <c r="L5" i="6"/>
  <c r="AO10" i="6"/>
  <c r="AL11" i="6"/>
  <c r="AD12" i="6"/>
  <c r="O14" i="6"/>
  <c r="AR10" i="6"/>
  <c r="AR9" i="6"/>
  <c r="AA4" i="6"/>
  <c r="P5" i="6"/>
  <c r="H6" i="6"/>
  <c r="AS9" i="6"/>
  <c r="AU10" i="6"/>
  <c r="AP11" i="6"/>
  <c r="AH12" i="6"/>
  <c r="AT9" i="6"/>
  <c r="AD4" i="6"/>
  <c r="R5" i="6"/>
  <c r="J6" i="6"/>
  <c r="AJ12" i="6"/>
  <c r="AB13" i="6"/>
  <c r="AV53" i="6"/>
  <c r="D10" i="6"/>
  <c r="AK12" i="6"/>
  <c r="V14" i="6"/>
  <c r="W25" i="6"/>
  <c r="T5" i="6"/>
  <c r="L6" i="6"/>
  <c r="AT11" i="6"/>
  <c r="AL12" i="6"/>
  <c r="AS14" i="6"/>
  <c r="O26" i="6"/>
  <c r="AG4" i="6"/>
  <c r="M6" i="6"/>
  <c r="Q7" i="6"/>
  <c r="V5" i="6"/>
  <c r="Y14" i="6"/>
  <c r="AI4" i="6"/>
  <c r="W5" i="6"/>
  <c r="O6" i="6"/>
  <c r="F7" i="6"/>
  <c r="AO12" i="6"/>
  <c r="X5" i="6"/>
  <c r="P6" i="6"/>
  <c r="H7" i="6"/>
  <c r="AK4" i="6"/>
  <c r="Y5" i="6"/>
  <c r="Q6" i="6"/>
  <c r="I7" i="6"/>
  <c r="K10" i="6"/>
  <c r="AB14" i="6"/>
  <c r="AN14" i="6"/>
  <c r="U15" i="6"/>
  <c r="U17" i="6"/>
  <c r="U18" i="6"/>
  <c r="AA5" i="6"/>
  <c r="AN5" i="6"/>
  <c r="S6" i="6"/>
  <c r="K7" i="6"/>
  <c r="D8" i="6"/>
  <c r="AN4" i="6"/>
  <c r="AB5" i="6"/>
  <c r="T6" i="6"/>
  <c r="L7" i="6"/>
  <c r="E8" i="6"/>
  <c r="L9" i="6"/>
  <c r="AT12" i="6"/>
  <c r="AF14" i="6"/>
  <c r="E21" i="6"/>
  <c r="AH6" i="6"/>
  <c r="M7" i="6"/>
  <c r="F8" i="6"/>
  <c r="S8" i="6"/>
  <c r="AU12" i="6"/>
  <c r="AN13" i="6"/>
  <c r="AG14" i="6"/>
  <c r="M20" i="6"/>
  <c r="H8" i="6"/>
  <c r="AH14" i="6"/>
  <c r="AQ4" i="6"/>
  <c r="AF5" i="6"/>
  <c r="W6" i="6"/>
  <c r="O7" i="6"/>
  <c r="I8" i="6"/>
  <c r="AP13" i="6"/>
  <c r="AI14" i="6"/>
  <c r="AR4" i="6"/>
  <c r="AG5" i="6"/>
  <c r="P7" i="6"/>
  <c r="AS4" i="6"/>
  <c r="AR13" i="6"/>
  <c r="AT4" i="6"/>
  <c r="AI5" i="6"/>
  <c r="R7" i="6"/>
  <c r="AS13" i="6"/>
  <c r="AS31" i="6"/>
  <c r="AU4" i="6"/>
  <c r="S7" i="6"/>
  <c r="M8" i="6"/>
  <c r="E9" i="6"/>
  <c r="S9" i="6"/>
  <c r="F10" i="6"/>
  <c r="AU13" i="6"/>
  <c r="AK5" i="6"/>
  <c r="AB6" i="6"/>
  <c r="T7" i="6"/>
  <c r="F9" i="6"/>
  <c r="U7" i="6"/>
  <c r="H9" i="6"/>
  <c r="I10" i="6"/>
  <c r="AM5" i="6"/>
  <c r="F11" i="6"/>
  <c r="AP14" i="6"/>
  <c r="AV52" i="6"/>
  <c r="AF6" i="6"/>
  <c r="L10" i="6"/>
  <c r="AQ5" i="6"/>
  <c r="AI6" i="6"/>
  <c r="T8" i="6"/>
  <c r="M9" i="6"/>
  <c r="N10" i="6"/>
  <c r="K11" i="6"/>
  <c r="AR5" i="6"/>
  <c r="L11" i="6"/>
  <c r="AU14" i="6"/>
  <c r="AT5" i="6"/>
  <c r="AD7" i="6"/>
  <c r="Q10" i="6"/>
  <c r="N11" i="6"/>
  <c r="AM11" i="6"/>
  <c r="AU5" i="6"/>
  <c r="AM6" i="6"/>
  <c r="R10" i="6"/>
  <c r="O11" i="6"/>
  <c r="F12" i="6"/>
  <c r="M13" i="6"/>
  <c r="AG7" i="6"/>
  <c r="Z8" i="6"/>
  <c r="I12" i="6"/>
  <c r="O13" i="6"/>
  <c r="D5" i="6"/>
  <c r="AP6" i="6"/>
  <c r="AH7" i="6"/>
  <c r="AA8" i="6"/>
  <c r="AN8" i="6"/>
  <c r="T9" i="6"/>
  <c r="U10" i="6"/>
  <c r="R11" i="6"/>
  <c r="V12" i="6"/>
  <c r="D4" i="6"/>
  <c r="P4" i="6"/>
  <c r="AQ6" i="6"/>
  <c r="AI7" i="6"/>
  <c r="AB8" i="6"/>
  <c r="AO8" i="6"/>
  <c r="V9" i="6"/>
  <c r="R14" i="6"/>
  <c r="W9" i="6"/>
  <c r="W10" i="6"/>
  <c r="X10" i="6"/>
  <c r="E13" i="6"/>
  <c r="AW52" i="6"/>
  <c r="H4" i="6"/>
  <c r="AT6" i="6"/>
  <c r="Y9" i="6"/>
  <c r="Y10" i="6"/>
  <c r="V11" i="6"/>
  <c r="AI11" i="6"/>
  <c r="AU11" i="6"/>
  <c r="Z12" i="6"/>
  <c r="F13" i="6"/>
  <c r="K14" i="6"/>
  <c r="Z9" i="6"/>
  <c r="J4" i="6"/>
  <c r="AH8" i="6"/>
  <c r="AT8" i="6"/>
  <c r="AA10" i="6"/>
  <c r="I13" i="6"/>
  <c r="AI21" i="6"/>
  <c r="K24" i="6"/>
  <c r="AP27" i="6"/>
  <c r="AH28" i="6"/>
  <c r="AI8" i="6"/>
  <c r="AB9" i="6"/>
  <c r="AB10" i="6"/>
  <c r="AS10" i="6"/>
  <c r="Y11" i="6"/>
  <c r="W13" i="6"/>
  <c r="L4" i="6"/>
  <c r="M5" i="6"/>
  <c r="AP7" i="6"/>
  <c r="AJ8" i="6"/>
  <c r="AT10" i="6"/>
  <c r="R12" i="6"/>
  <c r="AE12" i="6"/>
  <c r="X13" i="6"/>
  <c r="M4" i="6"/>
  <c r="X4" i="6"/>
  <c r="N5" i="6"/>
  <c r="L13" i="6"/>
  <c r="P14" i="6"/>
  <c r="AB11" i="6"/>
  <c r="O4" i="6"/>
  <c r="AS7" i="6"/>
  <c r="AG9" i="6"/>
  <c r="AG10" i="6"/>
  <c r="F14" i="6"/>
  <c r="G32" i="6"/>
  <c r="AT7" i="6"/>
  <c r="AE11" i="6"/>
  <c r="H14" i="6"/>
  <c r="D188" i="3"/>
  <c r="O188" i="3"/>
  <c r="N189" i="3"/>
  <c r="O193" i="3"/>
  <c r="O196" i="3"/>
  <c r="AY22" i="3"/>
  <c r="BB22" i="3" s="1"/>
  <c r="AY30" i="3"/>
  <c r="BB30" i="3" s="1"/>
  <c r="O198" i="3"/>
  <c r="AY40" i="3"/>
  <c r="BB40" i="3" s="1"/>
  <c r="AZ31" i="3"/>
  <c r="Q310" i="8" s="1"/>
  <c r="AY29" i="3"/>
  <c r="BB29" i="3" s="1"/>
  <c r="AY33" i="3"/>
  <c r="BB33" i="3" s="1"/>
  <c r="AY47" i="3"/>
  <c r="BB47" i="3" s="1"/>
  <c r="AY6" i="3"/>
  <c r="BB6" i="3" s="1"/>
  <c r="AZ30" i="3"/>
  <c r="Q309" i="8" s="1"/>
  <c r="AZ25" i="3"/>
  <c r="Q304" i="8" s="1"/>
  <c r="AY12" i="3"/>
  <c r="BB12" i="3" s="1"/>
  <c r="AZ48" i="3"/>
  <c r="Q327" i="8" s="1"/>
  <c r="AB191" i="3"/>
  <c r="P5" i="4" s="1"/>
  <c r="P6" i="5" s="1"/>
  <c r="AD190" i="3"/>
  <c r="AD191" i="3"/>
  <c r="AE193" i="3"/>
  <c r="AE194" i="3"/>
  <c r="AE195" i="3"/>
  <c r="AB190" i="3"/>
  <c r="P4" i="4" s="1"/>
  <c r="P5" i="5" s="1"/>
  <c r="AB192" i="3"/>
  <c r="P6" i="4" s="1"/>
  <c r="P7" i="5" s="1"/>
  <c r="AD194" i="3"/>
  <c r="Q8" i="4" s="1"/>
  <c r="Q9" i="5" s="1"/>
  <c r="AY7" i="3"/>
  <c r="BB7" i="3" s="1"/>
  <c r="AY13" i="3"/>
  <c r="BB13" i="3" s="1"/>
  <c r="AD188" i="3"/>
  <c r="AD195" i="3"/>
  <c r="Q9" i="4" s="1"/>
  <c r="Q10" i="5" s="1"/>
  <c r="AZ15" i="3"/>
  <c r="Q294" i="8" s="1"/>
  <c r="AD193" i="3"/>
  <c r="AD196" i="3"/>
  <c r="AA197" i="3"/>
  <c r="AZ84" i="3"/>
  <c r="Q363" i="8" s="1"/>
  <c r="AZ18" i="3"/>
  <c r="Q297" i="8" s="1"/>
  <c r="AZ27" i="3"/>
  <c r="Q306" i="8" s="1"/>
  <c r="W198" i="3"/>
  <c r="AZ47" i="3"/>
  <c r="Q326" i="8" s="1"/>
  <c r="AZ8" i="3"/>
  <c r="Q287" i="8" s="1"/>
  <c r="AY34" i="3"/>
  <c r="BB34" i="3" s="1"/>
  <c r="AZ23" i="3"/>
  <c r="Q302" i="8" s="1"/>
  <c r="AY25" i="3"/>
  <c r="BB25" i="3" s="1"/>
  <c r="AY35" i="3"/>
  <c r="BB35" i="3" s="1"/>
  <c r="AZ35" i="3"/>
  <c r="Q314" i="8" s="1"/>
  <c r="AZ12" i="3"/>
  <c r="Q291" i="8" s="1"/>
  <c r="AY15" i="3"/>
  <c r="BB15" i="3" s="1"/>
  <c r="AY21" i="3"/>
  <c r="BB21" i="3" s="1"/>
  <c r="AY42" i="3"/>
  <c r="BB42" i="3" s="1"/>
  <c r="AY11" i="3"/>
  <c r="BB11" i="3" s="1"/>
  <c r="AY75" i="3"/>
  <c r="BB75" i="3" s="1"/>
  <c r="AZ55" i="3"/>
  <c r="Q334" i="8" s="1"/>
  <c r="AY37" i="3"/>
  <c r="BB37" i="3" s="1"/>
  <c r="D196" i="3"/>
  <c r="AY32" i="3"/>
  <c r="BB32" i="3" s="1"/>
  <c r="E189" i="3"/>
  <c r="E190" i="3"/>
  <c r="F196" i="3"/>
  <c r="E10" i="4" s="1"/>
  <c r="E11" i="5" s="1"/>
  <c r="E197" i="3"/>
  <c r="AY20" i="3"/>
  <c r="BB20" i="3" s="1"/>
  <c r="D192" i="3"/>
  <c r="E193" i="3"/>
  <c r="E195" i="3"/>
  <c r="F194" i="3"/>
  <c r="E8" i="4" s="1"/>
  <c r="E9" i="5" s="1"/>
  <c r="AZ43" i="3"/>
  <c r="Q322" i="8" s="1"/>
  <c r="E191" i="3"/>
  <c r="E192" i="3"/>
  <c r="H188" i="3"/>
  <c r="F189" i="3"/>
  <c r="E3" i="4" s="1"/>
  <c r="E4" i="5" s="1"/>
  <c r="F190" i="3"/>
  <c r="E4" i="4" s="1"/>
  <c r="E5" i="5" s="1"/>
  <c r="F191" i="3"/>
  <c r="E5" i="4" s="1"/>
  <c r="E6" i="5" s="1"/>
  <c r="F192" i="3"/>
  <c r="E6" i="4" s="1"/>
  <c r="E7" i="5" s="1"/>
  <c r="H193" i="3"/>
  <c r="H194" i="3"/>
  <c r="H195" i="3"/>
  <c r="H196" i="3"/>
  <c r="F197" i="3"/>
  <c r="E11" i="4" s="1"/>
  <c r="E12" i="5" s="1"/>
  <c r="D198" i="3"/>
  <c r="I188" i="3"/>
  <c r="H189" i="3"/>
  <c r="H190" i="3"/>
  <c r="H191" i="3"/>
  <c r="H192" i="3"/>
  <c r="I193" i="3"/>
  <c r="I194" i="3"/>
  <c r="I195" i="3"/>
  <c r="I196" i="3"/>
  <c r="H197" i="3"/>
  <c r="E198" i="3"/>
  <c r="D193" i="3"/>
  <c r="D195" i="3"/>
  <c r="E188" i="3"/>
  <c r="D189" i="3"/>
  <c r="D3" i="4" s="1"/>
  <c r="D4" i="5" s="1"/>
  <c r="D190" i="3"/>
  <c r="D4" i="4" s="1"/>
  <c r="D5" i="5" s="1"/>
  <c r="J196" i="3"/>
  <c r="K188" i="3"/>
  <c r="AY107" i="3"/>
  <c r="BB107" i="3" s="1"/>
  <c r="AY135" i="3"/>
  <c r="BB135" i="3" s="1"/>
  <c r="AY163" i="3"/>
  <c r="BB163" i="3" s="1"/>
  <c r="AY9" i="3"/>
  <c r="BB9" i="3" s="1"/>
  <c r="AZ20" i="3"/>
  <c r="Q299" i="8" s="1"/>
  <c r="L195" i="3"/>
  <c r="D191" i="3"/>
  <c r="I190" i="3"/>
  <c r="I191" i="3"/>
  <c r="J193" i="3"/>
  <c r="J194" i="3"/>
  <c r="J195" i="3"/>
  <c r="J197" i="3"/>
  <c r="L188" i="3"/>
  <c r="K189" i="3"/>
  <c r="K190" i="3"/>
  <c r="K191" i="3"/>
  <c r="K192" i="3"/>
  <c r="L193" i="3"/>
  <c r="L194" i="3"/>
  <c r="H8" i="4" s="1"/>
  <c r="H9" i="5" s="1"/>
  <c r="M188" i="3"/>
  <c r="L189" i="3"/>
  <c r="L190" i="3"/>
  <c r="H4" i="4" s="1"/>
  <c r="H5" i="5" s="1"/>
  <c r="AY41" i="3"/>
  <c r="BB41" i="3" s="1"/>
  <c r="E194" i="3"/>
  <c r="E196" i="3"/>
  <c r="D197" i="3"/>
  <c r="J188" i="3"/>
  <c r="G2" i="4" s="1"/>
  <c r="I189" i="3"/>
  <c r="I192" i="3"/>
  <c r="H198" i="3"/>
  <c r="L196" i="3"/>
  <c r="K197" i="3"/>
  <c r="I198" i="3"/>
  <c r="L191" i="3"/>
  <c r="H5" i="4" s="1"/>
  <c r="H6" i="5" s="1"/>
  <c r="L192" i="3"/>
  <c r="H6" i="4" s="1"/>
  <c r="H7" i="5" s="1"/>
  <c r="M193" i="3"/>
  <c r="M194" i="3"/>
  <c r="M195" i="3"/>
  <c r="M196" i="3"/>
  <c r="N188" i="3"/>
  <c r="I2" i="4" s="1"/>
  <c r="I3" i="5" s="1"/>
  <c r="M189" i="3"/>
  <c r="M190" i="3"/>
  <c r="M191" i="3"/>
  <c r="M192" i="3"/>
  <c r="N193" i="3"/>
  <c r="N194" i="3"/>
  <c r="N195" i="3"/>
  <c r="M197" i="3"/>
  <c r="K198" i="3"/>
  <c r="AY18" i="3"/>
  <c r="BB18" i="3" s="1"/>
  <c r="AZ39" i="3"/>
  <c r="Q318" i="8" s="1"/>
  <c r="AZ10" i="3"/>
  <c r="Q289" i="8" s="1"/>
  <c r="AZ50" i="3"/>
  <c r="Q329" i="8" s="1"/>
  <c r="AZ54" i="3"/>
  <c r="Q333" i="8" s="1"/>
  <c r="AZ58" i="3"/>
  <c r="Q337" i="8" s="1"/>
  <c r="AZ5" i="3"/>
  <c r="Q284" i="8" s="1"/>
  <c r="AY28" i="3"/>
  <c r="BB28" i="3" s="1"/>
  <c r="AZ38" i="3"/>
  <c r="Q317" i="8" s="1"/>
  <c r="AY111" i="3"/>
  <c r="BB111" i="3" s="1"/>
  <c r="AY19" i="3"/>
  <c r="BB19" i="3" s="1"/>
  <c r="AY8" i="3"/>
  <c r="BB8" i="3" s="1"/>
  <c r="AZ28" i="3"/>
  <c r="Q307" i="8" s="1"/>
  <c r="AZ37" i="3"/>
  <c r="Q316" i="8" s="1"/>
  <c r="E201" i="3"/>
  <c r="E57" i="3"/>
  <c r="E17" i="6" s="1"/>
  <c r="E202" i="3"/>
  <c r="E61" i="3"/>
  <c r="E18" i="6" s="1"/>
  <c r="E203" i="3"/>
  <c r="E65" i="3"/>
  <c r="E19" i="6" s="1"/>
  <c r="AT205" i="3"/>
  <c r="AT73" i="3"/>
  <c r="AT21" i="6" s="1"/>
  <c r="AZ76" i="3"/>
  <c r="Q355" i="8" s="1"/>
  <c r="AL206" i="3"/>
  <c r="U20" i="4" s="1"/>
  <c r="AL77" i="3"/>
  <c r="AL22" i="6" s="1"/>
  <c r="AD207" i="3"/>
  <c r="AD81" i="3"/>
  <c r="AD23" i="6" s="1"/>
  <c r="V208" i="3"/>
  <c r="V85" i="3"/>
  <c r="V24" i="6" s="1"/>
  <c r="N209" i="3"/>
  <c r="I23" i="4" s="1"/>
  <c r="I24" i="5" s="1"/>
  <c r="N89" i="3"/>
  <c r="N25" i="6" s="1"/>
  <c r="AZ90" i="3"/>
  <c r="Q369" i="8" s="1"/>
  <c r="F210" i="3"/>
  <c r="F93" i="3"/>
  <c r="F26" i="6" s="1"/>
  <c r="AS212" i="3"/>
  <c r="AS101" i="3"/>
  <c r="AS28" i="6" s="1"/>
  <c r="AK213" i="3"/>
  <c r="AK105" i="3"/>
  <c r="AK29" i="6" s="1"/>
  <c r="AC214" i="3"/>
  <c r="AC109" i="3"/>
  <c r="AC30" i="6" s="1"/>
  <c r="U215" i="3"/>
  <c r="U113" i="3"/>
  <c r="U31" i="6" s="1"/>
  <c r="M216" i="3"/>
  <c r="M117" i="3"/>
  <c r="M32" i="6" s="1"/>
  <c r="E217" i="3"/>
  <c r="E121" i="3"/>
  <c r="E33" i="6" s="1"/>
  <c r="AS219" i="3"/>
  <c r="AS129" i="3"/>
  <c r="AS35" i="6" s="1"/>
  <c r="AK220" i="3"/>
  <c r="AK133" i="3"/>
  <c r="AK36" i="6" s="1"/>
  <c r="AC221" i="3"/>
  <c r="AC137" i="3"/>
  <c r="AC37" i="6" s="1"/>
  <c r="U222" i="3"/>
  <c r="U141" i="3"/>
  <c r="U38" i="6" s="1"/>
  <c r="M223" i="3"/>
  <c r="M145" i="3"/>
  <c r="M39" i="6" s="1"/>
  <c r="E224" i="3"/>
  <c r="E149" i="3"/>
  <c r="E40" i="6" s="1"/>
  <c r="AS226" i="3"/>
  <c r="AS157" i="3"/>
  <c r="AS42" i="6" s="1"/>
  <c r="AK227" i="3"/>
  <c r="AK161" i="3"/>
  <c r="AK43" i="6" s="1"/>
  <c r="AC228" i="3"/>
  <c r="AC165" i="3"/>
  <c r="AC44" i="6" s="1"/>
  <c r="U229" i="3"/>
  <c r="U169" i="3"/>
  <c r="U45" i="6" s="1"/>
  <c r="N196" i="3"/>
  <c r="I10" i="4" s="1"/>
  <c r="I11" i="5" s="1"/>
  <c r="L197" i="3"/>
  <c r="J198" i="3"/>
  <c r="F199" i="3"/>
  <c r="E13" i="4" s="1"/>
  <c r="E14" i="5" s="1"/>
  <c r="F49" i="3"/>
  <c r="F15" i="6" s="1"/>
  <c r="F200" i="3"/>
  <c r="E14" i="4" s="1"/>
  <c r="E15" i="5" s="1"/>
  <c r="F53" i="3"/>
  <c r="F16" i="6" s="1"/>
  <c r="F201" i="3"/>
  <c r="E15" i="4" s="1"/>
  <c r="E16" i="5" s="1"/>
  <c r="F57" i="3"/>
  <c r="F17" i="6" s="1"/>
  <c r="F202" i="3"/>
  <c r="E16" i="4" s="1"/>
  <c r="E17" i="5" s="1"/>
  <c r="F61" i="3"/>
  <c r="F18" i="6" s="1"/>
  <c r="F203" i="3"/>
  <c r="F65" i="3"/>
  <c r="F19" i="6" s="1"/>
  <c r="AU205" i="3"/>
  <c r="AU73" i="3"/>
  <c r="AU21" i="6" s="1"/>
  <c r="AM206" i="3"/>
  <c r="AM77" i="3"/>
  <c r="AM22" i="6" s="1"/>
  <c r="AE207" i="3"/>
  <c r="AE81" i="3"/>
  <c r="AE23" i="6" s="1"/>
  <c r="W208" i="3"/>
  <c r="W85" i="3"/>
  <c r="W24" i="6" s="1"/>
  <c r="O209" i="3"/>
  <c r="O89" i="3"/>
  <c r="O25" i="6" s="1"/>
  <c r="G210" i="3"/>
  <c r="G93" i="3"/>
  <c r="G26" i="6" s="1"/>
  <c r="AT212" i="3"/>
  <c r="AT101" i="3"/>
  <c r="AT28" i="6" s="1"/>
  <c r="AZ104" i="3"/>
  <c r="Q383" i="8" s="1"/>
  <c r="AL213" i="3"/>
  <c r="AL105" i="3"/>
  <c r="AL29" i="6" s="1"/>
  <c r="AD214" i="3"/>
  <c r="AD109" i="3"/>
  <c r="AD30" i="6" s="1"/>
  <c r="V215" i="3"/>
  <c r="V113" i="3"/>
  <c r="V31" i="6" s="1"/>
  <c r="N216" i="3"/>
  <c r="N117" i="3"/>
  <c r="N32" i="6" s="1"/>
  <c r="AZ118" i="3"/>
  <c r="Q397" i="8" s="1"/>
  <c r="F217" i="3"/>
  <c r="F121" i="3"/>
  <c r="F33" i="6" s="1"/>
  <c r="AT219" i="3"/>
  <c r="AT129" i="3"/>
  <c r="AT35" i="6" s="1"/>
  <c r="AZ132" i="3"/>
  <c r="Q411" i="8" s="1"/>
  <c r="AL220" i="3"/>
  <c r="AL133" i="3"/>
  <c r="AL36" i="6" s="1"/>
  <c r="AD221" i="3"/>
  <c r="AD137" i="3"/>
  <c r="AD37" i="6" s="1"/>
  <c r="V222" i="3"/>
  <c r="V141" i="3"/>
  <c r="V38" i="6" s="1"/>
  <c r="N223" i="3"/>
  <c r="N145" i="3"/>
  <c r="N39" i="6" s="1"/>
  <c r="AZ146" i="3"/>
  <c r="Q425" i="8" s="1"/>
  <c r="F224" i="3"/>
  <c r="F149" i="3"/>
  <c r="F40" i="6" s="1"/>
  <c r="E199" i="3"/>
  <c r="E49" i="3"/>
  <c r="E15" i="6" s="1"/>
  <c r="E200" i="3"/>
  <c r="E53" i="3"/>
  <c r="E16" i="6" s="1"/>
  <c r="O194" i="3"/>
  <c r="O195" i="3"/>
  <c r="H202" i="3"/>
  <c r="H61" i="3"/>
  <c r="H18" i="6" s="1"/>
  <c r="G203" i="3"/>
  <c r="G65" i="3"/>
  <c r="G19" i="6" s="1"/>
  <c r="AY74" i="3"/>
  <c r="BB74" i="3" s="1"/>
  <c r="AN206" i="3"/>
  <c r="AN77" i="3"/>
  <c r="AN22" i="6" s="1"/>
  <c r="AF207" i="3"/>
  <c r="AF81" i="3"/>
  <c r="AF23" i="6" s="1"/>
  <c r="X208" i="3"/>
  <c r="X85" i="3"/>
  <c r="X24" i="6" s="1"/>
  <c r="AY88" i="3"/>
  <c r="BB88" i="3" s="1"/>
  <c r="P209" i="3"/>
  <c r="P89" i="3"/>
  <c r="P25" i="6" s="1"/>
  <c r="H210" i="3"/>
  <c r="H93" i="3"/>
  <c r="H26" i="6" s="1"/>
  <c r="AU212" i="3"/>
  <c r="AU101" i="3"/>
  <c r="AU28" i="6" s="1"/>
  <c r="AM213" i="3"/>
  <c r="AM105" i="3"/>
  <c r="AM29" i="6" s="1"/>
  <c r="AE214" i="3"/>
  <c r="AE109" i="3"/>
  <c r="AE30" i="6" s="1"/>
  <c r="W215" i="3"/>
  <c r="W113" i="3"/>
  <c r="W31" i="6" s="1"/>
  <c r="O216" i="3"/>
  <c r="O117" i="3"/>
  <c r="O32" i="6" s="1"/>
  <c r="G217" i="3"/>
  <c r="G121" i="3"/>
  <c r="G33" i="6" s="1"/>
  <c r="F195" i="3"/>
  <c r="E9" i="4" s="1"/>
  <c r="E10" i="5" s="1"/>
  <c r="N191" i="3"/>
  <c r="N192" i="3"/>
  <c r="H199" i="3"/>
  <c r="H49" i="3"/>
  <c r="H15" i="6" s="1"/>
  <c r="H200" i="3"/>
  <c r="H53" i="3"/>
  <c r="H16" i="6" s="1"/>
  <c r="H201" i="3"/>
  <c r="F15" i="4" s="1"/>
  <c r="H57" i="3"/>
  <c r="H17" i="6" s="1"/>
  <c r="P188" i="3"/>
  <c r="O189" i="3"/>
  <c r="O190" i="3"/>
  <c r="O191" i="3"/>
  <c r="O192" i="3"/>
  <c r="P194" i="3"/>
  <c r="P195" i="3"/>
  <c r="P196" i="3"/>
  <c r="N197" i="3"/>
  <c r="L198" i="3"/>
  <c r="I199" i="3"/>
  <c r="I49" i="3"/>
  <c r="I15" i="6" s="1"/>
  <c r="I200" i="3"/>
  <c r="I53" i="3"/>
  <c r="I16" i="6" s="1"/>
  <c r="I201" i="3"/>
  <c r="I57" i="3"/>
  <c r="I17" i="6" s="1"/>
  <c r="I202" i="3"/>
  <c r="I61" i="3"/>
  <c r="I18" i="6" s="1"/>
  <c r="H203" i="3"/>
  <c r="H65" i="3"/>
  <c r="H19" i="6" s="1"/>
  <c r="AO206" i="3"/>
  <c r="AO77" i="3"/>
  <c r="AO22" i="6" s="1"/>
  <c r="AG207" i="3"/>
  <c r="AG81" i="3"/>
  <c r="AG23" i="6" s="1"/>
  <c r="Y208" i="3"/>
  <c r="Y85" i="3"/>
  <c r="Y24" i="6" s="1"/>
  <c r="Q209" i="3"/>
  <c r="Q89" i="3"/>
  <c r="Q25" i="6" s="1"/>
  <c r="I210" i="3"/>
  <c r="I93" i="3"/>
  <c r="I26" i="6" s="1"/>
  <c r="AY102" i="3"/>
  <c r="BB102" i="3" s="1"/>
  <c r="AN213" i="3"/>
  <c r="AN105" i="3"/>
  <c r="AN29" i="6" s="1"/>
  <c r="AF214" i="3"/>
  <c r="AF109" i="3"/>
  <c r="AF30" i="6" s="1"/>
  <c r="X215" i="3"/>
  <c r="X113" i="3"/>
  <c r="X31" i="6" s="1"/>
  <c r="AY116" i="3"/>
  <c r="BB116" i="3" s="1"/>
  <c r="P216" i="3"/>
  <c r="J30" i="4" s="1"/>
  <c r="J31" i="5" s="1"/>
  <c r="P117" i="3"/>
  <c r="P32" i="6" s="1"/>
  <c r="H217" i="3"/>
  <c r="H121" i="3"/>
  <c r="H33" i="6" s="1"/>
  <c r="AY130" i="3"/>
  <c r="BB130" i="3" s="1"/>
  <c r="AN220" i="3"/>
  <c r="AN133" i="3"/>
  <c r="AN36" i="6" s="1"/>
  <c r="AF221" i="3"/>
  <c r="AF137" i="3"/>
  <c r="AF37" i="6" s="1"/>
  <c r="Q193" i="3"/>
  <c r="J201" i="3"/>
  <c r="J57" i="3"/>
  <c r="J17" i="6" s="1"/>
  <c r="J202" i="3"/>
  <c r="J61" i="3"/>
  <c r="J18" i="6" s="1"/>
  <c r="AO213" i="3"/>
  <c r="AO105" i="3"/>
  <c r="AO29" i="6" s="1"/>
  <c r="AG214" i="3"/>
  <c r="AG109" i="3"/>
  <c r="AG30" i="6" s="1"/>
  <c r="Y215" i="3"/>
  <c r="Y113" i="3"/>
  <c r="Y31" i="6" s="1"/>
  <c r="Q216" i="3"/>
  <c r="Q117" i="3"/>
  <c r="Q32" i="6" s="1"/>
  <c r="I217" i="3"/>
  <c r="I121" i="3"/>
  <c r="I33" i="6" s="1"/>
  <c r="AO220" i="3"/>
  <c r="AO133" i="3"/>
  <c r="AO36" i="6" s="1"/>
  <c r="AG221" i="3"/>
  <c r="AG137" i="3"/>
  <c r="AG37" i="6" s="1"/>
  <c r="Y222" i="3"/>
  <c r="Y141" i="3"/>
  <c r="Y38" i="6" s="1"/>
  <c r="Q223" i="3"/>
  <c r="Q145" i="3"/>
  <c r="Q39" i="6" s="1"/>
  <c r="I224" i="3"/>
  <c r="I149" i="3"/>
  <c r="I40" i="6" s="1"/>
  <c r="P190" i="3"/>
  <c r="P191" i="3"/>
  <c r="P192" i="3"/>
  <c r="Q194" i="3"/>
  <c r="Q195" i="3"/>
  <c r="Q196" i="3"/>
  <c r="O197" i="3"/>
  <c r="M198" i="3"/>
  <c r="J199" i="3"/>
  <c r="J49" i="3"/>
  <c r="J15" i="6" s="1"/>
  <c r="J200" i="3"/>
  <c r="J53" i="3"/>
  <c r="J16" i="6" s="1"/>
  <c r="I203" i="3"/>
  <c r="I65" i="3"/>
  <c r="I19" i="6" s="1"/>
  <c r="AZ71" i="3"/>
  <c r="Q350" i="8" s="1"/>
  <c r="AP206" i="3"/>
  <c r="W20" i="4" s="1"/>
  <c r="W21" i="5" s="1"/>
  <c r="AP77" i="3"/>
  <c r="AP22" i="6" s="1"/>
  <c r="AH207" i="3"/>
  <c r="AH81" i="3"/>
  <c r="AH23" i="6" s="1"/>
  <c r="Z208" i="3"/>
  <c r="O22" i="4" s="1"/>
  <c r="O23" i="5" s="1"/>
  <c r="Z85" i="3"/>
  <c r="Z24" i="6" s="1"/>
  <c r="R209" i="3"/>
  <c r="K23" i="4" s="1"/>
  <c r="K24" i="5" s="1"/>
  <c r="R89" i="3"/>
  <c r="R25" i="6" s="1"/>
  <c r="J210" i="3"/>
  <c r="J93" i="3"/>
  <c r="J26" i="6" s="1"/>
  <c r="R188" i="3"/>
  <c r="Q189" i="3"/>
  <c r="Q190" i="3"/>
  <c r="Q192" i="3"/>
  <c r="R193" i="3"/>
  <c r="R194" i="3"/>
  <c r="R195" i="3"/>
  <c r="K9" i="4" s="1"/>
  <c r="K10" i="5" s="1"/>
  <c r="R196" i="3"/>
  <c r="P197" i="3"/>
  <c r="N198" i="3"/>
  <c r="K199" i="3"/>
  <c r="K49" i="3"/>
  <c r="K15" i="6" s="1"/>
  <c r="K200" i="3"/>
  <c r="K53" i="3"/>
  <c r="K16" i="6" s="1"/>
  <c r="K201" i="3"/>
  <c r="K57" i="3"/>
  <c r="K17" i="6" s="1"/>
  <c r="K202" i="3"/>
  <c r="K61" i="3"/>
  <c r="K18" i="6" s="1"/>
  <c r="J203" i="3"/>
  <c r="J65" i="3"/>
  <c r="J19" i="6" s="1"/>
  <c r="AQ206" i="3"/>
  <c r="AQ77" i="3"/>
  <c r="AQ22" i="6" s="1"/>
  <c r="AI207" i="3"/>
  <c r="AI81" i="3"/>
  <c r="AI23" i="6" s="1"/>
  <c r="AA208" i="3"/>
  <c r="AA85" i="3"/>
  <c r="AA24" i="6" s="1"/>
  <c r="S209" i="3"/>
  <c r="S89" i="3"/>
  <c r="S25" i="6" s="1"/>
  <c r="K210" i="3"/>
  <c r="K93" i="3"/>
  <c r="K26" i="6" s="1"/>
  <c r="AZ99" i="3"/>
  <c r="Q378" i="8" s="1"/>
  <c r="AP213" i="3"/>
  <c r="AP105" i="3"/>
  <c r="AP29" i="6" s="1"/>
  <c r="AH214" i="3"/>
  <c r="AH109" i="3"/>
  <c r="AH30" i="6" s="1"/>
  <c r="Z215" i="3"/>
  <c r="Z113" i="3"/>
  <c r="Z31" i="6" s="1"/>
  <c r="R216" i="3"/>
  <c r="R117" i="3"/>
  <c r="R32" i="6" s="1"/>
  <c r="J217" i="3"/>
  <c r="J121" i="3"/>
  <c r="J33" i="6" s="1"/>
  <c r="AZ127" i="3"/>
  <c r="Q406" i="8" s="1"/>
  <c r="AP220" i="3"/>
  <c r="AP133" i="3"/>
  <c r="AP36" i="6" s="1"/>
  <c r="AH221" i="3"/>
  <c r="AH137" i="3"/>
  <c r="AH37" i="6" s="1"/>
  <c r="Z222" i="3"/>
  <c r="Z141" i="3"/>
  <c r="Z38" i="6" s="1"/>
  <c r="R223" i="3"/>
  <c r="R145" i="3"/>
  <c r="R39" i="6" s="1"/>
  <c r="J224" i="3"/>
  <c r="J149" i="3"/>
  <c r="J40" i="6" s="1"/>
  <c r="AZ155" i="3"/>
  <c r="Q434" i="8" s="1"/>
  <c r="AP227" i="3"/>
  <c r="AP161" i="3"/>
  <c r="AP43" i="6" s="1"/>
  <c r="L202" i="3"/>
  <c r="L61" i="3"/>
  <c r="L18" i="6" s="1"/>
  <c r="AZ62" i="3"/>
  <c r="Q341" i="8" s="1"/>
  <c r="K203" i="3"/>
  <c r="K65" i="3"/>
  <c r="K19" i="6" s="1"/>
  <c r="D204" i="3"/>
  <c r="D18" i="4" s="1"/>
  <c r="D19" i="5" s="1"/>
  <c r="D69" i="3"/>
  <c r="D20" i="6" s="1"/>
  <c r="AR206" i="3"/>
  <c r="AR77" i="3"/>
  <c r="AR22" i="6" s="1"/>
  <c r="AJ207" i="3"/>
  <c r="AJ81" i="3"/>
  <c r="AJ23" i="6" s="1"/>
  <c r="AY83" i="3"/>
  <c r="BB83" i="3" s="1"/>
  <c r="AB208" i="3"/>
  <c r="AB85" i="3"/>
  <c r="AB24" i="6" s="1"/>
  <c r="T209" i="3"/>
  <c r="T89" i="3"/>
  <c r="T25" i="6" s="1"/>
  <c r="L210" i="3"/>
  <c r="L93" i="3"/>
  <c r="L26" i="6" s="1"/>
  <c r="AQ213" i="3"/>
  <c r="AQ105" i="3"/>
  <c r="AQ29" i="6" s="1"/>
  <c r="AI214" i="3"/>
  <c r="AI109" i="3"/>
  <c r="AI30" i="6" s="1"/>
  <c r="AA215" i="3"/>
  <c r="AA113" i="3"/>
  <c r="AA31" i="6" s="1"/>
  <c r="S216" i="3"/>
  <c r="S117" i="3"/>
  <c r="S32" i="6" s="1"/>
  <c r="K217" i="3"/>
  <c r="K121" i="3"/>
  <c r="K33" i="6" s="1"/>
  <c r="M210" i="3"/>
  <c r="M93" i="3"/>
  <c r="M26" i="6" s="1"/>
  <c r="D211" i="3"/>
  <c r="D97" i="3"/>
  <c r="D27" i="6" s="1"/>
  <c r="AR213" i="3"/>
  <c r="AR105" i="3"/>
  <c r="AR29" i="6" s="1"/>
  <c r="AJ214" i="3"/>
  <c r="AJ109" i="3"/>
  <c r="AJ30" i="6" s="1"/>
  <c r="AB215" i="3"/>
  <c r="AB113" i="3"/>
  <c r="AB31" i="6" s="1"/>
  <c r="T216" i="3"/>
  <c r="T117" i="3"/>
  <c r="T32" i="6" s="1"/>
  <c r="L217" i="3"/>
  <c r="L121" i="3"/>
  <c r="L33" i="6" s="1"/>
  <c r="D218" i="3"/>
  <c r="D125" i="3"/>
  <c r="D34" i="6" s="1"/>
  <c r="AR220" i="3"/>
  <c r="AR133" i="3"/>
  <c r="AR36" i="6" s="1"/>
  <c r="AJ221" i="3"/>
  <c r="AJ137" i="3"/>
  <c r="AJ37" i="6" s="1"/>
  <c r="AY139" i="3"/>
  <c r="BB139" i="3" s="1"/>
  <c r="AS206" i="3"/>
  <c r="AS77" i="3"/>
  <c r="AS22" i="6" s="1"/>
  <c r="U209" i="3"/>
  <c r="U89" i="3"/>
  <c r="U25" i="6" s="1"/>
  <c r="U195" i="3"/>
  <c r="N199" i="3"/>
  <c r="N49" i="3"/>
  <c r="N15" i="6" s="1"/>
  <c r="N200" i="3"/>
  <c r="N53" i="3"/>
  <c r="N16" i="6" s="1"/>
  <c r="N201" i="3"/>
  <c r="N57" i="3"/>
  <c r="N17" i="6" s="1"/>
  <c r="N202" i="3"/>
  <c r="I16" i="4" s="1"/>
  <c r="I17" i="5" s="1"/>
  <c r="N61" i="3"/>
  <c r="N18" i="6" s="1"/>
  <c r="M203" i="3"/>
  <c r="M65" i="3"/>
  <c r="M19" i="6" s="1"/>
  <c r="F204" i="3"/>
  <c r="F69" i="3"/>
  <c r="F20" i="6" s="1"/>
  <c r="AT206" i="3"/>
  <c r="AT77" i="3"/>
  <c r="AT22" i="6" s="1"/>
  <c r="V209" i="3"/>
  <c r="V89" i="3"/>
  <c r="V25" i="6" s="1"/>
  <c r="AS213" i="3"/>
  <c r="AS105" i="3"/>
  <c r="AS29" i="6" s="1"/>
  <c r="AK214" i="3"/>
  <c r="AK109" i="3"/>
  <c r="AK30" i="6" s="1"/>
  <c r="AC215" i="3"/>
  <c r="AC113" i="3"/>
  <c r="AC31" i="6" s="1"/>
  <c r="U216" i="3"/>
  <c r="U117" i="3"/>
  <c r="U32" i="6" s="1"/>
  <c r="M217" i="3"/>
  <c r="M121" i="3"/>
  <c r="M33" i="6" s="1"/>
  <c r="E218" i="3"/>
  <c r="E125" i="3"/>
  <c r="E34" i="6" s="1"/>
  <c r="E204" i="3"/>
  <c r="E69" i="3"/>
  <c r="E20" i="6" s="1"/>
  <c r="AK207" i="3"/>
  <c r="AK81" i="3"/>
  <c r="AK23" i="6" s="1"/>
  <c r="AC208" i="3"/>
  <c r="AC85" i="3"/>
  <c r="AC24" i="6" s="1"/>
  <c r="U188" i="3"/>
  <c r="T189" i="3"/>
  <c r="T190" i="3"/>
  <c r="T191" i="3"/>
  <c r="U194" i="3"/>
  <c r="N210" i="3"/>
  <c r="N93" i="3"/>
  <c r="N26" i="6" s="1"/>
  <c r="AZ94" i="3"/>
  <c r="Q373" i="8" s="1"/>
  <c r="E211" i="3"/>
  <c r="E97" i="3"/>
  <c r="E27" i="6" s="1"/>
  <c r="V188" i="3"/>
  <c r="U189" i="3"/>
  <c r="U190" i="3"/>
  <c r="U191" i="3"/>
  <c r="U192" i="3"/>
  <c r="V193" i="3"/>
  <c r="V194" i="3"/>
  <c r="V195" i="3"/>
  <c r="V196" i="3"/>
  <c r="T197" i="3"/>
  <c r="R198" i="3"/>
  <c r="O199" i="3"/>
  <c r="O49" i="3"/>
  <c r="O15" i="6" s="1"/>
  <c r="O200" i="3"/>
  <c r="O53" i="3"/>
  <c r="O16" i="6" s="1"/>
  <c r="O201" i="3"/>
  <c r="O57" i="3"/>
  <c r="O17" i="6" s="1"/>
  <c r="O202" i="3"/>
  <c r="O61" i="3"/>
  <c r="O18" i="6" s="1"/>
  <c r="N203" i="3"/>
  <c r="I17" i="4" s="1"/>
  <c r="I18" i="5" s="1"/>
  <c r="N65" i="3"/>
  <c r="N19" i="6" s="1"/>
  <c r="AZ66" i="3"/>
  <c r="Q345" i="8" s="1"/>
  <c r="G204" i="3"/>
  <c r="E18" i="4" s="1"/>
  <c r="E19" i="5" s="1"/>
  <c r="G69" i="3"/>
  <c r="G20" i="6" s="1"/>
  <c r="AU206" i="3"/>
  <c r="AU77" i="3"/>
  <c r="AU22" i="6" s="1"/>
  <c r="AM207" i="3"/>
  <c r="AM81" i="3"/>
  <c r="AM23" i="6" s="1"/>
  <c r="AE208" i="3"/>
  <c r="AE85" i="3"/>
  <c r="AE24" i="6" s="1"/>
  <c r="F193" i="3"/>
  <c r="E7" i="4" s="1"/>
  <c r="E8" i="5" s="1"/>
  <c r="T192" i="3"/>
  <c r="U196" i="3"/>
  <c r="S197" i="3"/>
  <c r="Q198" i="3"/>
  <c r="AZ80" i="3"/>
  <c r="Q359" i="8" s="1"/>
  <c r="AL207" i="3"/>
  <c r="AL81" i="3"/>
  <c r="AL23" i="6" s="1"/>
  <c r="AD208" i="3"/>
  <c r="AD85" i="3"/>
  <c r="AD24" i="6" s="1"/>
  <c r="W188" i="3"/>
  <c r="V189" i="3"/>
  <c r="V190" i="3"/>
  <c r="V191" i="3"/>
  <c r="V192" i="3"/>
  <c r="W193" i="3"/>
  <c r="W194" i="3"/>
  <c r="W195" i="3"/>
  <c r="W196" i="3"/>
  <c r="U197" i="3"/>
  <c r="S198" i="3"/>
  <c r="P199" i="3"/>
  <c r="P49" i="3"/>
  <c r="P15" i="6" s="1"/>
  <c r="P200" i="3"/>
  <c r="P53" i="3"/>
  <c r="P16" i="6" s="1"/>
  <c r="P201" i="3"/>
  <c r="P57" i="3"/>
  <c r="P17" i="6" s="1"/>
  <c r="P202" i="3"/>
  <c r="P61" i="3"/>
  <c r="P18" i="6" s="1"/>
  <c r="O203" i="3"/>
  <c r="O65" i="3"/>
  <c r="O19" i="6" s="1"/>
  <c r="H204" i="3"/>
  <c r="H69" i="3"/>
  <c r="H20" i="6" s="1"/>
  <c r="AY78" i="3"/>
  <c r="BB78" i="3" s="1"/>
  <c r="AN207" i="3"/>
  <c r="AN81" i="3"/>
  <c r="AN23" i="6" s="1"/>
  <c r="AF208" i="3"/>
  <c r="AF85" i="3"/>
  <c r="AF24" i="6" s="1"/>
  <c r="X209" i="3"/>
  <c r="N23" i="4" s="1"/>
  <c r="X89" i="3"/>
  <c r="X25" i="6" s="1"/>
  <c r="AY92" i="3"/>
  <c r="BB92" i="3" s="1"/>
  <c r="P210" i="3"/>
  <c r="P93" i="3"/>
  <c r="P26" i="6" s="1"/>
  <c r="G211" i="3"/>
  <c r="G97" i="3"/>
  <c r="G27" i="6" s="1"/>
  <c r="AU213" i="3"/>
  <c r="AU105" i="3"/>
  <c r="AU29" i="6" s="1"/>
  <c r="AM214" i="3"/>
  <c r="AM109" i="3"/>
  <c r="AM30" i="6" s="1"/>
  <c r="AE215" i="3"/>
  <c r="AE113" i="3"/>
  <c r="AE31" i="6" s="1"/>
  <c r="W216" i="3"/>
  <c r="W117" i="3"/>
  <c r="W32" i="6" s="1"/>
  <c r="O217" i="3"/>
  <c r="O121" i="3"/>
  <c r="O33" i="6" s="1"/>
  <c r="G218" i="3"/>
  <c r="G125" i="3"/>
  <c r="G34" i="6" s="1"/>
  <c r="S195" i="3"/>
  <c r="L200" i="3"/>
  <c r="L53" i="3"/>
  <c r="L16" i="6" s="1"/>
  <c r="Q210" i="3"/>
  <c r="Q93" i="3"/>
  <c r="Q26" i="6" s="1"/>
  <c r="H211" i="3"/>
  <c r="H97" i="3"/>
  <c r="H27" i="6" s="1"/>
  <c r="AY106" i="3"/>
  <c r="BB106" i="3" s="1"/>
  <c r="AN214" i="3"/>
  <c r="AN109" i="3"/>
  <c r="AN30" i="6" s="1"/>
  <c r="AF215" i="3"/>
  <c r="AF113" i="3"/>
  <c r="AF31" i="6" s="1"/>
  <c r="X216" i="3"/>
  <c r="X117" i="3"/>
  <c r="X32" i="6" s="1"/>
  <c r="AY120" i="3"/>
  <c r="BB120" i="3" s="1"/>
  <c r="P217" i="3"/>
  <c r="P121" i="3"/>
  <c r="P33" i="6" s="1"/>
  <c r="H218" i="3"/>
  <c r="H125" i="3"/>
  <c r="H34" i="6" s="1"/>
  <c r="AY134" i="3"/>
  <c r="BB134" i="3" s="1"/>
  <c r="V197" i="3"/>
  <c r="AO207" i="3"/>
  <c r="AO81" i="3"/>
  <c r="AO23" i="6" s="1"/>
  <c r="AG208" i="3"/>
  <c r="AG85" i="3"/>
  <c r="AG24" i="6" s="1"/>
  <c r="Y209" i="3"/>
  <c r="Y89" i="3"/>
  <c r="Y25" i="6" s="1"/>
  <c r="Y188" i="3"/>
  <c r="X189" i="3"/>
  <c r="X190" i="3"/>
  <c r="X191" i="3"/>
  <c r="X192" i="3"/>
  <c r="Y193" i="3"/>
  <c r="Y194" i="3"/>
  <c r="Y195" i="3"/>
  <c r="Y196" i="3"/>
  <c r="W197" i="3"/>
  <c r="U198" i="3"/>
  <c r="R199" i="3"/>
  <c r="R49" i="3"/>
  <c r="R15" i="6" s="1"/>
  <c r="R200" i="3"/>
  <c r="R53" i="3"/>
  <c r="R16" i="6" s="1"/>
  <c r="R201" i="3"/>
  <c r="R57" i="3"/>
  <c r="R17" i="6" s="1"/>
  <c r="R202" i="3"/>
  <c r="R61" i="3"/>
  <c r="R18" i="6" s="1"/>
  <c r="Q203" i="3"/>
  <c r="Q65" i="3"/>
  <c r="Q19" i="6" s="1"/>
  <c r="J204" i="3"/>
  <c r="G18" i="4" s="1"/>
  <c r="J69" i="3"/>
  <c r="J20" i="6" s="1"/>
  <c r="AZ75" i="3"/>
  <c r="Q354" i="8" s="1"/>
  <c r="AP207" i="3"/>
  <c r="AP81" i="3"/>
  <c r="AP23" i="6" s="1"/>
  <c r="AH208" i="3"/>
  <c r="AH85" i="3"/>
  <c r="AH24" i="6" s="1"/>
  <c r="Z209" i="3"/>
  <c r="Z89" i="3"/>
  <c r="Z25" i="6" s="1"/>
  <c r="R210" i="3"/>
  <c r="R93" i="3"/>
  <c r="R26" i="6" s="1"/>
  <c r="I211" i="3"/>
  <c r="I97" i="3"/>
  <c r="I27" i="6" s="1"/>
  <c r="AO214" i="3"/>
  <c r="AO109" i="3"/>
  <c r="AO30" i="6" s="1"/>
  <c r="AG215" i="3"/>
  <c r="AG113" i="3"/>
  <c r="AG31" i="6" s="1"/>
  <c r="Y216" i="3"/>
  <c r="Y117" i="3"/>
  <c r="Y32" i="6" s="1"/>
  <c r="Q217" i="3"/>
  <c r="Q121" i="3"/>
  <c r="Q33" i="6" s="1"/>
  <c r="I218" i="3"/>
  <c r="I125" i="3"/>
  <c r="I34" i="6" s="1"/>
  <c r="D202" i="3"/>
  <c r="D61" i="3"/>
  <c r="D18" i="6" s="1"/>
  <c r="Z188" i="3"/>
  <c r="Y189" i="3"/>
  <c r="Y190" i="3"/>
  <c r="Y191" i="3"/>
  <c r="Y192" i="3"/>
  <c r="Z193" i="3"/>
  <c r="Z194" i="3"/>
  <c r="Z195" i="3"/>
  <c r="Z196" i="3"/>
  <c r="X197" i="3"/>
  <c r="V198" i="3"/>
  <c r="M12" i="4" s="1"/>
  <c r="S199" i="3"/>
  <c r="S49" i="3"/>
  <c r="S15" i="6" s="1"/>
  <c r="AY52" i="3"/>
  <c r="BB52" i="3" s="1"/>
  <c r="S200" i="3"/>
  <c r="S53" i="3"/>
  <c r="S16" i="6" s="1"/>
  <c r="AY56" i="3"/>
  <c r="BB56" i="3" s="1"/>
  <c r="S201" i="3"/>
  <c r="S57" i="3"/>
  <c r="S17" i="6" s="1"/>
  <c r="AY60" i="3"/>
  <c r="BB60" i="3" s="1"/>
  <c r="S202" i="3"/>
  <c r="S61" i="3"/>
  <c r="S18" i="6" s="1"/>
  <c r="AY64" i="3"/>
  <c r="BB64" i="3" s="1"/>
  <c r="R203" i="3"/>
  <c r="R65" i="3"/>
  <c r="R19" i="6" s="1"/>
  <c r="K204" i="3"/>
  <c r="K69" i="3"/>
  <c r="K20" i="6" s="1"/>
  <c r="AQ207" i="3"/>
  <c r="AQ81" i="3"/>
  <c r="AQ23" i="6" s="1"/>
  <c r="AI208" i="3"/>
  <c r="AI85" i="3"/>
  <c r="AI24" i="6" s="1"/>
  <c r="AA209" i="3"/>
  <c r="AA89" i="3"/>
  <c r="AA25" i="6" s="1"/>
  <c r="S210" i="3"/>
  <c r="S93" i="3"/>
  <c r="S26" i="6" s="1"/>
  <c r="J211" i="3"/>
  <c r="J97" i="3"/>
  <c r="J27" i="6" s="1"/>
  <c r="AZ103" i="3"/>
  <c r="AP214" i="3"/>
  <c r="AP109" i="3"/>
  <c r="AP30" i="6" s="1"/>
  <c r="AH215" i="3"/>
  <c r="AH113" i="3"/>
  <c r="AH31" i="6" s="1"/>
  <c r="Z216" i="3"/>
  <c r="Z117" i="3"/>
  <c r="Z32" i="6" s="1"/>
  <c r="R217" i="3"/>
  <c r="R121" i="3"/>
  <c r="R33" i="6" s="1"/>
  <c r="J218" i="3"/>
  <c r="J125" i="3"/>
  <c r="J34" i="6" s="1"/>
  <c r="AZ131" i="3"/>
  <c r="Q410" i="8" s="1"/>
  <c r="Z192" i="3"/>
  <c r="AA193" i="3"/>
  <c r="AA194" i="3"/>
  <c r="AA195" i="3"/>
  <c r="AA196" i="3"/>
  <c r="Y197" i="3"/>
  <c r="T199" i="3"/>
  <c r="T49" i="3"/>
  <c r="T15" i="6" s="1"/>
  <c r="T200" i="3"/>
  <c r="T53" i="3"/>
  <c r="T16" i="6" s="1"/>
  <c r="T201" i="3"/>
  <c r="T57" i="3"/>
  <c r="T17" i="6" s="1"/>
  <c r="S203" i="3"/>
  <c r="S65" i="3"/>
  <c r="S19" i="6" s="1"/>
  <c r="AQ214" i="3"/>
  <c r="AQ109" i="3"/>
  <c r="AQ30" i="6" s="1"/>
  <c r="S224" i="3"/>
  <c r="S149" i="3"/>
  <c r="S40" i="6" s="1"/>
  <c r="K225" i="3"/>
  <c r="K153" i="3"/>
  <c r="K41" i="6" s="1"/>
  <c r="Q199" i="3"/>
  <c r="Q49" i="3"/>
  <c r="Q15" i="6" s="1"/>
  <c r="AA188" i="3"/>
  <c r="Z189" i="3"/>
  <c r="Z190" i="3"/>
  <c r="Z191" i="3"/>
  <c r="T202" i="3"/>
  <c r="T61" i="3"/>
  <c r="T18" i="6" s="1"/>
  <c r="L204" i="3"/>
  <c r="L69" i="3"/>
  <c r="L20" i="6" s="1"/>
  <c r="D205" i="3"/>
  <c r="D73" i="3"/>
  <c r="D21" i="6" s="1"/>
  <c r="AR207" i="3"/>
  <c r="AR81" i="3"/>
  <c r="AR23" i="6" s="1"/>
  <c r="AJ208" i="3"/>
  <c r="AJ85" i="3"/>
  <c r="AJ24" i="6" s="1"/>
  <c r="AY87" i="3"/>
  <c r="BB87" i="3" s="1"/>
  <c r="AB209" i="3"/>
  <c r="AB89" i="3"/>
  <c r="AB25" i="6" s="1"/>
  <c r="T210" i="3"/>
  <c r="T93" i="3"/>
  <c r="T26" i="6" s="1"/>
  <c r="K211" i="3"/>
  <c r="K97" i="3"/>
  <c r="K27" i="6" s="1"/>
  <c r="AI215" i="3"/>
  <c r="AI113" i="3"/>
  <c r="AI31" i="6" s="1"/>
  <c r="AA216" i="3"/>
  <c r="AA117" i="3"/>
  <c r="AA32" i="6" s="1"/>
  <c r="S217" i="3"/>
  <c r="S121" i="3"/>
  <c r="S33" i="6" s="1"/>
  <c r="K218" i="3"/>
  <c r="K125" i="3"/>
  <c r="K34" i="6" s="1"/>
  <c r="AQ221" i="3"/>
  <c r="AQ137" i="3"/>
  <c r="AQ37" i="6" s="1"/>
  <c r="AI222" i="3"/>
  <c r="AI141" i="3"/>
  <c r="AI38" i="6" s="1"/>
  <c r="AA223" i="3"/>
  <c r="AA145" i="3"/>
  <c r="AA39" i="6" s="1"/>
  <c r="AB188" i="3"/>
  <c r="P2" i="4" s="1"/>
  <c r="P3" i="5" s="1"/>
  <c r="AA189" i="3"/>
  <c r="AA190" i="3"/>
  <c r="AA192" i="3"/>
  <c r="AB193" i="3"/>
  <c r="P7" i="4" s="1"/>
  <c r="P8" i="5" s="1"/>
  <c r="AB194" i="3"/>
  <c r="P8" i="4" s="1"/>
  <c r="P9" i="5" s="1"/>
  <c r="AB195" i="3"/>
  <c r="P9" i="4" s="1"/>
  <c r="P10" i="5" s="1"/>
  <c r="AY115" i="3"/>
  <c r="BB115" i="3" s="1"/>
  <c r="S194" i="3"/>
  <c r="AT207" i="3"/>
  <c r="AT81" i="3"/>
  <c r="AT23" i="6" s="1"/>
  <c r="AL208" i="3"/>
  <c r="AL85" i="3"/>
  <c r="AL24" i="6" s="1"/>
  <c r="AD209" i="3"/>
  <c r="AD89" i="3"/>
  <c r="AD25" i="6" s="1"/>
  <c r="V210" i="3"/>
  <c r="V93" i="3"/>
  <c r="V26" i="6" s="1"/>
  <c r="M211" i="3"/>
  <c r="M97" i="3"/>
  <c r="M27" i="6" s="1"/>
  <c r="E212" i="3"/>
  <c r="E101" i="3"/>
  <c r="E28" i="6" s="1"/>
  <c r="AS214" i="3"/>
  <c r="AS109" i="3"/>
  <c r="AS30" i="6" s="1"/>
  <c r="AK215" i="3"/>
  <c r="AK113" i="3"/>
  <c r="AK31" i="6" s="1"/>
  <c r="AC216" i="3"/>
  <c r="AC117" i="3"/>
  <c r="AC32" i="6" s="1"/>
  <c r="U217" i="3"/>
  <c r="U121" i="3"/>
  <c r="U33" i="6" s="1"/>
  <c r="M218" i="3"/>
  <c r="M125" i="3"/>
  <c r="M34" i="6" s="1"/>
  <c r="E219" i="3"/>
  <c r="E129" i="3"/>
  <c r="E35" i="6" s="1"/>
  <c r="AS221" i="3"/>
  <c r="AS137" i="3"/>
  <c r="AS37" i="6" s="1"/>
  <c r="AK222" i="3"/>
  <c r="AK141" i="3"/>
  <c r="AK38" i="6" s="1"/>
  <c r="AC223" i="3"/>
  <c r="AC145" i="3"/>
  <c r="AC39" i="6" s="1"/>
  <c r="W192" i="3"/>
  <c r="X193" i="3"/>
  <c r="Q202" i="3"/>
  <c r="Q61" i="3"/>
  <c r="Q18" i="6" s="1"/>
  <c r="AE188" i="3"/>
  <c r="AD192" i="3"/>
  <c r="AE196" i="3"/>
  <c r="AB197" i="3"/>
  <c r="P11" i="4" s="1"/>
  <c r="P12" i="5" s="1"/>
  <c r="Z198" i="3"/>
  <c r="W199" i="3"/>
  <c r="W49" i="3"/>
  <c r="W15" i="6" s="1"/>
  <c r="W200" i="3"/>
  <c r="W53" i="3"/>
  <c r="W16" i="6" s="1"/>
  <c r="W201" i="3"/>
  <c r="W57" i="3"/>
  <c r="W17" i="6" s="1"/>
  <c r="W202" i="3"/>
  <c r="W61" i="3"/>
  <c r="W18" i="6" s="1"/>
  <c r="V203" i="3"/>
  <c r="V65" i="3"/>
  <c r="V19" i="6" s="1"/>
  <c r="O204" i="3"/>
  <c r="O69" i="3"/>
  <c r="O20" i="6" s="1"/>
  <c r="G205" i="3"/>
  <c r="G73" i="3"/>
  <c r="G21" i="6" s="1"/>
  <c r="AU207" i="3"/>
  <c r="AU81" i="3"/>
  <c r="AU23" i="6" s="1"/>
  <c r="AM85" i="3"/>
  <c r="AM24" i="6" s="1"/>
  <c r="AM208" i="3"/>
  <c r="AE209" i="3"/>
  <c r="AE89" i="3"/>
  <c r="AE25" i="6" s="1"/>
  <c r="W210" i="3"/>
  <c r="W93" i="3"/>
  <c r="W26" i="6" s="1"/>
  <c r="AZ98" i="3"/>
  <c r="Q377" i="8" s="1"/>
  <c r="W203" i="3"/>
  <c r="W65" i="3"/>
  <c r="W19" i="6" s="1"/>
  <c r="AY68" i="3"/>
  <c r="BB68" i="3" s="1"/>
  <c r="P204" i="3"/>
  <c r="J18" i="4" s="1"/>
  <c r="J19" i="5" s="1"/>
  <c r="P69" i="3"/>
  <c r="P20" i="6" s="1"/>
  <c r="AF209" i="3"/>
  <c r="AF89" i="3"/>
  <c r="AF25" i="6" s="1"/>
  <c r="X210" i="3"/>
  <c r="X93" i="3"/>
  <c r="X26" i="6" s="1"/>
  <c r="G212" i="3"/>
  <c r="G101" i="3"/>
  <c r="G28" i="6" s="1"/>
  <c r="AU214" i="3"/>
  <c r="AU109" i="3"/>
  <c r="AU30" i="6" s="1"/>
  <c r="AM215" i="3"/>
  <c r="AM113" i="3"/>
  <c r="AM31" i="6" s="1"/>
  <c r="AE216" i="3"/>
  <c r="AE117" i="3"/>
  <c r="AE32" i="6" s="1"/>
  <c r="W217" i="3"/>
  <c r="W121" i="3"/>
  <c r="W33" i="6" s="1"/>
  <c r="O218" i="3"/>
  <c r="O125" i="3"/>
  <c r="O34" i="6" s="1"/>
  <c r="G219" i="3"/>
  <c r="G129" i="3"/>
  <c r="G35" i="6" s="1"/>
  <c r="AU221" i="3"/>
  <c r="AU137" i="3"/>
  <c r="AU37" i="6" s="1"/>
  <c r="AM222" i="3"/>
  <c r="AM141" i="3"/>
  <c r="AM38" i="6" s="1"/>
  <c r="AE223" i="3"/>
  <c r="AE145" i="3"/>
  <c r="AE39" i="6" s="1"/>
  <c r="W224" i="3"/>
  <c r="W149" i="3"/>
  <c r="W40" i="6" s="1"/>
  <c r="O153" i="3"/>
  <c r="O41" i="6" s="1"/>
  <c r="O225" i="3"/>
  <c r="G226" i="3"/>
  <c r="G157" i="3"/>
  <c r="G42" i="6" s="1"/>
  <c r="AU228" i="3"/>
  <c r="AU165" i="3"/>
  <c r="AU44" i="6" s="1"/>
  <c r="AM229" i="3"/>
  <c r="AM169" i="3"/>
  <c r="AM45" i="6" s="1"/>
  <c r="R189" i="3"/>
  <c r="L199" i="3"/>
  <c r="L49" i="3"/>
  <c r="L15" i="6" s="1"/>
  <c r="M200" i="3"/>
  <c r="M53" i="3"/>
  <c r="M16" i="6" s="1"/>
  <c r="W189" i="3"/>
  <c r="Q200" i="3"/>
  <c r="Q53" i="3"/>
  <c r="Q16" i="6" s="1"/>
  <c r="AY82" i="3"/>
  <c r="BB82" i="3" s="1"/>
  <c r="AN208" i="3"/>
  <c r="V22" i="4" s="1"/>
  <c r="V23" i="5" s="1"/>
  <c r="AN85" i="3"/>
  <c r="AN24" i="6" s="1"/>
  <c r="AE197" i="3"/>
  <c r="AB198" i="3"/>
  <c r="P12" i="4" s="1"/>
  <c r="P13" i="5" s="1"/>
  <c r="I205" i="3"/>
  <c r="I73" i="3"/>
  <c r="I21" i="6" s="1"/>
  <c r="AO208" i="3"/>
  <c r="AO85" i="3"/>
  <c r="AO24" i="6" s="1"/>
  <c r="AY96" i="3"/>
  <c r="BB96" i="3" s="1"/>
  <c r="AY124" i="3"/>
  <c r="BB124" i="3" s="1"/>
  <c r="P218" i="3"/>
  <c r="P125" i="3"/>
  <c r="P34" i="6" s="1"/>
  <c r="H219" i="3"/>
  <c r="H129" i="3"/>
  <c r="H35" i="6" s="1"/>
  <c r="T188" i="3"/>
  <c r="AD197" i="3"/>
  <c r="AA198" i="3"/>
  <c r="X199" i="3"/>
  <c r="X49" i="3"/>
  <c r="X15" i="6" s="1"/>
  <c r="X200" i="3"/>
  <c r="X53" i="3"/>
  <c r="X16" i="6" s="1"/>
  <c r="X201" i="3"/>
  <c r="X57" i="3"/>
  <c r="X17" i="6" s="1"/>
  <c r="H205" i="3"/>
  <c r="H73" i="3"/>
  <c r="H21" i="6" s="1"/>
  <c r="O211" i="3"/>
  <c r="O97" i="3"/>
  <c r="O27" i="6" s="1"/>
  <c r="AF189" i="3"/>
  <c r="AF190" i="3"/>
  <c r="AF192" i="3"/>
  <c r="AG193" i="3"/>
  <c r="AG194" i="3"/>
  <c r="Y201" i="3"/>
  <c r="Y57" i="3"/>
  <c r="Y17" i="6" s="1"/>
  <c r="Y202" i="3"/>
  <c r="Y61" i="3"/>
  <c r="Y18" i="6" s="1"/>
  <c r="X203" i="3"/>
  <c r="X65" i="3"/>
  <c r="X19" i="6" s="1"/>
  <c r="Q204" i="3"/>
  <c r="Q69" i="3"/>
  <c r="Q20" i="6" s="1"/>
  <c r="AG209" i="3"/>
  <c r="AG89" i="3"/>
  <c r="AG25" i="6" s="1"/>
  <c r="Y210" i="3"/>
  <c r="Y93" i="3"/>
  <c r="Y26" i="6" s="1"/>
  <c r="AY110" i="3"/>
  <c r="BB110" i="3" s="1"/>
  <c r="X217" i="3"/>
  <c r="X121" i="3"/>
  <c r="X33" i="6" s="1"/>
  <c r="AH188" i="3"/>
  <c r="AG191" i="3"/>
  <c r="AG192" i="3"/>
  <c r="AH194" i="3"/>
  <c r="AH195" i="3"/>
  <c r="AD198" i="3"/>
  <c r="AZ79" i="3"/>
  <c r="Q358" i="8" s="1"/>
  <c r="D199" i="3"/>
  <c r="D49" i="3"/>
  <c r="D15" i="6" s="1"/>
  <c r="P189" i="3"/>
  <c r="J3" i="4" s="1"/>
  <c r="J4" i="5" s="1"/>
  <c r="X202" i="3"/>
  <c r="X61" i="3"/>
  <c r="X18" i="6" s="1"/>
  <c r="AG188" i="3"/>
  <c r="AF191" i="3"/>
  <c r="AG195" i="3"/>
  <c r="AG196" i="3"/>
  <c r="Y199" i="3"/>
  <c r="Y49" i="3"/>
  <c r="Y15" i="6" s="1"/>
  <c r="Y200" i="3"/>
  <c r="Y53" i="3"/>
  <c r="Y16" i="6" s="1"/>
  <c r="P211" i="3"/>
  <c r="P97" i="3"/>
  <c r="P27" i="6" s="1"/>
  <c r="H212" i="3"/>
  <c r="H101" i="3"/>
  <c r="H28" i="6" s="1"/>
  <c r="AN215" i="3"/>
  <c r="AN113" i="3"/>
  <c r="AN31" i="6" s="1"/>
  <c r="AF216" i="3"/>
  <c r="AF117" i="3"/>
  <c r="AF32" i="6" s="1"/>
  <c r="AG189" i="3"/>
  <c r="AG190" i="3"/>
  <c r="AH193" i="3"/>
  <c r="AH196" i="3"/>
  <c r="AF197" i="3"/>
  <c r="AZ107" i="3"/>
  <c r="Q386" i="8" s="1"/>
  <c r="AR208" i="3"/>
  <c r="AR85" i="3"/>
  <c r="AR24" i="6" s="1"/>
  <c r="AJ209" i="3"/>
  <c r="AJ89" i="3"/>
  <c r="AJ25" i="6" s="1"/>
  <c r="AY91" i="3"/>
  <c r="BB91" i="3" s="1"/>
  <c r="AB210" i="3"/>
  <c r="AB93" i="3"/>
  <c r="AB26" i="6" s="1"/>
  <c r="S211" i="3"/>
  <c r="S97" i="3"/>
  <c r="S27" i="6" s="1"/>
  <c r="K212" i="3"/>
  <c r="K101" i="3"/>
  <c r="K28" i="6" s="1"/>
  <c r="AQ215" i="3"/>
  <c r="AQ113" i="3"/>
  <c r="AQ31" i="6" s="1"/>
  <c r="AI216" i="3"/>
  <c r="AI117" i="3"/>
  <c r="AI32" i="6" s="1"/>
  <c r="AA217" i="3"/>
  <c r="AA121" i="3"/>
  <c r="AA33" i="6" s="1"/>
  <c r="S218" i="3"/>
  <c r="S125" i="3"/>
  <c r="S34" i="6" s="1"/>
  <c r="K219" i="3"/>
  <c r="K129" i="3"/>
  <c r="K35" i="6" s="1"/>
  <c r="AQ222" i="3"/>
  <c r="AQ141" i="3"/>
  <c r="AQ38" i="6" s="1"/>
  <c r="AI223" i="3"/>
  <c r="AI145" i="3"/>
  <c r="AI39" i="6" s="1"/>
  <c r="AA224" i="3"/>
  <c r="AA149" i="3"/>
  <c r="AA40" i="6" s="1"/>
  <c r="X196" i="3"/>
  <c r="P203" i="3"/>
  <c r="P65" i="3"/>
  <c r="P19" i="6" s="1"/>
  <c r="Y198" i="3"/>
  <c r="AI197" i="3"/>
  <c r="AG198" i="3"/>
  <c r="AD199" i="3"/>
  <c r="AD49" i="3"/>
  <c r="AD15" i="6" s="1"/>
  <c r="AD200" i="3"/>
  <c r="AD53" i="3"/>
  <c r="AD16" i="6" s="1"/>
  <c r="AD201" i="3"/>
  <c r="AD57" i="3"/>
  <c r="AD17" i="6" s="1"/>
  <c r="AD202" i="3"/>
  <c r="AD61" i="3"/>
  <c r="AD18" i="6" s="1"/>
  <c r="AB203" i="3"/>
  <c r="AB65" i="3"/>
  <c r="AB19" i="6" s="1"/>
  <c r="U204" i="3"/>
  <c r="U69" i="3"/>
  <c r="U20" i="6" s="1"/>
  <c r="M205" i="3"/>
  <c r="M73" i="3"/>
  <c r="M21" i="6" s="1"/>
  <c r="E206" i="3"/>
  <c r="E77" i="3"/>
  <c r="E22" i="6" s="1"/>
  <c r="AS208" i="3"/>
  <c r="AS85" i="3"/>
  <c r="AS24" i="6" s="1"/>
  <c r="AK209" i="3"/>
  <c r="AK89" i="3"/>
  <c r="AK25" i="6" s="1"/>
  <c r="AC210" i="3"/>
  <c r="AC93" i="3"/>
  <c r="AC26" i="6" s="1"/>
  <c r="T211" i="3"/>
  <c r="T97" i="3"/>
  <c r="T27" i="6" s="1"/>
  <c r="L212" i="3"/>
  <c r="L101" i="3"/>
  <c r="L28" i="6" s="1"/>
  <c r="D213" i="3"/>
  <c r="D105" i="3"/>
  <c r="D29" i="6" s="1"/>
  <c r="AR215" i="3"/>
  <c r="AR113" i="3"/>
  <c r="AR31" i="6" s="1"/>
  <c r="AJ216" i="3"/>
  <c r="AJ117" i="3"/>
  <c r="AJ32" i="6" s="1"/>
  <c r="AY119" i="3"/>
  <c r="BB119" i="3" s="1"/>
  <c r="AB217" i="3"/>
  <c r="AB121" i="3"/>
  <c r="AB33" i="6" s="1"/>
  <c r="T218" i="3"/>
  <c r="T125" i="3"/>
  <c r="T34" i="6" s="1"/>
  <c r="L219" i="3"/>
  <c r="L129" i="3"/>
  <c r="L35" i="6" s="1"/>
  <c r="D220" i="3"/>
  <c r="D133" i="3"/>
  <c r="D36" i="6" s="1"/>
  <c r="AR222" i="3"/>
  <c r="AR141" i="3"/>
  <c r="AR38" i="6" s="1"/>
  <c r="AJ223" i="3"/>
  <c r="AJ145" i="3"/>
  <c r="AJ39" i="6" s="1"/>
  <c r="AY147" i="3"/>
  <c r="BB147" i="3" s="1"/>
  <c r="AB224" i="3"/>
  <c r="AB149" i="3"/>
  <c r="AB40" i="6" s="1"/>
  <c r="T225" i="3"/>
  <c r="T153" i="3"/>
  <c r="T41" i="6" s="1"/>
  <c r="L157" i="3"/>
  <c r="L42" i="6" s="1"/>
  <c r="L226" i="3"/>
  <c r="D227" i="3"/>
  <c r="D161" i="3"/>
  <c r="D43" i="6" s="1"/>
  <c r="V199" i="3"/>
  <c r="V49" i="3"/>
  <c r="V15" i="6" s="1"/>
  <c r="F205" i="3"/>
  <c r="F73" i="3"/>
  <c r="F21" i="6" s="1"/>
  <c r="AF188" i="3"/>
  <c r="AJ193" i="3"/>
  <c r="AH197" i="3"/>
  <c r="AB200" i="3"/>
  <c r="P14" i="4" s="1"/>
  <c r="P15" i="5" s="1"/>
  <c r="AB53" i="3"/>
  <c r="AB16" i="6" s="1"/>
  <c r="AB202" i="3"/>
  <c r="P16" i="4" s="1"/>
  <c r="P17" i="5" s="1"/>
  <c r="AB61" i="3"/>
  <c r="AB18" i="6" s="1"/>
  <c r="AJ190" i="3"/>
  <c r="AJ191" i="3"/>
  <c r="AJ192" i="3"/>
  <c r="AK194" i="3"/>
  <c r="AK195" i="3"/>
  <c r="AL188" i="3"/>
  <c r="AK189" i="3"/>
  <c r="AK190" i="3"/>
  <c r="AK191" i="3"/>
  <c r="AK192" i="3"/>
  <c r="AL193" i="3"/>
  <c r="AL194" i="3"/>
  <c r="AL195" i="3"/>
  <c r="AL196" i="3"/>
  <c r="AJ197" i="3"/>
  <c r="AH198" i="3"/>
  <c r="AE199" i="3"/>
  <c r="AE49" i="3"/>
  <c r="AE15" i="6" s="1"/>
  <c r="AE200" i="3"/>
  <c r="AE53" i="3"/>
  <c r="AE16" i="6" s="1"/>
  <c r="AE201" i="3"/>
  <c r="AE57" i="3"/>
  <c r="AE17" i="6" s="1"/>
  <c r="AE202" i="3"/>
  <c r="AE61" i="3"/>
  <c r="AE18" i="6" s="1"/>
  <c r="AC203" i="3"/>
  <c r="AC65" i="3"/>
  <c r="AC19" i="6" s="1"/>
  <c r="V204" i="3"/>
  <c r="V69" i="3"/>
  <c r="V20" i="6" s="1"/>
  <c r="AZ74" i="3"/>
  <c r="Q353" i="8" s="1"/>
  <c r="AZ88" i="3"/>
  <c r="Q367" i="8" s="1"/>
  <c r="R191" i="3"/>
  <c r="AZ70" i="3"/>
  <c r="Q349" i="8" s="1"/>
  <c r="AI191" i="3"/>
  <c r="AB201" i="3"/>
  <c r="P15" i="4" s="1"/>
  <c r="P16" i="5" s="1"/>
  <c r="AB57" i="3"/>
  <c r="AB17" i="6" s="1"/>
  <c r="AK193" i="3"/>
  <c r="AK196" i="3"/>
  <c r="AM188" i="3"/>
  <c r="AL189" i="3"/>
  <c r="AL190" i="3"/>
  <c r="AL191" i="3"/>
  <c r="AL192" i="3"/>
  <c r="AM193" i="3"/>
  <c r="AM194" i="3"/>
  <c r="AM195" i="3"/>
  <c r="AM196" i="3"/>
  <c r="AK197" i="3"/>
  <c r="AI198" i="3"/>
  <c r="AF199" i="3"/>
  <c r="AF49" i="3"/>
  <c r="AF15" i="6" s="1"/>
  <c r="AF200" i="3"/>
  <c r="R14" i="4" s="1"/>
  <c r="R15" i="5" s="1"/>
  <c r="AF53" i="3"/>
  <c r="AF16" i="6" s="1"/>
  <c r="AF201" i="3"/>
  <c r="AF57" i="3"/>
  <c r="AF17" i="6" s="1"/>
  <c r="AF202" i="3"/>
  <c r="AF61" i="3"/>
  <c r="AF18" i="6" s="1"/>
  <c r="AD203" i="3"/>
  <c r="AD65" i="3"/>
  <c r="AD19" i="6" s="1"/>
  <c r="W204" i="3"/>
  <c r="W69" i="3"/>
  <c r="W20" i="6" s="1"/>
  <c r="O205" i="3"/>
  <c r="O73" i="3"/>
  <c r="O21" i="6" s="1"/>
  <c r="G206" i="3"/>
  <c r="G77" i="3"/>
  <c r="G22" i="6" s="1"/>
  <c r="AU208" i="3"/>
  <c r="AU85" i="3"/>
  <c r="AU24" i="6" s="1"/>
  <c r="AM209" i="3"/>
  <c r="AM89" i="3"/>
  <c r="AM25" i="6" s="1"/>
  <c r="AE210" i="3"/>
  <c r="AE93" i="3"/>
  <c r="AE26" i="6" s="1"/>
  <c r="V211" i="3"/>
  <c r="V97" i="3"/>
  <c r="V27" i="6" s="1"/>
  <c r="N212" i="3"/>
  <c r="N101" i="3"/>
  <c r="N28" i="6" s="1"/>
  <c r="AZ102" i="3"/>
  <c r="Q381" i="8" s="1"/>
  <c r="F213" i="3"/>
  <c r="F105" i="3"/>
  <c r="F29" i="6" s="1"/>
  <c r="AT215" i="3"/>
  <c r="AT113" i="3"/>
  <c r="AT31" i="6" s="1"/>
  <c r="AZ116" i="3"/>
  <c r="Q395" i="8" s="1"/>
  <c r="AL216" i="3"/>
  <c r="AL117" i="3"/>
  <c r="AL32" i="6" s="1"/>
  <c r="AD217" i="3"/>
  <c r="AD121" i="3"/>
  <c r="AD33" i="6" s="1"/>
  <c r="V218" i="3"/>
  <c r="V125" i="3"/>
  <c r="V34" i="6" s="1"/>
  <c r="N219" i="3"/>
  <c r="N129" i="3"/>
  <c r="N35" i="6" s="1"/>
  <c r="AZ130" i="3"/>
  <c r="Q409" i="8" s="1"/>
  <c r="F220" i="3"/>
  <c r="F133" i="3"/>
  <c r="F36" i="6" s="1"/>
  <c r="AE189" i="3"/>
  <c r="AJ194" i="3"/>
  <c r="AM191" i="3"/>
  <c r="AM192" i="3"/>
  <c r="AN193" i="3"/>
  <c r="AN194" i="3"/>
  <c r="AL197" i="3"/>
  <c r="AJ198" i="3"/>
  <c r="AG199" i="3"/>
  <c r="AG49" i="3"/>
  <c r="AG15" i="6" s="1"/>
  <c r="AG201" i="3"/>
  <c r="AG57" i="3"/>
  <c r="AG17" i="6" s="1"/>
  <c r="AE203" i="3"/>
  <c r="AE65" i="3"/>
  <c r="AE19" i="6" s="1"/>
  <c r="X204" i="3"/>
  <c r="X69" i="3"/>
  <c r="X20" i="6" s="1"/>
  <c r="AN209" i="3"/>
  <c r="AN89" i="3"/>
  <c r="AN25" i="6" s="1"/>
  <c r="AF210" i="3"/>
  <c r="AF93" i="3"/>
  <c r="AF26" i="6" s="1"/>
  <c r="O212" i="3"/>
  <c r="O101" i="3"/>
  <c r="O28" i="6" s="1"/>
  <c r="AU215" i="3"/>
  <c r="AU113" i="3"/>
  <c r="AU31" i="6" s="1"/>
  <c r="AM216" i="3"/>
  <c r="AM117" i="3"/>
  <c r="AM32" i="6" s="1"/>
  <c r="AE217" i="3"/>
  <c r="AE121" i="3"/>
  <c r="AE33" i="6" s="1"/>
  <c r="W218" i="3"/>
  <c r="W125" i="3"/>
  <c r="W34" i="6" s="1"/>
  <c r="O219" i="3"/>
  <c r="O129" i="3"/>
  <c r="O35" i="6" s="1"/>
  <c r="G220" i="3"/>
  <c r="E34" i="4" s="1"/>
  <c r="E35" i="5" s="1"/>
  <c r="G133" i="3"/>
  <c r="G36" i="6" s="1"/>
  <c r="AU222" i="3"/>
  <c r="AU141" i="3"/>
  <c r="AU38" i="6" s="1"/>
  <c r="D201" i="3"/>
  <c r="D57" i="3"/>
  <c r="D17" i="6" s="1"/>
  <c r="S188" i="3"/>
  <c r="R190" i="3"/>
  <c r="AY72" i="3"/>
  <c r="BB72" i="3" s="1"/>
  <c r="P205" i="3"/>
  <c r="P73" i="3"/>
  <c r="P21" i="6" s="1"/>
  <c r="H206" i="3"/>
  <c r="F20" i="4" s="1"/>
  <c r="H77" i="3"/>
  <c r="H22" i="6" s="1"/>
  <c r="AY86" i="3"/>
  <c r="BB86" i="3" s="1"/>
  <c r="W211" i="3"/>
  <c r="W97" i="3"/>
  <c r="W27" i="6" s="1"/>
  <c r="G213" i="3"/>
  <c r="G105" i="3"/>
  <c r="G29" i="6" s="1"/>
  <c r="AO188" i="3"/>
  <c r="AN189" i="3"/>
  <c r="AN190" i="3"/>
  <c r="AN191" i="3"/>
  <c r="AN192" i="3"/>
  <c r="AO193" i="3"/>
  <c r="AO194" i="3"/>
  <c r="AO195" i="3"/>
  <c r="AO196" i="3"/>
  <c r="AM197" i="3"/>
  <c r="AK198" i="3"/>
  <c r="AH199" i="3"/>
  <c r="AH49" i="3"/>
  <c r="AH15" i="6" s="1"/>
  <c r="AY51" i="3"/>
  <c r="BB51" i="3" s="1"/>
  <c r="AH200" i="3"/>
  <c r="AH53" i="3"/>
  <c r="AH16" i="6" s="1"/>
  <c r="AY55" i="3"/>
  <c r="BB55" i="3" s="1"/>
  <c r="AH201" i="3"/>
  <c r="AH57" i="3"/>
  <c r="AH17" i="6" s="1"/>
  <c r="AY59" i="3"/>
  <c r="BB59" i="3" s="1"/>
  <c r="AH202" i="3"/>
  <c r="AH61" i="3"/>
  <c r="AH18" i="6" s="1"/>
  <c r="AY63" i="3"/>
  <c r="BB63" i="3" s="1"/>
  <c r="AF203" i="3"/>
  <c r="AF65" i="3"/>
  <c r="AF19" i="6" s="1"/>
  <c r="Y204" i="3"/>
  <c r="Y69" i="3"/>
  <c r="Y20" i="6" s="1"/>
  <c r="Q205" i="3"/>
  <c r="Q73" i="3"/>
  <c r="Q21" i="6" s="1"/>
  <c r="I206" i="3"/>
  <c r="I77" i="3"/>
  <c r="I22" i="6" s="1"/>
  <c r="AO209" i="3"/>
  <c r="AO89" i="3"/>
  <c r="AO25" i="6" s="1"/>
  <c r="AG210" i="3"/>
  <c r="AG93" i="3"/>
  <c r="AG26" i="6" s="1"/>
  <c r="X211" i="3"/>
  <c r="X97" i="3"/>
  <c r="X27" i="6" s="1"/>
  <c r="AY100" i="3"/>
  <c r="BB100" i="3" s="1"/>
  <c r="P212" i="3"/>
  <c r="P101" i="3"/>
  <c r="P28" i="6" s="1"/>
  <c r="H213" i="3"/>
  <c r="H105" i="3"/>
  <c r="H29" i="6" s="1"/>
  <c r="AY114" i="3"/>
  <c r="BB114" i="3" s="1"/>
  <c r="AN216" i="3"/>
  <c r="AN117" i="3"/>
  <c r="AN32" i="6" s="1"/>
  <c r="AF217" i="3"/>
  <c r="R31" i="4" s="1"/>
  <c r="R32" i="5" s="1"/>
  <c r="AF121" i="3"/>
  <c r="AF33" i="6" s="1"/>
  <c r="X218" i="3"/>
  <c r="X125" i="3"/>
  <c r="X34" i="6" s="1"/>
  <c r="AY128" i="3"/>
  <c r="BB128" i="3" s="1"/>
  <c r="P219" i="3"/>
  <c r="P129" i="3"/>
  <c r="P35" i="6" s="1"/>
  <c r="S193" i="3"/>
  <c r="Q197" i="3"/>
  <c r="V200" i="3"/>
  <c r="V53" i="3"/>
  <c r="V16" i="6" s="1"/>
  <c r="AO190" i="3"/>
  <c r="AO191" i="3"/>
  <c r="AO192" i="3"/>
  <c r="AP193" i="3"/>
  <c r="AP194" i="3"/>
  <c r="AP195" i="3"/>
  <c r="AP196" i="3"/>
  <c r="AN197" i="3"/>
  <c r="AL198" i="3"/>
  <c r="AI199" i="3"/>
  <c r="AI49" i="3"/>
  <c r="AI15" i="6" s="1"/>
  <c r="AI200" i="3"/>
  <c r="AI53" i="3"/>
  <c r="AI16" i="6" s="1"/>
  <c r="AI201" i="3"/>
  <c r="AI57" i="3"/>
  <c r="AI17" i="6" s="1"/>
  <c r="AI202" i="3"/>
  <c r="AI61" i="3"/>
  <c r="AI18" i="6" s="1"/>
  <c r="AG203" i="3"/>
  <c r="AG65" i="3"/>
  <c r="AG19" i="6" s="1"/>
  <c r="Z204" i="3"/>
  <c r="Z69" i="3"/>
  <c r="Z20" i="6" s="1"/>
  <c r="R205" i="3"/>
  <c r="R73" i="3"/>
  <c r="R21" i="6" s="1"/>
  <c r="J206" i="3"/>
  <c r="J77" i="3"/>
  <c r="J22" i="6" s="1"/>
  <c r="AZ83" i="3"/>
  <c r="AP209" i="3"/>
  <c r="W23" i="4" s="1"/>
  <c r="W24" i="5" s="1"/>
  <c r="AP89" i="3"/>
  <c r="AP25" i="6" s="1"/>
  <c r="AH210" i="3"/>
  <c r="AH93" i="3"/>
  <c r="AH26" i="6" s="1"/>
  <c r="Y211" i="3"/>
  <c r="Y97" i="3"/>
  <c r="Y27" i="6" s="1"/>
  <c r="Q212" i="3"/>
  <c r="Q101" i="3"/>
  <c r="Q28" i="6" s="1"/>
  <c r="I213" i="3"/>
  <c r="I105" i="3"/>
  <c r="I29" i="6" s="1"/>
  <c r="AO216" i="3"/>
  <c r="AO117" i="3"/>
  <c r="AO32" i="6" s="1"/>
  <c r="AG217" i="3"/>
  <c r="AG121" i="3"/>
  <c r="AG33" i="6" s="1"/>
  <c r="Y218" i="3"/>
  <c r="Y125" i="3"/>
  <c r="Y34" i="6" s="1"/>
  <c r="Q219" i="3"/>
  <c r="Q129" i="3"/>
  <c r="Q35" i="6" s="1"/>
  <c r="I220" i="3"/>
  <c r="I133" i="3"/>
  <c r="I36" i="6" s="1"/>
  <c r="AO223" i="3"/>
  <c r="AO145" i="3"/>
  <c r="AO39" i="6" s="1"/>
  <c r="AG224" i="3"/>
  <c r="AG149" i="3"/>
  <c r="AG40" i="6" s="1"/>
  <c r="Y225" i="3"/>
  <c r="Y153" i="3"/>
  <c r="Y41" i="6" s="1"/>
  <c r="Q226" i="3"/>
  <c r="Q157" i="3"/>
  <c r="Q42" i="6" s="1"/>
  <c r="I227" i="3"/>
  <c r="I161" i="3"/>
  <c r="I43" i="6" s="1"/>
  <c r="S196" i="3"/>
  <c r="Q201" i="3"/>
  <c r="Q57" i="3"/>
  <c r="Q17" i="6" s="1"/>
  <c r="V201" i="3"/>
  <c r="V57" i="3"/>
  <c r="V17" i="6" s="1"/>
  <c r="V202" i="3"/>
  <c r="V61" i="3"/>
  <c r="V18" i="6" s="1"/>
  <c r="U203" i="3"/>
  <c r="U65" i="3"/>
  <c r="U19" i="6" s="1"/>
  <c r="AI189" i="3"/>
  <c r="AI190" i="3"/>
  <c r="AQ188" i="3"/>
  <c r="AP189" i="3"/>
  <c r="AP190" i="3"/>
  <c r="AP191" i="3"/>
  <c r="AP192" i="3"/>
  <c r="AQ193" i="3"/>
  <c r="AQ194" i="3"/>
  <c r="AQ195" i="3"/>
  <c r="AQ196" i="3"/>
  <c r="AO197" i="3"/>
  <c r="AM198" i="3"/>
  <c r="AJ199" i="3"/>
  <c r="T13" i="4" s="1"/>
  <c r="AJ49" i="3"/>
  <c r="AJ15" i="6" s="1"/>
  <c r="AJ200" i="3"/>
  <c r="AJ53" i="3"/>
  <c r="AJ16" i="6" s="1"/>
  <c r="AJ201" i="3"/>
  <c r="AJ57" i="3"/>
  <c r="AJ17" i="6" s="1"/>
  <c r="AJ202" i="3"/>
  <c r="AJ61" i="3"/>
  <c r="AJ18" i="6" s="1"/>
  <c r="AH203" i="3"/>
  <c r="AH65" i="3"/>
  <c r="AH19" i="6" s="1"/>
  <c r="AA204" i="3"/>
  <c r="AA69" i="3"/>
  <c r="AA20" i="6" s="1"/>
  <c r="S205" i="3"/>
  <c r="S73" i="3"/>
  <c r="S21" i="6" s="1"/>
  <c r="K206" i="3"/>
  <c r="K77" i="3"/>
  <c r="K22" i="6" s="1"/>
  <c r="AQ209" i="3"/>
  <c r="AQ89" i="3"/>
  <c r="AQ25" i="6" s="1"/>
  <c r="AI210" i="3"/>
  <c r="AI93" i="3"/>
  <c r="AI26" i="6" s="1"/>
  <c r="Z211" i="3"/>
  <c r="Z97" i="3"/>
  <c r="Z27" i="6" s="1"/>
  <c r="R212" i="3"/>
  <c r="R101" i="3"/>
  <c r="R28" i="6" s="1"/>
  <c r="J213" i="3"/>
  <c r="J105" i="3"/>
  <c r="J29" i="6" s="1"/>
  <c r="AZ111" i="3"/>
  <c r="AP216" i="3"/>
  <c r="AP117" i="3"/>
  <c r="AP32" i="6" s="1"/>
  <c r="AH217" i="3"/>
  <c r="AH121" i="3"/>
  <c r="AH33" i="6" s="1"/>
  <c r="Z218" i="3"/>
  <c r="Z125" i="3"/>
  <c r="Z34" i="6" s="1"/>
  <c r="R219" i="3"/>
  <c r="R129" i="3"/>
  <c r="R35" i="6" s="1"/>
  <c r="J220" i="3"/>
  <c r="J133" i="3"/>
  <c r="J36" i="6" s="1"/>
  <c r="AZ139" i="3"/>
  <c r="R197" i="3"/>
  <c r="W190" i="3"/>
  <c r="AQ192" i="3"/>
  <c r="AQ216" i="3"/>
  <c r="AQ117" i="3"/>
  <c r="AQ32" i="6" s="1"/>
  <c r="AI217" i="3"/>
  <c r="AI121" i="3"/>
  <c r="AI33" i="6" s="1"/>
  <c r="AA218" i="3"/>
  <c r="AA125" i="3"/>
  <c r="AA34" i="6" s="1"/>
  <c r="S219" i="3"/>
  <c r="S129" i="3"/>
  <c r="S35" i="6" s="1"/>
  <c r="K220" i="3"/>
  <c r="K133" i="3"/>
  <c r="K36" i="6" s="1"/>
  <c r="AQ223" i="3"/>
  <c r="AQ145" i="3"/>
  <c r="AQ39" i="6" s="1"/>
  <c r="AI224" i="3"/>
  <c r="AI149" i="3"/>
  <c r="AI40" i="6" s="1"/>
  <c r="AA225" i="3"/>
  <c r="AA153" i="3"/>
  <c r="AA41" i="6" s="1"/>
  <c r="S226" i="3"/>
  <c r="S157" i="3"/>
  <c r="S42" i="6" s="1"/>
  <c r="K227" i="3"/>
  <c r="K161" i="3"/>
  <c r="K43" i="6" s="1"/>
  <c r="F188" i="3"/>
  <c r="E2" i="4" s="1"/>
  <c r="E3" i="5" s="1"/>
  <c r="AQ205" i="3"/>
  <c r="AQ73" i="3"/>
  <c r="AQ21" i="6" s="1"/>
  <c r="L201" i="3"/>
  <c r="L57" i="3"/>
  <c r="L17" i="6" s="1"/>
  <c r="S189" i="3"/>
  <c r="T193" i="3"/>
  <c r="L7" i="4" s="1"/>
  <c r="L8" i="5" s="1"/>
  <c r="P198" i="3"/>
  <c r="J12" i="4" s="1"/>
  <c r="J13" i="5" s="1"/>
  <c r="M201" i="3"/>
  <c r="M57" i="3"/>
  <c r="M17" i="6" s="1"/>
  <c r="M202" i="3"/>
  <c r="M61" i="3"/>
  <c r="M18" i="6" s="1"/>
  <c r="L203" i="3"/>
  <c r="H17" i="4" s="1"/>
  <c r="H18" i="5" s="1"/>
  <c r="L65" i="3"/>
  <c r="L19" i="6" s="1"/>
  <c r="W191" i="3"/>
  <c r="X194" i="3"/>
  <c r="I204" i="3"/>
  <c r="I69" i="3"/>
  <c r="I20" i="6" s="1"/>
  <c r="AB189" i="3"/>
  <c r="P3" i="4" s="1"/>
  <c r="P4" i="5" s="1"/>
  <c r="AI192" i="3"/>
  <c r="AJ195" i="3"/>
  <c r="AJ196" i="3"/>
  <c r="T10" i="4" s="1"/>
  <c r="AF198" i="3"/>
  <c r="AK188" i="3"/>
  <c r="AN188" i="3"/>
  <c r="AG200" i="3"/>
  <c r="AG53" i="3"/>
  <c r="AG16" i="6" s="1"/>
  <c r="AG202" i="3"/>
  <c r="AG61" i="3"/>
  <c r="AG18" i="6" s="1"/>
  <c r="AP188" i="3"/>
  <c r="AR188" i="3"/>
  <c r="AQ191" i="3"/>
  <c r="AR194" i="3"/>
  <c r="AR196" i="3"/>
  <c r="AN198" i="3"/>
  <c r="AK199" i="3"/>
  <c r="AK49" i="3"/>
  <c r="AK15" i="6" s="1"/>
  <c r="AK200" i="3"/>
  <c r="AK53" i="3"/>
  <c r="AK16" i="6" s="1"/>
  <c r="AK201" i="3"/>
  <c r="AK57" i="3"/>
  <c r="AK17" i="6" s="1"/>
  <c r="AK202" i="3"/>
  <c r="AK61" i="3"/>
  <c r="AK18" i="6" s="1"/>
  <c r="AI203" i="3"/>
  <c r="AI65" i="3"/>
  <c r="AI19" i="6" s="1"/>
  <c r="AY67" i="3"/>
  <c r="BB67" i="3" s="1"/>
  <c r="AB204" i="3"/>
  <c r="AB69" i="3"/>
  <c r="AB20" i="6" s="1"/>
  <c r="T205" i="3"/>
  <c r="T73" i="3"/>
  <c r="T21" i="6" s="1"/>
  <c r="L206" i="3"/>
  <c r="L77" i="3"/>
  <c r="L22" i="6" s="1"/>
  <c r="D207" i="3"/>
  <c r="D81" i="3"/>
  <c r="D23" i="6" s="1"/>
  <c r="AR209" i="3"/>
  <c r="AR89" i="3"/>
  <c r="AR25" i="6" s="1"/>
  <c r="AJ210" i="3"/>
  <c r="T24" i="4" s="1"/>
  <c r="AJ93" i="3"/>
  <c r="AJ26" i="6" s="1"/>
  <c r="AY95" i="3"/>
  <c r="BB95" i="3" s="1"/>
  <c r="AA211" i="3"/>
  <c r="AA97" i="3"/>
  <c r="AA27" i="6" s="1"/>
  <c r="S212" i="3"/>
  <c r="S101" i="3"/>
  <c r="S28" i="6" s="1"/>
  <c r="K213" i="3"/>
  <c r="K105" i="3"/>
  <c r="K29" i="6" s="1"/>
  <c r="AS188" i="3"/>
  <c r="AR189" i="3"/>
  <c r="X3" i="4" s="1"/>
  <c r="X4" i="5" s="1"/>
  <c r="AR190" i="3"/>
  <c r="AR191" i="3"/>
  <c r="AR192" i="3"/>
  <c r="AS193" i="3"/>
  <c r="AS194" i="3"/>
  <c r="AS195" i="3"/>
  <c r="AS196" i="3"/>
  <c r="AQ197" i="3"/>
  <c r="AO198" i="3"/>
  <c r="AL199" i="3"/>
  <c r="AL49" i="3"/>
  <c r="AL15" i="6" s="1"/>
  <c r="AL200" i="3"/>
  <c r="AL53" i="3"/>
  <c r="AL16" i="6" s="1"/>
  <c r="AL201" i="3"/>
  <c r="AL57" i="3"/>
  <c r="AL17" i="6" s="1"/>
  <c r="AL202" i="3"/>
  <c r="AL61" i="3"/>
  <c r="AL18" i="6" s="1"/>
  <c r="AJ203" i="3"/>
  <c r="AJ65" i="3"/>
  <c r="AJ19" i="6" s="1"/>
  <c r="AC204" i="3"/>
  <c r="AC69" i="3"/>
  <c r="AC20" i="6" s="1"/>
  <c r="U205" i="3"/>
  <c r="U73" i="3"/>
  <c r="U21" i="6" s="1"/>
  <c r="M206" i="3"/>
  <c r="M77" i="3"/>
  <c r="M22" i="6" s="1"/>
  <c r="E207" i="3"/>
  <c r="E81" i="3"/>
  <c r="E23" i="6" s="1"/>
  <c r="AS209" i="3"/>
  <c r="AS89" i="3"/>
  <c r="AS25" i="6" s="1"/>
  <c r="AK210" i="3"/>
  <c r="AK93" i="3"/>
  <c r="AK26" i="6" s="1"/>
  <c r="AB211" i="3"/>
  <c r="AB97" i="3"/>
  <c r="AB27" i="6" s="1"/>
  <c r="T212" i="3"/>
  <c r="T101" i="3"/>
  <c r="T28" i="6" s="1"/>
  <c r="L213" i="3"/>
  <c r="L105" i="3"/>
  <c r="L29" i="6" s="1"/>
  <c r="D214" i="3"/>
  <c r="D109" i="3"/>
  <c r="D30" i="6" s="1"/>
  <c r="AR216" i="3"/>
  <c r="AR117" i="3"/>
  <c r="AR32" i="6" s="1"/>
  <c r="AJ217" i="3"/>
  <c r="AJ121" i="3"/>
  <c r="AJ33" i="6" s="1"/>
  <c r="AY123" i="3"/>
  <c r="BB123" i="3" s="1"/>
  <c r="AB218" i="3"/>
  <c r="AB125" i="3"/>
  <c r="AB34" i="6" s="1"/>
  <c r="T219" i="3"/>
  <c r="T129" i="3"/>
  <c r="T35" i="6" s="1"/>
  <c r="L220" i="3"/>
  <c r="L133" i="3"/>
  <c r="L36" i="6" s="1"/>
  <c r="D221" i="3"/>
  <c r="D137" i="3"/>
  <c r="D37" i="6" s="1"/>
  <c r="R192" i="3"/>
  <c r="T194" i="3"/>
  <c r="AJ188" i="3"/>
  <c r="AB199" i="3"/>
  <c r="P13" i="4" s="1"/>
  <c r="P14" i="5" s="1"/>
  <c r="AB49" i="3"/>
  <c r="AB15" i="6" s="1"/>
  <c r="AN195" i="3"/>
  <c r="AT193" i="3"/>
  <c r="AM200" i="3"/>
  <c r="AM53" i="3"/>
  <c r="AM16" i="6" s="1"/>
  <c r="AM201" i="3"/>
  <c r="AM57" i="3"/>
  <c r="AM17" i="6" s="1"/>
  <c r="AK203" i="3"/>
  <c r="AK65" i="3"/>
  <c r="AK19" i="6" s="1"/>
  <c r="AZ78" i="3"/>
  <c r="F207" i="3"/>
  <c r="F81" i="3"/>
  <c r="F23" i="6" s="1"/>
  <c r="AT209" i="3"/>
  <c r="Y23" i="4" s="1"/>
  <c r="Y24" i="5" s="1"/>
  <c r="AT89" i="3"/>
  <c r="AT25" i="6" s="1"/>
  <c r="U212" i="3"/>
  <c r="U101" i="3"/>
  <c r="U28" i="6" s="1"/>
  <c r="M213" i="3"/>
  <c r="M105" i="3"/>
  <c r="M29" i="6" s="1"/>
  <c r="E214" i="3"/>
  <c r="E109" i="3"/>
  <c r="E30" i="6" s="1"/>
  <c r="U219" i="3"/>
  <c r="U129" i="3"/>
  <c r="U35" i="6" s="1"/>
  <c r="M220" i="3"/>
  <c r="M133" i="3"/>
  <c r="M36" i="6" s="1"/>
  <c r="E221" i="3"/>
  <c r="E137" i="3"/>
  <c r="E37" i="6" s="1"/>
  <c r="AS223" i="3"/>
  <c r="AS145" i="3"/>
  <c r="AS39" i="6" s="1"/>
  <c r="AK224" i="3"/>
  <c r="AK149" i="3"/>
  <c r="AK40" i="6" s="1"/>
  <c r="AC225" i="3"/>
  <c r="AC153" i="3"/>
  <c r="AC41" i="6" s="1"/>
  <c r="Q188" i="3"/>
  <c r="S190" i="3"/>
  <c r="S191" i="3"/>
  <c r="S192" i="3"/>
  <c r="T196" i="3"/>
  <c r="L10" i="4" s="1"/>
  <c r="L11" i="5" s="1"/>
  <c r="M199" i="3"/>
  <c r="M49" i="3"/>
  <c r="M15" i="6" s="1"/>
  <c r="X188" i="3"/>
  <c r="N2" i="4" s="1"/>
  <c r="T198" i="3"/>
  <c r="N204" i="3"/>
  <c r="I18" i="4" s="1"/>
  <c r="I19" i="5" s="1"/>
  <c r="N69" i="3"/>
  <c r="N20" i="6" s="1"/>
  <c r="AE190" i="3"/>
  <c r="AE191" i="3"/>
  <c r="AE192" i="3"/>
  <c r="AF193" i="3"/>
  <c r="AF194" i="3"/>
  <c r="AF195" i="3"/>
  <c r="AF196" i="3"/>
  <c r="R10" i="4" s="1"/>
  <c r="R11" i="5" s="1"/>
  <c r="AA203" i="3"/>
  <c r="AA65" i="3"/>
  <c r="AA19" i="6" s="1"/>
  <c r="T204" i="3"/>
  <c r="T69" i="3"/>
  <c r="T20" i="6" s="1"/>
  <c r="L205" i="3"/>
  <c r="L73" i="3"/>
  <c r="L21" i="6" s="1"/>
  <c r="D206" i="3"/>
  <c r="D20" i="4" s="1"/>
  <c r="D21" i="5" s="1"/>
  <c r="D77" i="3"/>
  <c r="D22" i="6" s="1"/>
  <c r="AJ189" i="3"/>
  <c r="AM189" i="3"/>
  <c r="AM190" i="3"/>
  <c r="AN196" i="3"/>
  <c r="AO189" i="3"/>
  <c r="AQ189" i="3"/>
  <c r="AQ190" i="3"/>
  <c r="AR193" i="3"/>
  <c r="X7" i="4" s="1"/>
  <c r="X8" i="5" s="1"/>
  <c r="AR195" i="3"/>
  <c r="AP197" i="3"/>
  <c r="W11" i="4" s="1"/>
  <c r="W12" i="5" s="1"/>
  <c r="AT188" i="3"/>
  <c r="AS189" i="3"/>
  <c r="AS190" i="3"/>
  <c r="AS191" i="3"/>
  <c r="AS192" i="3"/>
  <c r="AT194" i="3"/>
  <c r="AT195" i="3"/>
  <c r="AT196" i="3"/>
  <c r="AR197" i="3"/>
  <c r="AP198" i="3"/>
  <c r="AM199" i="3"/>
  <c r="AM49" i="3"/>
  <c r="AM15" i="6" s="1"/>
  <c r="AM202" i="3"/>
  <c r="AM61" i="3"/>
  <c r="AM18" i="6" s="1"/>
  <c r="AD204" i="3"/>
  <c r="AD69" i="3"/>
  <c r="AD20" i="6" s="1"/>
  <c r="V205" i="3"/>
  <c r="V73" i="3"/>
  <c r="V21" i="6" s="1"/>
  <c r="N206" i="3"/>
  <c r="N77" i="3"/>
  <c r="N22" i="6" s="1"/>
  <c r="AZ92" i="3"/>
  <c r="Q371" i="8" s="1"/>
  <c r="AL210" i="3"/>
  <c r="U24" i="4" s="1"/>
  <c r="AL93" i="3"/>
  <c r="AL26" i="6" s="1"/>
  <c r="AC211" i="3"/>
  <c r="AC97" i="3"/>
  <c r="AC27" i="6" s="1"/>
  <c r="AS216" i="3"/>
  <c r="AS117" i="3"/>
  <c r="AS32" i="6" s="1"/>
  <c r="AK217" i="3"/>
  <c r="AK121" i="3"/>
  <c r="AK33" i="6" s="1"/>
  <c r="AC218" i="3"/>
  <c r="AC125" i="3"/>
  <c r="AC34" i="6" s="1"/>
  <c r="AU188" i="3"/>
  <c r="AT189" i="3"/>
  <c r="AT190" i="3"/>
  <c r="AT191" i="3"/>
  <c r="AT192" i="3"/>
  <c r="AU193" i="3"/>
  <c r="AU194" i="3"/>
  <c r="AU195" i="3"/>
  <c r="AU196" i="3"/>
  <c r="AS197" i="3"/>
  <c r="AQ198" i="3"/>
  <c r="AN199" i="3"/>
  <c r="AN49" i="3"/>
  <c r="AN15" i="6" s="1"/>
  <c r="AN200" i="3"/>
  <c r="AN53" i="3"/>
  <c r="AN16" i="6" s="1"/>
  <c r="AN201" i="3"/>
  <c r="AN57" i="3"/>
  <c r="AN17" i="6" s="1"/>
  <c r="AN202" i="3"/>
  <c r="AN61" i="3"/>
  <c r="AN18" i="6" s="1"/>
  <c r="AL203" i="3"/>
  <c r="AL65" i="3"/>
  <c r="AL19" i="6" s="1"/>
  <c r="AE204" i="3"/>
  <c r="AE69" i="3"/>
  <c r="AE20" i="6" s="1"/>
  <c r="W205" i="3"/>
  <c r="W73" i="3"/>
  <c r="W21" i="6" s="1"/>
  <c r="O206" i="3"/>
  <c r="O77" i="3"/>
  <c r="O22" i="6" s="1"/>
  <c r="G207" i="3"/>
  <c r="G81" i="3"/>
  <c r="G23" i="6" s="1"/>
  <c r="AU209" i="3"/>
  <c r="AU89" i="3"/>
  <c r="AU25" i="6" s="1"/>
  <c r="AM210" i="3"/>
  <c r="AM93" i="3"/>
  <c r="AM26" i="6" s="1"/>
  <c r="AD211" i="3"/>
  <c r="AD97" i="3"/>
  <c r="AD27" i="6" s="1"/>
  <c r="V212" i="3"/>
  <c r="V101" i="3"/>
  <c r="V28" i="6" s="1"/>
  <c r="N213" i="3"/>
  <c r="N105" i="3"/>
  <c r="N29" i="6" s="1"/>
  <c r="AZ106" i="3"/>
  <c r="F214" i="3"/>
  <c r="F109" i="3"/>
  <c r="F30" i="6" s="1"/>
  <c r="AT216" i="3"/>
  <c r="AT117" i="3"/>
  <c r="AT32" i="6" s="1"/>
  <c r="AZ120" i="3"/>
  <c r="AL217" i="3"/>
  <c r="AL121" i="3"/>
  <c r="AL33" i="6" s="1"/>
  <c r="AD218" i="3"/>
  <c r="AD125" i="3"/>
  <c r="AD34" i="6" s="1"/>
  <c r="V219" i="3"/>
  <c r="V129" i="3"/>
  <c r="V35" i="6" s="1"/>
  <c r="N220" i="3"/>
  <c r="N133" i="3"/>
  <c r="N36" i="6" s="1"/>
  <c r="AZ134" i="3"/>
  <c r="F221" i="3"/>
  <c r="F137" i="3"/>
  <c r="F37" i="6" s="1"/>
  <c r="AT223" i="3"/>
  <c r="AT145" i="3"/>
  <c r="AT39" i="6" s="1"/>
  <c r="AZ148" i="3"/>
  <c r="Q427" i="8" s="1"/>
  <c r="AL224" i="3"/>
  <c r="AL149" i="3"/>
  <c r="AL40" i="6" s="1"/>
  <c r="AD225" i="3"/>
  <c r="AD153" i="3"/>
  <c r="AD41" i="6" s="1"/>
  <c r="V226" i="3"/>
  <c r="V157" i="3"/>
  <c r="V42" i="6" s="1"/>
  <c r="AU189" i="3"/>
  <c r="AU190" i="3"/>
  <c r="AU191" i="3"/>
  <c r="AU192" i="3"/>
  <c r="AT197" i="3"/>
  <c r="AR198" i="3"/>
  <c r="X12" i="4" s="1"/>
  <c r="X13" i="5" s="1"/>
  <c r="AO199" i="3"/>
  <c r="AO49" i="3"/>
  <c r="AO15" i="6" s="1"/>
  <c r="AZ52" i="3"/>
  <c r="AO200" i="3"/>
  <c r="AO53" i="3"/>
  <c r="AO16" i="6" s="1"/>
  <c r="AZ56" i="3"/>
  <c r="Q335" i="8" s="1"/>
  <c r="AO201" i="3"/>
  <c r="AO57" i="3"/>
  <c r="AO17" i="6" s="1"/>
  <c r="AZ60" i="3"/>
  <c r="Q339" i="8" s="1"/>
  <c r="AO202" i="3"/>
  <c r="AO61" i="3"/>
  <c r="AO18" i="6" s="1"/>
  <c r="AZ64" i="3"/>
  <c r="Q343" i="8" s="1"/>
  <c r="AM203" i="3"/>
  <c r="AM65" i="3"/>
  <c r="AM19" i="6" s="1"/>
  <c r="AF204" i="3"/>
  <c r="AF69" i="3"/>
  <c r="AF20" i="6" s="1"/>
  <c r="X205" i="3"/>
  <c r="X73" i="3"/>
  <c r="X21" i="6" s="1"/>
  <c r="AY76" i="3"/>
  <c r="BB76" i="3" s="1"/>
  <c r="P206" i="3"/>
  <c r="P77" i="3"/>
  <c r="P22" i="6" s="1"/>
  <c r="H207" i="3"/>
  <c r="H81" i="3"/>
  <c r="H23" i="6" s="1"/>
  <c r="AY90" i="3"/>
  <c r="BB90" i="3" s="1"/>
  <c r="AN210" i="3"/>
  <c r="AN93" i="3"/>
  <c r="AN26" i="6" s="1"/>
  <c r="AE211" i="3"/>
  <c r="AE97" i="3"/>
  <c r="AE27" i="6" s="1"/>
  <c r="W212" i="3"/>
  <c r="W101" i="3"/>
  <c r="W28" i="6" s="1"/>
  <c r="O213" i="3"/>
  <c r="O105" i="3"/>
  <c r="O29" i="6" s="1"/>
  <c r="G214" i="3"/>
  <c r="G109" i="3"/>
  <c r="G30" i="6" s="1"/>
  <c r="AU216" i="3"/>
  <c r="AU117" i="3"/>
  <c r="AU32" i="6" s="1"/>
  <c r="AM217" i="3"/>
  <c r="AM121" i="3"/>
  <c r="AM33" i="6" s="1"/>
  <c r="AE218" i="3"/>
  <c r="AE125" i="3"/>
  <c r="AE34" i="6" s="1"/>
  <c r="W219" i="3"/>
  <c r="W129" i="3"/>
  <c r="W35" i="6" s="1"/>
  <c r="O220" i="3"/>
  <c r="O133" i="3"/>
  <c r="O36" i="6" s="1"/>
  <c r="G221" i="3"/>
  <c r="G137" i="3"/>
  <c r="G37" i="6" s="1"/>
  <c r="BA44" i="3"/>
  <c r="A40" i="3"/>
  <c r="AO210" i="3"/>
  <c r="AO93" i="3"/>
  <c r="AO26" i="6" s="1"/>
  <c r="AF211" i="3"/>
  <c r="AF97" i="3"/>
  <c r="AF27" i="6" s="1"/>
  <c r="X212" i="3"/>
  <c r="X101" i="3"/>
  <c r="X28" i="6" s="1"/>
  <c r="AY104" i="3"/>
  <c r="BB104" i="3" s="1"/>
  <c r="P213" i="3"/>
  <c r="P105" i="3"/>
  <c r="P29" i="6" s="1"/>
  <c r="H214" i="3"/>
  <c r="H109" i="3"/>
  <c r="H30" i="6" s="1"/>
  <c r="AY118" i="3"/>
  <c r="BB118" i="3" s="1"/>
  <c r="AN217" i="3"/>
  <c r="AN121" i="3"/>
  <c r="AN33" i="6" s="1"/>
  <c r="AF218" i="3"/>
  <c r="AF125" i="3"/>
  <c r="AF34" i="6" s="1"/>
  <c r="X219" i="3"/>
  <c r="X129" i="3"/>
  <c r="X35" i="6" s="1"/>
  <c r="AY132" i="3"/>
  <c r="BB132" i="3" s="1"/>
  <c r="P220" i="3"/>
  <c r="P133" i="3"/>
  <c r="P36" i="6" s="1"/>
  <c r="AU197" i="3"/>
  <c r="AS198" i="3"/>
  <c r="AP199" i="3"/>
  <c r="AP49" i="3"/>
  <c r="AP15" i="6" s="1"/>
  <c r="AP201" i="3"/>
  <c r="W15" i="4" s="1"/>
  <c r="W917" i="1" s="1"/>
  <c r="AP57" i="3"/>
  <c r="AP17" i="6" s="1"/>
  <c r="AP202" i="3"/>
  <c r="AP61" i="3"/>
  <c r="AP18" i="6" s="1"/>
  <c r="AN203" i="3"/>
  <c r="AN65" i="3"/>
  <c r="AN19" i="6" s="1"/>
  <c r="AG204" i="3"/>
  <c r="AG69" i="3"/>
  <c r="AG20" i="6" s="1"/>
  <c r="Y205" i="3"/>
  <c r="Y73" i="3"/>
  <c r="Y21" i="6" s="1"/>
  <c r="AQ200" i="3"/>
  <c r="AQ53" i="3"/>
  <c r="AQ16" i="6" s="1"/>
  <c r="AQ202" i="3"/>
  <c r="AQ61" i="3"/>
  <c r="AQ18" i="6" s="1"/>
  <c r="AO203" i="3"/>
  <c r="AO65" i="3"/>
  <c r="AO19" i="6" s="1"/>
  <c r="AH204" i="3"/>
  <c r="AH69" i="3"/>
  <c r="AH20" i="6" s="1"/>
  <c r="Z205" i="3"/>
  <c r="Z73" i="3"/>
  <c r="Z21" i="6" s="1"/>
  <c r="R206" i="3"/>
  <c r="R77" i="3"/>
  <c r="R22" i="6" s="1"/>
  <c r="J207" i="3"/>
  <c r="J81" i="3"/>
  <c r="J23" i="6" s="1"/>
  <c r="AP210" i="3"/>
  <c r="W24" i="4" s="1"/>
  <c r="W25" i="5" s="1"/>
  <c r="AP93" i="3"/>
  <c r="AP26" i="6" s="1"/>
  <c r="AG211" i="3"/>
  <c r="AG97" i="3"/>
  <c r="AG27" i="6" s="1"/>
  <c r="Y212" i="3"/>
  <c r="Y101" i="3"/>
  <c r="Y28" i="6" s="1"/>
  <c r="Q213" i="3"/>
  <c r="Q105" i="3"/>
  <c r="Q29" i="6" s="1"/>
  <c r="I214" i="3"/>
  <c r="I109" i="3"/>
  <c r="I30" i="6" s="1"/>
  <c r="AG218" i="3"/>
  <c r="AG125" i="3"/>
  <c r="AG34" i="6" s="1"/>
  <c r="Y219" i="3"/>
  <c r="Y129" i="3"/>
  <c r="Y35" i="6" s="1"/>
  <c r="Q220" i="3"/>
  <c r="Q133" i="3"/>
  <c r="Q36" i="6" s="1"/>
  <c r="I221" i="3"/>
  <c r="I137" i="3"/>
  <c r="I37" i="6" s="1"/>
  <c r="AO224" i="3"/>
  <c r="AO149" i="3"/>
  <c r="AO40" i="6" s="1"/>
  <c r="AG225" i="3"/>
  <c r="AG153" i="3"/>
  <c r="AG41" i="6" s="1"/>
  <c r="Q206" i="3"/>
  <c r="Q77" i="3"/>
  <c r="Q22" i="6" s="1"/>
  <c r="I207" i="3"/>
  <c r="I81" i="3"/>
  <c r="I23" i="6" s="1"/>
  <c r="AT198" i="3"/>
  <c r="AQ199" i="3"/>
  <c r="AQ49" i="3"/>
  <c r="AQ15" i="6" s="1"/>
  <c r="AZ87" i="3"/>
  <c r="Q366" i="8" s="1"/>
  <c r="AO217" i="3"/>
  <c r="AO121" i="3"/>
  <c r="AO33" i="6" s="1"/>
  <c r="AU198" i="3"/>
  <c r="AR199" i="3"/>
  <c r="AR49" i="3"/>
  <c r="AR15" i="6" s="1"/>
  <c r="AR200" i="3"/>
  <c r="AR53" i="3"/>
  <c r="AR16" i="6" s="1"/>
  <c r="AR201" i="3"/>
  <c r="AR57" i="3"/>
  <c r="AR17" i="6" s="1"/>
  <c r="AR202" i="3"/>
  <c r="AR61" i="3"/>
  <c r="AR18" i="6" s="1"/>
  <c r="AP203" i="3"/>
  <c r="AP65" i="3"/>
  <c r="AP19" i="6" s="1"/>
  <c r="AI204" i="3"/>
  <c r="AI69" i="3"/>
  <c r="AI20" i="6" s="1"/>
  <c r="AA205" i="3"/>
  <c r="AA73" i="3"/>
  <c r="AA21" i="6" s="1"/>
  <c r="S206" i="3"/>
  <c r="S77" i="3"/>
  <c r="S22" i="6" s="1"/>
  <c r="K207" i="3"/>
  <c r="K81" i="3"/>
  <c r="K23" i="6" s="1"/>
  <c r="AQ210" i="3"/>
  <c r="AQ93" i="3"/>
  <c r="AQ26" i="6" s="1"/>
  <c r="AH211" i="3"/>
  <c r="AH97" i="3"/>
  <c r="AH27" i="6" s="1"/>
  <c r="Z212" i="3"/>
  <c r="Z101" i="3"/>
  <c r="Z28" i="6" s="1"/>
  <c r="R213" i="3"/>
  <c r="K27" i="4" s="1"/>
  <c r="K28" i="5" s="1"/>
  <c r="R105" i="3"/>
  <c r="R29" i="6" s="1"/>
  <c r="J214" i="3"/>
  <c r="J109" i="3"/>
  <c r="J30" i="6" s="1"/>
  <c r="AZ115" i="3"/>
  <c r="Q394" i="8" s="1"/>
  <c r="AP217" i="3"/>
  <c r="AP121" i="3"/>
  <c r="AP33" i="6" s="1"/>
  <c r="AH218" i="3"/>
  <c r="AH125" i="3"/>
  <c r="AH34" i="6" s="1"/>
  <c r="Z219" i="3"/>
  <c r="Z129" i="3"/>
  <c r="Z35" i="6" s="1"/>
  <c r="R220" i="3"/>
  <c r="R133" i="3"/>
  <c r="R36" i="6" s="1"/>
  <c r="J221" i="3"/>
  <c r="J137" i="3"/>
  <c r="J37" i="6" s="1"/>
  <c r="AZ143" i="3"/>
  <c r="AP224" i="3"/>
  <c r="AP149" i="3"/>
  <c r="AP40" i="6" s="1"/>
  <c r="AQ217" i="3"/>
  <c r="AQ121" i="3"/>
  <c r="AQ33" i="6" s="1"/>
  <c r="AI218" i="3"/>
  <c r="AI125" i="3"/>
  <c r="AI34" i="6" s="1"/>
  <c r="AA219" i="3"/>
  <c r="AA129" i="3"/>
  <c r="AA35" i="6" s="1"/>
  <c r="S220" i="3"/>
  <c r="S133" i="3"/>
  <c r="S36" i="6" s="1"/>
  <c r="K221" i="3"/>
  <c r="K137" i="3"/>
  <c r="K37" i="6" s="1"/>
  <c r="AQ224" i="3"/>
  <c r="AQ149" i="3"/>
  <c r="AQ40" i="6" s="1"/>
  <c r="AI225" i="3"/>
  <c r="AI153" i="3"/>
  <c r="AI41" i="6" s="1"/>
  <c r="AA226" i="3"/>
  <c r="AA157" i="3"/>
  <c r="AA42" i="6" s="1"/>
  <c r="S227" i="3"/>
  <c r="S161" i="3"/>
  <c r="S43" i="6" s="1"/>
  <c r="K165" i="3"/>
  <c r="K44" i="6" s="1"/>
  <c r="K228" i="3"/>
  <c r="AP200" i="3"/>
  <c r="AP53" i="3"/>
  <c r="AP16" i="6" s="1"/>
  <c r="AS199" i="3"/>
  <c r="AS49" i="3"/>
  <c r="AS15" i="6" s="1"/>
  <c r="AS200" i="3"/>
  <c r="AS53" i="3"/>
  <c r="AS16" i="6" s="1"/>
  <c r="AS201" i="3"/>
  <c r="AS57" i="3"/>
  <c r="AS17" i="6" s="1"/>
  <c r="AS202" i="3"/>
  <c r="AS61" i="3"/>
  <c r="AS18" i="6" s="1"/>
  <c r="AQ203" i="3"/>
  <c r="AQ65" i="3"/>
  <c r="AQ19" i="6" s="1"/>
  <c r="AJ204" i="3"/>
  <c r="AJ69" i="3"/>
  <c r="AJ20" i="6" s="1"/>
  <c r="AY71" i="3"/>
  <c r="BB71" i="3" s="1"/>
  <c r="AB205" i="3"/>
  <c r="AB73" i="3"/>
  <c r="AB21" i="6" s="1"/>
  <c r="T206" i="3"/>
  <c r="L20" i="4" s="1"/>
  <c r="L21" i="5" s="1"/>
  <c r="T77" i="3"/>
  <c r="T22" i="6" s="1"/>
  <c r="L207" i="3"/>
  <c r="L81" i="3"/>
  <c r="L23" i="6" s="1"/>
  <c r="D208" i="3"/>
  <c r="D85" i="3"/>
  <c r="D24" i="6" s="1"/>
  <c r="AR210" i="3"/>
  <c r="AR93" i="3"/>
  <c r="AR26" i="6" s="1"/>
  <c r="AI211" i="3"/>
  <c r="AI97" i="3"/>
  <c r="AI27" i="6" s="1"/>
  <c r="AA212" i="3"/>
  <c r="AA101" i="3"/>
  <c r="AA28" i="6" s="1"/>
  <c r="S213" i="3"/>
  <c r="S105" i="3"/>
  <c r="S29" i="6" s="1"/>
  <c r="K214" i="3"/>
  <c r="K109" i="3"/>
  <c r="K30" i="6" s="1"/>
  <c r="AT199" i="3"/>
  <c r="AT49" i="3"/>
  <c r="AT15" i="6" s="1"/>
  <c r="AT200" i="3"/>
  <c r="AT53" i="3"/>
  <c r="AT16" i="6" s="1"/>
  <c r="AT201" i="3"/>
  <c r="AT57" i="3"/>
  <c r="AT17" i="6" s="1"/>
  <c r="AT202" i="3"/>
  <c r="Y16" i="4" s="1"/>
  <c r="Y17" i="5" s="1"/>
  <c r="AT61" i="3"/>
  <c r="AT18" i="6" s="1"/>
  <c r="AR203" i="3"/>
  <c r="X17" i="4" s="1"/>
  <c r="X18" i="5" s="1"/>
  <c r="AR65" i="3"/>
  <c r="AR19" i="6" s="1"/>
  <c r="AK204" i="3"/>
  <c r="AK69" i="3"/>
  <c r="AK20" i="6" s="1"/>
  <c r="AC205" i="3"/>
  <c r="AC73" i="3"/>
  <c r="AC21" i="6" s="1"/>
  <c r="U206" i="3"/>
  <c r="U77" i="3"/>
  <c r="U22" i="6" s="1"/>
  <c r="M207" i="3"/>
  <c r="M81" i="3"/>
  <c r="M23" i="6" s="1"/>
  <c r="E208" i="3"/>
  <c r="E85" i="3"/>
  <c r="E24" i="6" s="1"/>
  <c r="AS210" i="3"/>
  <c r="AS93" i="3"/>
  <c r="AS26" i="6" s="1"/>
  <c r="AJ211" i="3"/>
  <c r="AJ97" i="3"/>
  <c r="AJ27" i="6" s="1"/>
  <c r="AY99" i="3"/>
  <c r="BB99" i="3" s="1"/>
  <c r="AB212" i="3"/>
  <c r="AB101" i="3"/>
  <c r="AB28" i="6" s="1"/>
  <c r="T213" i="3"/>
  <c r="T105" i="3"/>
  <c r="T29" i="6" s="1"/>
  <c r="L214" i="3"/>
  <c r="L109" i="3"/>
  <c r="L30" i="6" s="1"/>
  <c r="D215" i="3"/>
  <c r="D113" i="3"/>
  <c r="D31" i="6" s="1"/>
  <c r="AR217" i="3"/>
  <c r="AR121" i="3"/>
  <c r="AR33" i="6" s="1"/>
  <c r="AJ218" i="3"/>
  <c r="T32" i="4" s="1"/>
  <c r="AJ125" i="3"/>
  <c r="AJ34" i="6" s="1"/>
  <c r="AY127" i="3"/>
  <c r="BB127" i="3" s="1"/>
  <c r="AB219" i="3"/>
  <c r="AB129" i="3"/>
  <c r="AB35" i="6" s="1"/>
  <c r="T220" i="3"/>
  <c r="T133" i="3"/>
  <c r="T36" i="6" s="1"/>
  <c r="L221" i="3"/>
  <c r="L137" i="3"/>
  <c r="L37" i="6" s="1"/>
  <c r="D222" i="3"/>
  <c r="D141" i="3"/>
  <c r="D38" i="6" s="1"/>
  <c r="AR224" i="3"/>
  <c r="AR149" i="3"/>
  <c r="AR40" i="6" s="1"/>
  <c r="AU199" i="3"/>
  <c r="AU49" i="3"/>
  <c r="AU15" i="6" s="1"/>
  <c r="AU201" i="3"/>
  <c r="AU57" i="3"/>
  <c r="AU17" i="6" s="1"/>
  <c r="AZ82" i="3"/>
  <c r="Q361" i="8" s="1"/>
  <c r="F208" i="3"/>
  <c r="F85" i="3"/>
  <c r="F24" i="6" s="1"/>
  <c r="AT210" i="3"/>
  <c r="AT93" i="3"/>
  <c r="AT26" i="6" s="1"/>
  <c r="AK211" i="3"/>
  <c r="AK97" i="3"/>
  <c r="AK27" i="6" s="1"/>
  <c r="AC212" i="3"/>
  <c r="AC101" i="3"/>
  <c r="AC28" i="6" s="1"/>
  <c r="U213" i="3"/>
  <c r="U105" i="3"/>
  <c r="U29" i="6" s="1"/>
  <c r="M214" i="3"/>
  <c r="M109" i="3"/>
  <c r="M30" i="6" s="1"/>
  <c r="E215" i="3"/>
  <c r="E113" i="3"/>
  <c r="E31" i="6" s="1"/>
  <c r="AS217" i="3"/>
  <c r="AS121" i="3"/>
  <c r="AS33" i="6" s="1"/>
  <c r="AK218" i="3"/>
  <c r="AK125" i="3"/>
  <c r="AK34" i="6" s="1"/>
  <c r="AC219" i="3"/>
  <c r="AC129" i="3"/>
  <c r="AC35" i="6" s="1"/>
  <c r="U220" i="3"/>
  <c r="U133" i="3"/>
  <c r="U36" i="6" s="1"/>
  <c r="M221" i="3"/>
  <c r="M137" i="3"/>
  <c r="M37" i="6" s="1"/>
  <c r="E222" i="3"/>
  <c r="E141" i="3"/>
  <c r="E38" i="6" s="1"/>
  <c r="AS224" i="3"/>
  <c r="AS149" i="3"/>
  <c r="AS40" i="6" s="1"/>
  <c r="AK225" i="3"/>
  <c r="AK153" i="3"/>
  <c r="AK41" i="6" s="1"/>
  <c r="AY58" i="3"/>
  <c r="BB58" i="3" s="1"/>
  <c r="AY62" i="3"/>
  <c r="BB62" i="3" s="1"/>
  <c r="AT203" i="3"/>
  <c r="AT65" i="3"/>
  <c r="AT19" i="6" s="1"/>
  <c r="AM204" i="3"/>
  <c r="AM69" i="3"/>
  <c r="AM20" i="6" s="1"/>
  <c r="AE205" i="3"/>
  <c r="AE73" i="3"/>
  <c r="AE21" i="6" s="1"/>
  <c r="W206" i="3"/>
  <c r="W77" i="3"/>
  <c r="W22" i="6" s="1"/>
  <c r="O207" i="3"/>
  <c r="O81" i="3"/>
  <c r="O23" i="6" s="1"/>
  <c r="G208" i="3"/>
  <c r="G85" i="3"/>
  <c r="G24" i="6" s="1"/>
  <c r="AU210" i="3"/>
  <c r="AU93" i="3"/>
  <c r="AU26" i="6" s="1"/>
  <c r="AZ96" i="3"/>
  <c r="AL211" i="3"/>
  <c r="AL97" i="3"/>
  <c r="AL27" i="6" s="1"/>
  <c r="AD212" i="3"/>
  <c r="AD101" i="3"/>
  <c r="AD28" i="6" s="1"/>
  <c r="V213" i="3"/>
  <c r="V105" i="3"/>
  <c r="V29" i="6" s="1"/>
  <c r="N214" i="3"/>
  <c r="N109" i="3"/>
  <c r="N30" i="6" s="1"/>
  <c r="AZ110" i="3"/>
  <c r="Q389" i="8" s="1"/>
  <c r="F215" i="3"/>
  <c r="F113" i="3"/>
  <c r="F31" i="6" s="1"/>
  <c r="AT217" i="3"/>
  <c r="AT121" i="3"/>
  <c r="AT33" i="6" s="1"/>
  <c r="AZ124" i="3"/>
  <c r="AL218" i="3"/>
  <c r="AL125" i="3"/>
  <c r="AL34" i="6" s="1"/>
  <c r="AD219" i="3"/>
  <c r="AD129" i="3"/>
  <c r="AD35" i="6" s="1"/>
  <c r="V220" i="3"/>
  <c r="V133" i="3"/>
  <c r="V36" i="6" s="1"/>
  <c r="N221" i="3"/>
  <c r="N137" i="3"/>
  <c r="N37" i="6" s="1"/>
  <c r="AZ138" i="3"/>
  <c r="Q417" i="8" s="1"/>
  <c r="F222" i="3"/>
  <c r="F141" i="3"/>
  <c r="F38" i="6" s="1"/>
  <c r="AU203" i="3"/>
  <c r="AU65" i="3"/>
  <c r="AU19" i="6" s="1"/>
  <c r="AN204" i="3"/>
  <c r="AN69" i="3"/>
  <c r="AN20" i="6" s="1"/>
  <c r="AF205" i="3"/>
  <c r="AF73" i="3"/>
  <c r="AF21" i="6" s="1"/>
  <c r="X206" i="3"/>
  <c r="X77" i="3"/>
  <c r="X22" i="6" s="1"/>
  <c r="AY80" i="3"/>
  <c r="BB80" i="3" s="1"/>
  <c r="P207" i="3"/>
  <c r="P81" i="3"/>
  <c r="P23" i="6" s="1"/>
  <c r="H208" i="3"/>
  <c r="H85" i="3"/>
  <c r="H24" i="6" s="1"/>
  <c r="AY94" i="3"/>
  <c r="BB94" i="3" s="1"/>
  <c r="AM211" i="3"/>
  <c r="AM97" i="3"/>
  <c r="AM27" i="6" s="1"/>
  <c r="AE212" i="3"/>
  <c r="AE101" i="3"/>
  <c r="AE28" i="6" s="1"/>
  <c r="W213" i="3"/>
  <c r="W105" i="3"/>
  <c r="W29" i="6" s="1"/>
  <c r="O214" i="3"/>
  <c r="O109" i="3"/>
  <c r="O30" i="6" s="1"/>
  <c r="G215" i="3"/>
  <c r="G113" i="3"/>
  <c r="G31" i="6" s="1"/>
  <c r="AU217" i="3"/>
  <c r="AU121" i="3"/>
  <c r="AU33" i="6" s="1"/>
  <c r="AM218" i="3"/>
  <c r="AM125" i="3"/>
  <c r="AM34" i="6" s="1"/>
  <c r="AE219" i="3"/>
  <c r="AE129" i="3"/>
  <c r="AE35" i="6" s="1"/>
  <c r="W220" i="3"/>
  <c r="W133" i="3"/>
  <c r="W36" i="6" s="1"/>
  <c r="O221" i="3"/>
  <c r="O137" i="3"/>
  <c r="O37" i="6" s="1"/>
  <c r="G222" i="3"/>
  <c r="G141" i="3"/>
  <c r="G38" i="6" s="1"/>
  <c r="AU224" i="3"/>
  <c r="AU149" i="3"/>
  <c r="AU40" i="6" s="1"/>
  <c r="AM225" i="3"/>
  <c r="AM153" i="3"/>
  <c r="AM41" i="6" s="1"/>
  <c r="AU200" i="3"/>
  <c r="AU53" i="3"/>
  <c r="AU16" i="6" s="1"/>
  <c r="AU202" i="3"/>
  <c r="AU61" i="3"/>
  <c r="AU18" i="6" s="1"/>
  <c r="AZ68" i="3"/>
  <c r="AL204" i="3"/>
  <c r="AL69" i="3"/>
  <c r="AL20" i="6" s="1"/>
  <c r="AD205" i="3"/>
  <c r="AD73" i="3"/>
  <c r="AD21" i="6" s="1"/>
  <c r="I208" i="3"/>
  <c r="I85" i="3"/>
  <c r="I24" i="6" s="1"/>
  <c r="AN211" i="3"/>
  <c r="AN97" i="3"/>
  <c r="AN27" i="6" s="1"/>
  <c r="AF212" i="3"/>
  <c r="AF101" i="3"/>
  <c r="AF28" i="6" s="1"/>
  <c r="X213" i="3"/>
  <c r="N27" i="4" s="1"/>
  <c r="X105" i="3"/>
  <c r="X29" i="6" s="1"/>
  <c r="AY108" i="3"/>
  <c r="BB108" i="3" s="1"/>
  <c r="P214" i="3"/>
  <c r="P109" i="3"/>
  <c r="P30" i="6" s="1"/>
  <c r="H215" i="3"/>
  <c r="H113" i="3"/>
  <c r="H31" i="6" s="1"/>
  <c r="AY122" i="3"/>
  <c r="BB122" i="3" s="1"/>
  <c r="AN218" i="3"/>
  <c r="AN125" i="3"/>
  <c r="AN34" i="6" s="1"/>
  <c r="AF219" i="3"/>
  <c r="AF129" i="3"/>
  <c r="AF35" i="6" s="1"/>
  <c r="X133" i="3"/>
  <c r="X36" i="6" s="1"/>
  <c r="X220" i="3"/>
  <c r="AY136" i="3"/>
  <c r="BB136" i="3" s="1"/>
  <c r="P221" i="3"/>
  <c r="P137" i="3"/>
  <c r="P37" i="6" s="1"/>
  <c r="H141" i="3"/>
  <c r="H38" i="6" s="1"/>
  <c r="H222" i="3"/>
  <c r="AY150" i="3"/>
  <c r="BB150" i="3" s="1"/>
  <c r="BA43" i="3"/>
  <c r="A39" i="3"/>
  <c r="AY50" i="3"/>
  <c r="BB50" i="3" s="1"/>
  <c r="AY54" i="3"/>
  <c r="BB54" i="3" s="1"/>
  <c r="AY66" i="3"/>
  <c r="BB66" i="3" s="1"/>
  <c r="AO204" i="3"/>
  <c r="AO69" i="3"/>
  <c r="AO20" i="6" s="1"/>
  <c r="AG205" i="3"/>
  <c r="AG73" i="3"/>
  <c r="AG21" i="6" s="1"/>
  <c r="Y206" i="3"/>
  <c r="Y77" i="3"/>
  <c r="Y22" i="6" s="1"/>
  <c r="Q207" i="3"/>
  <c r="Q81" i="3"/>
  <c r="Q23" i="6" s="1"/>
  <c r="AP204" i="3"/>
  <c r="AP69" i="3"/>
  <c r="AP20" i="6" s="1"/>
  <c r="AH205" i="3"/>
  <c r="AH73" i="3"/>
  <c r="AH21" i="6" s="1"/>
  <c r="Z206" i="3"/>
  <c r="Z77" i="3"/>
  <c r="Z22" i="6" s="1"/>
  <c r="AO218" i="3"/>
  <c r="AO125" i="3"/>
  <c r="AO34" i="6" s="1"/>
  <c r="AG219" i="3"/>
  <c r="AG129" i="3"/>
  <c r="AG35" i="6" s="1"/>
  <c r="Y220" i="3"/>
  <c r="Y133" i="3"/>
  <c r="Y36" i="6" s="1"/>
  <c r="I222" i="3"/>
  <c r="I141" i="3"/>
  <c r="I38" i="6" s="1"/>
  <c r="AO153" i="3"/>
  <c r="AO41" i="6" s="1"/>
  <c r="AO225" i="3"/>
  <c r="AG226" i="3"/>
  <c r="AG157" i="3"/>
  <c r="AG42" i="6" s="1"/>
  <c r="Y227" i="3"/>
  <c r="Y161" i="3"/>
  <c r="Y43" i="6" s="1"/>
  <c r="AS203" i="3"/>
  <c r="AS65" i="3"/>
  <c r="AS19" i="6" s="1"/>
  <c r="V206" i="3"/>
  <c r="M20" i="4" s="1"/>
  <c r="V77" i="3"/>
  <c r="V22" i="6" s="1"/>
  <c r="N207" i="3"/>
  <c r="N81" i="3"/>
  <c r="N23" i="6" s="1"/>
  <c r="R207" i="3"/>
  <c r="R81" i="3"/>
  <c r="R23" i="6" s="1"/>
  <c r="J208" i="3"/>
  <c r="J85" i="3"/>
  <c r="J24" i="6" s="1"/>
  <c r="AZ91" i="3"/>
  <c r="AO211" i="3"/>
  <c r="AO97" i="3"/>
  <c r="AO27" i="6" s="1"/>
  <c r="AG212" i="3"/>
  <c r="AG101" i="3"/>
  <c r="AG28" i="6" s="1"/>
  <c r="Y213" i="3"/>
  <c r="Y105" i="3"/>
  <c r="Y29" i="6" s="1"/>
  <c r="Q214" i="3"/>
  <c r="Q109" i="3"/>
  <c r="Q30" i="6" s="1"/>
  <c r="I215" i="3"/>
  <c r="I113" i="3"/>
  <c r="I31" i="6" s="1"/>
  <c r="Q221" i="3"/>
  <c r="Q137" i="3"/>
  <c r="Q37" i="6" s="1"/>
  <c r="AR204" i="3"/>
  <c r="AR69" i="3"/>
  <c r="AR20" i="6" s="1"/>
  <c r="AJ205" i="3"/>
  <c r="AJ73" i="3"/>
  <c r="AJ21" i="6" s="1"/>
  <c r="AB206" i="3"/>
  <c r="AB77" i="3"/>
  <c r="AB22" i="6" s="1"/>
  <c r="T207" i="3"/>
  <c r="T81" i="3"/>
  <c r="T23" i="6" s="1"/>
  <c r="L208" i="3"/>
  <c r="H22" i="4" s="1"/>
  <c r="H23" i="5" s="1"/>
  <c r="L85" i="3"/>
  <c r="L24" i="6" s="1"/>
  <c r="D209" i="3"/>
  <c r="D89" i="3"/>
  <c r="D25" i="6" s="1"/>
  <c r="AQ211" i="3"/>
  <c r="AQ97" i="3"/>
  <c r="AQ27" i="6" s="1"/>
  <c r="AI212" i="3"/>
  <c r="AI101" i="3"/>
  <c r="AI28" i="6" s="1"/>
  <c r="AA213" i="3"/>
  <c r="AA105" i="3"/>
  <c r="AA29" i="6" s="1"/>
  <c r="S214" i="3"/>
  <c r="S109" i="3"/>
  <c r="S30" i="6" s="1"/>
  <c r="K215" i="3"/>
  <c r="K113" i="3"/>
  <c r="K31" i="6" s="1"/>
  <c r="AQ218" i="3"/>
  <c r="AQ125" i="3"/>
  <c r="AQ34" i="6" s="1"/>
  <c r="AI219" i="3"/>
  <c r="AI129" i="3"/>
  <c r="AI35" i="6" s="1"/>
  <c r="AA220" i="3"/>
  <c r="AA133" i="3"/>
  <c r="AA36" i="6" s="1"/>
  <c r="S221" i="3"/>
  <c r="S137" i="3"/>
  <c r="S37" i="6" s="1"/>
  <c r="K222" i="3"/>
  <c r="K141" i="3"/>
  <c r="K38" i="6" s="1"/>
  <c r="AQ153" i="3"/>
  <c r="AQ41" i="6" s="1"/>
  <c r="AQ225" i="3"/>
  <c r="AI226" i="3"/>
  <c r="AI157" i="3"/>
  <c r="AI42" i="6" s="1"/>
  <c r="AA227" i="3"/>
  <c r="AA161" i="3"/>
  <c r="AA43" i="6" s="1"/>
  <c r="S228" i="3"/>
  <c r="S165" i="3"/>
  <c r="S44" i="6" s="1"/>
  <c r="K229" i="3"/>
  <c r="K169" i="3"/>
  <c r="K45" i="6" s="1"/>
  <c r="AS204" i="3"/>
  <c r="AS69" i="3"/>
  <c r="AS20" i="6" s="1"/>
  <c r="AK205" i="3"/>
  <c r="AK73" i="3"/>
  <c r="AK21" i="6" s="1"/>
  <c r="AC206" i="3"/>
  <c r="AC77" i="3"/>
  <c r="AC22" i="6" s="1"/>
  <c r="U207" i="3"/>
  <c r="U81" i="3"/>
  <c r="U23" i="6" s="1"/>
  <c r="M208" i="3"/>
  <c r="M85" i="3"/>
  <c r="M24" i="6" s="1"/>
  <c r="E209" i="3"/>
  <c r="E89" i="3"/>
  <c r="E25" i="6" s="1"/>
  <c r="AR211" i="3"/>
  <c r="X25" i="4" s="1"/>
  <c r="X26" i="5" s="1"/>
  <c r="AR97" i="3"/>
  <c r="AR27" i="6" s="1"/>
  <c r="AJ212" i="3"/>
  <c r="AJ101" i="3"/>
  <c r="AJ28" i="6" s="1"/>
  <c r="AY103" i="3"/>
  <c r="BB103" i="3" s="1"/>
  <c r="AB213" i="3"/>
  <c r="AB105" i="3"/>
  <c r="AB29" i="6" s="1"/>
  <c r="T214" i="3"/>
  <c r="T109" i="3"/>
  <c r="T30" i="6" s="1"/>
  <c r="L215" i="3"/>
  <c r="L113" i="3"/>
  <c r="L31" i="6" s="1"/>
  <c r="D216" i="3"/>
  <c r="D117" i="3"/>
  <c r="D32" i="6" s="1"/>
  <c r="AR218" i="3"/>
  <c r="AR125" i="3"/>
  <c r="AR34" i="6" s="1"/>
  <c r="AJ219" i="3"/>
  <c r="AJ129" i="3"/>
  <c r="AJ35" i="6" s="1"/>
  <c r="AY131" i="3"/>
  <c r="BB131" i="3" s="1"/>
  <c r="AB220" i="3"/>
  <c r="AB133" i="3"/>
  <c r="AB36" i="6" s="1"/>
  <c r="T221" i="3"/>
  <c r="T137" i="3"/>
  <c r="T37" i="6" s="1"/>
  <c r="AZ51" i="3"/>
  <c r="Q330" i="8" s="1"/>
  <c r="AZ59" i="3"/>
  <c r="Q338" i="8" s="1"/>
  <c r="AZ63" i="3"/>
  <c r="AT204" i="3"/>
  <c r="AT69" i="3"/>
  <c r="AT20" i="6" s="1"/>
  <c r="AZ72" i="3"/>
  <c r="Q351" i="8" s="1"/>
  <c r="AL205" i="3"/>
  <c r="AL73" i="3"/>
  <c r="AL21" i="6" s="1"/>
  <c r="AD206" i="3"/>
  <c r="AD77" i="3"/>
  <c r="AD22" i="6" s="1"/>
  <c r="V207" i="3"/>
  <c r="V81" i="3"/>
  <c r="V23" i="6" s="1"/>
  <c r="N208" i="3"/>
  <c r="N85" i="3"/>
  <c r="N24" i="6" s="1"/>
  <c r="AZ86" i="3"/>
  <c r="F209" i="3"/>
  <c r="F89" i="3"/>
  <c r="F25" i="6" s="1"/>
  <c r="AS211" i="3"/>
  <c r="AS97" i="3"/>
  <c r="AS27" i="6" s="1"/>
  <c r="AK212" i="3"/>
  <c r="AK101" i="3"/>
  <c r="AK28" i="6" s="1"/>
  <c r="AC213" i="3"/>
  <c r="AC105" i="3"/>
  <c r="AC29" i="6" s="1"/>
  <c r="U214" i="3"/>
  <c r="U109" i="3"/>
  <c r="U30" i="6" s="1"/>
  <c r="M215" i="3"/>
  <c r="M113" i="3"/>
  <c r="M31" i="6" s="1"/>
  <c r="E216" i="3"/>
  <c r="E117" i="3"/>
  <c r="E32" i="6" s="1"/>
  <c r="AS218" i="3"/>
  <c r="AS125" i="3"/>
  <c r="AS34" i="6" s="1"/>
  <c r="AK219" i="3"/>
  <c r="AK129" i="3"/>
  <c r="AK35" i="6" s="1"/>
  <c r="AC220" i="3"/>
  <c r="AC133" i="3"/>
  <c r="AC36" i="6" s="1"/>
  <c r="U221" i="3"/>
  <c r="U137" i="3"/>
  <c r="U37" i="6" s="1"/>
  <c r="M222" i="3"/>
  <c r="M141" i="3"/>
  <c r="M38" i="6" s="1"/>
  <c r="E223" i="3"/>
  <c r="E145" i="3"/>
  <c r="E39" i="6" s="1"/>
  <c r="AU204" i="3"/>
  <c r="AU69" i="3"/>
  <c r="AU20" i="6" s="1"/>
  <c r="AM205" i="3"/>
  <c r="AM73" i="3"/>
  <c r="AM21" i="6" s="1"/>
  <c r="AE206" i="3"/>
  <c r="AE77" i="3"/>
  <c r="AE22" i="6" s="1"/>
  <c r="W207" i="3"/>
  <c r="W81" i="3"/>
  <c r="W23" i="6" s="1"/>
  <c r="O208" i="3"/>
  <c r="O85" i="3"/>
  <c r="O24" i="6" s="1"/>
  <c r="G209" i="3"/>
  <c r="G89" i="3"/>
  <c r="G25" i="6" s="1"/>
  <c r="AT211" i="3"/>
  <c r="AT97" i="3"/>
  <c r="AT27" i="6" s="1"/>
  <c r="AZ100" i="3"/>
  <c r="AL212" i="3"/>
  <c r="AL101" i="3"/>
  <c r="AL28" i="6" s="1"/>
  <c r="AD213" i="3"/>
  <c r="AD105" i="3"/>
  <c r="AD29" i="6" s="1"/>
  <c r="V214" i="3"/>
  <c r="V109" i="3"/>
  <c r="V30" i="6" s="1"/>
  <c r="N215" i="3"/>
  <c r="N113" i="3"/>
  <c r="N31" i="6" s="1"/>
  <c r="AZ114" i="3"/>
  <c r="F216" i="3"/>
  <c r="F117" i="3"/>
  <c r="F32" i="6" s="1"/>
  <c r="AY70" i="3"/>
  <c r="BB70" i="3" s="1"/>
  <c r="AN205" i="3"/>
  <c r="AN73" i="3"/>
  <c r="AN21" i="6" s="1"/>
  <c r="AF206" i="3"/>
  <c r="AF77" i="3"/>
  <c r="AF22" i="6" s="1"/>
  <c r="X207" i="3"/>
  <c r="X81" i="3"/>
  <c r="X23" i="6" s="1"/>
  <c r="AY84" i="3"/>
  <c r="BB84" i="3" s="1"/>
  <c r="P208" i="3"/>
  <c r="P85" i="3"/>
  <c r="P24" i="6" s="1"/>
  <c r="H209" i="3"/>
  <c r="H89" i="3"/>
  <c r="H25" i="6" s="1"/>
  <c r="AU211" i="3"/>
  <c r="AU97" i="3"/>
  <c r="AU27" i="6" s="1"/>
  <c r="AM212" i="3"/>
  <c r="AM101" i="3"/>
  <c r="AM28" i="6" s="1"/>
  <c r="AE213" i="3"/>
  <c r="AE105" i="3"/>
  <c r="AE29" i="6" s="1"/>
  <c r="W214" i="3"/>
  <c r="W109" i="3"/>
  <c r="W30" i="6" s="1"/>
  <c r="O215" i="3"/>
  <c r="O113" i="3"/>
  <c r="O31" i="6" s="1"/>
  <c r="AO205" i="3"/>
  <c r="AO73" i="3"/>
  <c r="AO21" i="6" s="1"/>
  <c r="AG206" i="3"/>
  <c r="AG77" i="3"/>
  <c r="AG22" i="6" s="1"/>
  <c r="Y207" i="3"/>
  <c r="Y81" i="3"/>
  <c r="Y23" i="6" s="1"/>
  <c r="Q208" i="3"/>
  <c r="Q85" i="3"/>
  <c r="Q24" i="6" s="1"/>
  <c r="I209" i="3"/>
  <c r="I89" i="3"/>
  <c r="I25" i="6" s="1"/>
  <c r="AY98" i="3"/>
  <c r="BB98" i="3" s="1"/>
  <c r="AN212" i="3"/>
  <c r="AN101" i="3"/>
  <c r="AN28" i="6" s="1"/>
  <c r="AF213" i="3"/>
  <c r="AF105" i="3"/>
  <c r="AF29" i="6" s="1"/>
  <c r="X214" i="3"/>
  <c r="X109" i="3"/>
  <c r="X30" i="6" s="1"/>
  <c r="AY112" i="3"/>
  <c r="BB112" i="3" s="1"/>
  <c r="P215" i="3"/>
  <c r="P113" i="3"/>
  <c r="P31" i="6" s="1"/>
  <c r="H216" i="3"/>
  <c r="H117" i="3"/>
  <c r="H32" i="6" s="1"/>
  <c r="AY126" i="3"/>
  <c r="BB126" i="3" s="1"/>
  <c r="AN219" i="3"/>
  <c r="AN129" i="3"/>
  <c r="AN35" i="6" s="1"/>
  <c r="AF220" i="3"/>
  <c r="AF133" i="3"/>
  <c r="AF36" i="6" s="1"/>
  <c r="X221" i="3"/>
  <c r="X137" i="3"/>
  <c r="X37" i="6" s="1"/>
  <c r="AY140" i="3"/>
  <c r="BB140" i="3" s="1"/>
  <c r="P222" i="3"/>
  <c r="P141" i="3"/>
  <c r="P38" i="6" s="1"/>
  <c r="H223" i="3"/>
  <c r="H145" i="3"/>
  <c r="H39" i="6" s="1"/>
  <c r="AZ67" i="3"/>
  <c r="AP205" i="3"/>
  <c r="W19" i="4" s="1"/>
  <c r="W20" i="5" s="1"/>
  <c r="AP73" i="3"/>
  <c r="AP21" i="6" s="1"/>
  <c r="AH206" i="3"/>
  <c r="AH77" i="3"/>
  <c r="AH22" i="6" s="1"/>
  <c r="Z207" i="3"/>
  <c r="Z81" i="3"/>
  <c r="Z23" i="6" s="1"/>
  <c r="R208" i="3"/>
  <c r="K22" i="4" s="1"/>
  <c r="K23" i="5" s="1"/>
  <c r="R85" i="3"/>
  <c r="R24" i="6" s="1"/>
  <c r="J209" i="3"/>
  <c r="J89" i="3"/>
  <c r="J25" i="6" s="1"/>
  <c r="AZ95" i="3"/>
  <c r="AO212" i="3"/>
  <c r="AO101" i="3"/>
  <c r="AO28" i="6" s="1"/>
  <c r="AG213" i="3"/>
  <c r="AG105" i="3"/>
  <c r="AG29" i="6" s="1"/>
  <c r="Y214" i="3"/>
  <c r="Y109" i="3"/>
  <c r="Y30" i="6" s="1"/>
  <c r="Q215" i="3"/>
  <c r="Q113" i="3"/>
  <c r="Q31" i="6" s="1"/>
  <c r="I216" i="3"/>
  <c r="I117" i="3"/>
  <c r="I32" i="6" s="1"/>
  <c r="AO219" i="3"/>
  <c r="AO129" i="3"/>
  <c r="AO35" i="6" s="1"/>
  <c r="AG220" i="3"/>
  <c r="AG133" i="3"/>
  <c r="AG36" i="6" s="1"/>
  <c r="Y221" i="3"/>
  <c r="Y137" i="3"/>
  <c r="Y37" i="6" s="1"/>
  <c r="Q222" i="3"/>
  <c r="Q141" i="3"/>
  <c r="Q38" i="6" s="1"/>
  <c r="I223" i="3"/>
  <c r="I145" i="3"/>
  <c r="I39" i="6" s="1"/>
  <c r="BA42" i="3"/>
  <c r="A38" i="3"/>
  <c r="AI206" i="3"/>
  <c r="AI77" i="3"/>
  <c r="AI22" i="6" s="1"/>
  <c r="AA207" i="3"/>
  <c r="AA81" i="3"/>
  <c r="AA23" i="6" s="1"/>
  <c r="K209" i="3"/>
  <c r="K89" i="3"/>
  <c r="K25" i="6" s="1"/>
  <c r="AP212" i="3"/>
  <c r="AP101" i="3"/>
  <c r="AP28" i="6" s="1"/>
  <c r="AH213" i="3"/>
  <c r="AH105" i="3"/>
  <c r="AH29" i="6" s="1"/>
  <c r="Z214" i="3"/>
  <c r="Z109" i="3"/>
  <c r="Z30" i="6" s="1"/>
  <c r="R215" i="3"/>
  <c r="R113" i="3"/>
  <c r="R31" i="6" s="1"/>
  <c r="J216" i="3"/>
  <c r="J117" i="3"/>
  <c r="J32" i="6" s="1"/>
  <c r="AZ123" i="3"/>
  <c r="AP219" i="3"/>
  <c r="AP129" i="3"/>
  <c r="AP35" i="6" s="1"/>
  <c r="AH220" i="3"/>
  <c r="AH133" i="3"/>
  <c r="AH36" i="6" s="1"/>
  <c r="Z221" i="3"/>
  <c r="Z137" i="3"/>
  <c r="Z37" i="6" s="1"/>
  <c r="R222" i="3"/>
  <c r="R141" i="3"/>
  <c r="R38" i="6" s="1"/>
  <c r="J223" i="3"/>
  <c r="J145" i="3"/>
  <c r="J39" i="6" s="1"/>
  <c r="AZ151" i="3"/>
  <c r="S208" i="3"/>
  <c r="S85" i="3"/>
  <c r="S24" i="6" s="1"/>
  <c r="J189" i="3"/>
  <c r="J190" i="3"/>
  <c r="G4" i="4" s="1"/>
  <c r="J191" i="3"/>
  <c r="G5" i="4" s="1"/>
  <c r="J192" i="3"/>
  <c r="K193" i="3"/>
  <c r="K194" i="3"/>
  <c r="K195" i="3"/>
  <c r="K196" i="3"/>
  <c r="I197" i="3"/>
  <c r="F198" i="3"/>
  <c r="E12" i="4" s="1"/>
  <c r="E13" i="5" s="1"/>
  <c r="AR205" i="3"/>
  <c r="AR73" i="3"/>
  <c r="AR21" i="6" s="1"/>
  <c r="AJ206" i="3"/>
  <c r="AJ77" i="3"/>
  <c r="AJ22" i="6" s="1"/>
  <c r="AY79" i="3"/>
  <c r="BB79" i="3" s="1"/>
  <c r="AB207" i="3"/>
  <c r="AB81" i="3"/>
  <c r="AB23" i="6" s="1"/>
  <c r="T208" i="3"/>
  <c r="L22" i="4" s="1"/>
  <c r="L23" i="5" s="1"/>
  <c r="T85" i="3"/>
  <c r="T24" i="6" s="1"/>
  <c r="L209" i="3"/>
  <c r="L89" i="3"/>
  <c r="L25" i="6" s="1"/>
  <c r="D210" i="3"/>
  <c r="D93" i="3"/>
  <c r="AQ212" i="3"/>
  <c r="AQ101" i="3"/>
  <c r="AQ28" i="6" s="1"/>
  <c r="AI213" i="3"/>
  <c r="AI105" i="3"/>
  <c r="AI29" i="6" s="1"/>
  <c r="AA214" i="3"/>
  <c r="AA109" i="3"/>
  <c r="AA30" i="6" s="1"/>
  <c r="S215" i="3"/>
  <c r="S113" i="3"/>
  <c r="S31" i="6" s="1"/>
  <c r="K216" i="3"/>
  <c r="K117" i="3"/>
  <c r="K32" i="6" s="1"/>
  <c r="AQ219" i="3"/>
  <c r="AQ129" i="3"/>
  <c r="AQ35" i="6" s="1"/>
  <c r="D200" i="3"/>
  <c r="D14" i="4" s="1"/>
  <c r="D15" i="5" s="1"/>
  <c r="D53" i="3"/>
  <c r="D16" i="6" s="1"/>
  <c r="D203" i="3"/>
  <c r="D17" i="4" s="1"/>
  <c r="D18" i="5" s="1"/>
  <c r="D65" i="3"/>
  <c r="AS205" i="3"/>
  <c r="AS73" i="3"/>
  <c r="AS21" i="6" s="1"/>
  <c r="AK206" i="3"/>
  <c r="AK77" i="3"/>
  <c r="AK22" i="6" s="1"/>
  <c r="AC207" i="3"/>
  <c r="AC81" i="3"/>
  <c r="AC23" i="6" s="1"/>
  <c r="U208" i="3"/>
  <c r="U85" i="3"/>
  <c r="U24" i="6" s="1"/>
  <c r="M209" i="3"/>
  <c r="M89" i="3"/>
  <c r="M25" i="6" s="1"/>
  <c r="E210" i="3"/>
  <c r="E93" i="3"/>
  <c r="E26" i="6" s="1"/>
  <c r="AR212" i="3"/>
  <c r="X26" i="4" s="1"/>
  <c r="X27" i="5" s="1"/>
  <c r="AR101" i="3"/>
  <c r="AR28" i="6" s="1"/>
  <c r="AJ213" i="3"/>
  <c r="T27" i="4" s="1"/>
  <c r="AJ105" i="3"/>
  <c r="AJ29" i="6" s="1"/>
  <c r="AB214" i="3"/>
  <c r="AB109" i="3"/>
  <c r="AB30" i="6" s="1"/>
  <c r="T215" i="3"/>
  <c r="L29" i="4" s="1"/>
  <c r="L30" i="5" s="1"/>
  <c r="T113" i="3"/>
  <c r="T31" i="6" s="1"/>
  <c r="L216" i="3"/>
  <c r="H30" i="4" s="1"/>
  <c r="H31" i="5" s="1"/>
  <c r="L117" i="3"/>
  <c r="L32" i="6" s="1"/>
  <c r="D217" i="3"/>
  <c r="D31" i="4" s="1"/>
  <c r="D32" i="5" s="1"/>
  <c r="D121" i="3"/>
  <c r="D33" i="6" s="1"/>
  <c r="AR219" i="3"/>
  <c r="X33" i="4" s="1"/>
  <c r="X34" i="5" s="1"/>
  <c r="AR129" i="3"/>
  <c r="AR35" i="6" s="1"/>
  <c r="AJ220" i="3"/>
  <c r="T34" i="4" s="1"/>
  <c r="AJ133" i="3"/>
  <c r="AJ36" i="6" s="1"/>
  <c r="AB221" i="3"/>
  <c r="AB137" i="3"/>
  <c r="AB37" i="6" s="1"/>
  <c r="T222" i="3"/>
  <c r="L36" i="4" s="1"/>
  <c r="L37" i="5" s="1"/>
  <c r="T141" i="3"/>
  <c r="T38" i="6" s="1"/>
  <c r="L223" i="3"/>
  <c r="H37" i="4" s="1"/>
  <c r="H38" i="5" s="1"/>
  <c r="L145" i="3"/>
  <c r="L39" i="6" s="1"/>
  <c r="D224" i="3"/>
  <c r="D38" i="4" s="1"/>
  <c r="D39" i="5" s="1"/>
  <c r="D149" i="3"/>
  <c r="D40" i="6" s="1"/>
  <c r="AR226" i="3"/>
  <c r="X40" i="4" s="1"/>
  <c r="X41" i="5" s="1"/>
  <c r="AR157" i="3"/>
  <c r="AR42" i="6" s="1"/>
  <c r="AJ161" i="3"/>
  <c r="AJ43" i="6" s="1"/>
  <c r="AJ227" i="3"/>
  <c r="T41" i="4" s="1"/>
  <c r="AB165" i="3"/>
  <c r="AB44" i="6" s="1"/>
  <c r="AB228" i="3"/>
  <c r="T229" i="3"/>
  <c r="L43" i="4" s="1"/>
  <c r="L44" i="5" s="1"/>
  <c r="T169" i="3"/>
  <c r="T45" i="6" s="1"/>
  <c r="N211" i="3"/>
  <c r="I25" i="4" s="1"/>
  <c r="I26" i="5" s="1"/>
  <c r="F212" i="3"/>
  <c r="F101" i="3"/>
  <c r="F28" i="6" s="1"/>
  <c r="AT214" i="3"/>
  <c r="Y28" i="4" s="1"/>
  <c r="Y29" i="5" s="1"/>
  <c r="AT109" i="3"/>
  <c r="AT30" i="6" s="1"/>
  <c r="AZ112" i="3"/>
  <c r="Q391" i="8" s="1"/>
  <c r="AL215" i="3"/>
  <c r="AL113" i="3"/>
  <c r="AL31" i="6" s="1"/>
  <c r="AD216" i="3"/>
  <c r="Q30" i="4" s="1"/>
  <c r="Q31" i="5" s="1"/>
  <c r="AD117" i="3"/>
  <c r="AD32" i="6" s="1"/>
  <c r="V217" i="3"/>
  <c r="V121" i="3"/>
  <c r="V33" i="6" s="1"/>
  <c r="N218" i="3"/>
  <c r="I32" i="4" s="1"/>
  <c r="I33" i="5" s="1"/>
  <c r="N125" i="3"/>
  <c r="N34" i="6" s="1"/>
  <c r="AZ126" i="3"/>
  <c r="F219" i="3"/>
  <c r="F129" i="3"/>
  <c r="F35" i="6" s="1"/>
  <c r="AT221" i="3"/>
  <c r="Y35" i="4" s="1"/>
  <c r="Y36" i="5" s="1"/>
  <c r="AT137" i="3"/>
  <c r="AT37" i="6" s="1"/>
  <c r="AZ140" i="3"/>
  <c r="AL222" i="3"/>
  <c r="U36" i="4" s="1"/>
  <c r="AL141" i="3"/>
  <c r="AL38" i="6" s="1"/>
  <c r="AD223" i="3"/>
  <c r="AD145" i="3"/>
  <c r="AD39" i="6" s="1"/>
  <c r="V224" i="3"/>
  <c r="M38" i="4" s="1"/>
  <c r="V149" i="3"/>
  <c r="V40" i="6" s="1"/>
  <c r="N225" i="3"/>
  <c r="I39" i="4" s="1"/>
  <c r="I40" i="5" s="1"/>
  <c r="N153" i="3"/>
  <c r="N41" i="6" s="1"/>
  <c r="AZ154" i="3"/>
  <c r="F226" i="3"/>
  <c r="F157" i="3"/>
  <c r="F42" i="6" s="1"/>
  <c r="AT228" i="3"/>
  <c r="Y42" i="4" s="1"/>
  <c r="Y43" i="5" s="1"/>
  <c r="AT165" i="3"/>
  <c r="AT44" i="6" s="1"/>
  <c r="AZ168" i="3"/>
  <c r="AL229" i="3"/>
  <c r="AL169" i="3"/>
  <c r="AL45" i="6" s="1"/>
  <c r="AD230" i="3"/>
  <c r="AD173" i="3"/>
  <c r="AD46" i="6" s="1"/>
  <c r="V231" i="3"/>
  <c r="V177" i="3"/>
  <c r="V47" i="6" s="1"/>
  <c r="AE230" i="3"/>
  <c r="AE173" i="3"/>
  <c r="AE46" i="6" s="1"/>
  <c r="W231" i="3"/>
  <c r="W177" i="3"/>
  <c r="W47" i="6" s="1"/>
  <c r="AY138" i="3"/>
  <c r="BB138" i="3" s="1"/>
  <c r="AN222" i="3"/>
  <c r="AN141" i="3"/>
  <c r="AN38" i="6" s="1"/>
  <c r="AF223" i="3"/>
  <c r="AF145" i="3"/>
  <c r="AF39" i="6" s="1"/>
  <c r="X224" i="3"/>
  <c r="X149" i="3"/>
  <c r="X40" i="6" s="1"/>
  <c r="AY152" i="3"/>
  <c r="BB152" i="3" s="1"/>
  <c r="P153" i="3"/>
  <c r="P41" i="6" s="1"/>
  <c r="P225" i="3"/>
  <c r="H157" i="3"/>
  <c r="H42" i="6" s="1"/>
  <c r="H226" i="3"/>
  <c r="AY166" i="3"/>
  <c r="BB166" i="3" s="1"/>
  <c r="AN169" i="3"/>
  <c r="AN45" i="6" s="1"/>
  <c r="AN229" i="3"/>
  <c r="AF230" i="3"/>
  <c r="AF173" i="3"/>
  <c r="AF46" i="6" s="1"/>
  <c r="X231" i="3"/>
  <c r="X177" i="3"/>
  <c r="X47" i="6" s="1"/>
  <c r="AY180" i="3"/>
  <c r="BB180" i="3" s="1"/>
  <c r="I212" i="3"/>
  <c r="I101" i="3"/>
  <c r="I28" i="6" s="1"/>
  <c r="AO215" i="3"/>
  <c r="AO113" i="3"/>
  <c r="AO31" i="6" s="1"/>
  <c r="AG216" i="3"/>
  <c r="AG117" i="3"/>
  <c r="AG32" i="6" s="1"/>
  <c r="Y217" i="3"/>
  <c r="Y121" i="3"/>
  <c r="Y33" i="6" s="1"/>
  <c r="Q218" i="3"/>
  <c r="Q125" i="3"/>
  <c r="Q34" i="6" s="1"/>
  <c r="I219" i="3"/>
  <c r="I129" i="3"/>
  <c r="I35" i="6" s="1"/>
  <c r="Q225" i="3"/>
  <c r="Q153" i="3"/>
  <c r="Q41" i="6" s="1"/>
  <c r="I157" i="3"/>
  <c r="I42" i="6" s="1"/>
  <c r="I226" i="3"/>
  <c r="AO169" i="3"/>
  <c r="AO45" i="6" s="1"/>
  <c r="AO229" i="3"/>
  <c r="AG230" i="3"/>
  <c r="AG173" i="3"/>
  <c r="AG46" i="6" s="1"/>
  <c r="Y231" i="3"/>
  <c r="Y177" i="3"/>
  <c r="Y47" i="6" s="1"/>
  <c r="Z199" i="3"/>
  <c r="Z200" i="3"/>
  <c r="Z201" i="3"/>
  <c r="Z202" i="3"/>
  <c r="Y203" i="3"/>
  <c r="R204" i="3"/>
  <c r="J205" i="3"/>
  <c r="AP208" i="3"/>
  <c r="AH209" i="3"/>
  <c r="Z210" i="3"/>
  <c r="Q211" i="3"/>
  <c r="Q97" i="3"/>
  <c r="Q27" i="6" s="1"/>
  <c r="AO222" i="3"/>
  <c r="AO141" i="3"/>
  <c r="AO38" i="6" s="1"/>
  <c r="AG223" i="3"/>
  <c r="AG145" i="3"/>
  <c r="AG39" i="6" s="1"/>
  <c r="Y224" i="3"/>
  <c r="Y149" i="3"/>
  <c r="Y40" i="6" s="1"/>
  <c r="AI188" i="3"/>
  <c r="AH189" i="3"/>
  <c r="AH190" i="3"/>
  <c r="S4" i="4" s="1"/>
  <c r="S5" i="5" s="1"/>
  <c r="AH191" i="3"/>
  <c r="S5" i="4" s="1"/>
  <c r="S6" i="5" s="1"/>
  <c r="AH192" i="3"/>
  <c r="S6" i="4" s="1"/>
  <c r="S7" i="5" s="1"/>
  <c r="AI193" i="3"/>
  <c r="AI194" i="3"/>
  <c r="AI195" i="3"/>
  <c r="AI196" i="3"/>
  <c r="AG197" i="3"/>
  <c r="AE198" i="3"/>
  <c r="AA199" i="3"/>
  <c r="AA200" i="3"/>
  <c r="AA201" i="3"/>
  <c r="AA202" i="3"/>
  <c r="Z203" i="3"/>
  <c r="S204" i="3"/>
  <c r="K205" i="3"/>
  <c r="AQ208" i="3"/>
  <c r="AI209" i="3"/>
  <c r="AA210" i="3"/>
  <c r="R211" i="3"/>
  <c r="J212" i="3"/>
  <c r="G26" i="4" s="1"/>
  <c r="AP215" i="3"/>
  <c r="AP113" i="3"/>
  <c r="AP31" i="6" s="1"/>
  <c r="AH216" i="3"/>
  <c r="S30" i="4" s="1"/>
  <c r="S31" i="5" s="1"/>
  <c r="AH117" i="3"/>
  <c r="AH32" i="6" s="1"/>
  <c r="Z217" i="3"/>
  <c r="O31" i="4" s="1"/>
  <c r="O32" i="5" s="1"/>
  <c r="Z121" i="3"/>
  <c r="Z33" i="6" s="1"/>
  <c r="R218" i="3"/>
  <c r="K32" i="4" s="1"/>
  <c r="K33" i="5" s="1"/>
  <c r="R125" i="3"/>
  <c r="R34" i="6" s="1"/>
  <c r="J219" i="3"/>
  <c r="G33" i="4" s="1"/>
  <c r="J129" i="3"/>
  <c r="J35" i="6" s="1"/>
  <c r="AZ135" i="3"/>
  <c r="AP222" i="3"/>
  <c r="W36" i="4" s="1"/>
  <c r="W37" i="5" s="1"/>
  <c r="AP141" i="3"/>
  <c r="AP38" i="6" s="1"/>
  <c r="AH223" i="3"/>
  <c r="S37" i="4" s="1"/>
  <c r="S38" i="5" s="1"/>
  <c r="AH145" i="3"/>
  <c r="AH39" i="6" s="1"/>
  <c r="Z224" i="3"/>
  <c r="O38" i="4" s="1"/>
  <c r="O39" i="5" s="1"/>
  <c r="Z149" i="3"/>
  <c r="Z40" i="6" s="1"/>
  <c r="R153" i="3"/>
  <c r="R41" i="6" s="1"/>
  <c r="R225" i="3"/>
  <c r="J157" i="3"/>
  <c r="J42" i="6" s="1"/>
  <c r="J226" i="3"/>
  <c r="AZ163" i="3"/>
  <c r="AP169" i="3"/>
  <c r="AP45" i="6" s="1"/>
  <c r="AP229" i="3"/>
  <c r="AH230" i="3"/>
  <c r="AH173" i="3"/>
  <c r="AH46" i="6" s="1"/>
  <c r="Z231" i="3"/>
  <c r="Z177" i="3"/>
  <c r="Z47" i="6" s="1"/>
  <c r="N97" i="3"/>
  <c r="N27" i="6" s="1"/>
  <c r="S225" i="3"/>
  <c r="S153" i="3"/>
  <c r="S41" i="6" s="1"/>
  <c r="K157" i="3"/>
  <c r="K42" i="6" s="1"/>
  <c r="K226" i="3"/>
  <c r="AQ169" i="3"/>
  <c r="AQ45" i="6" s="1"/>
  <c r="AQ229" i="3"/>
  <c r="AI230" i="3"/>
  <c r="AI173" i="3"/>
  <c r="AI46" i="6" s="1"/>
  <c r="AA231" i="3"/>
  <c r="AA177" i="3"/>
  <c r="AA47" i="6" s="1"/>
  <c r="AR169" i="3"/>
  <c r="AR45" i="6" s="1"/>
  <c r="AR229" i="3"/>
  <c r="AJ173" i="3"/>
  <c r="AJ46" i="6" s="1"/>
  <c r="AJ230" i="3"/>
  <c r="AY175" i="3"/>
  <c r="BB175" i="3" s="1"/>
  <c r="AB231" i="3"/>
  <c r="AB177" i="3"/>
  <c r="AB47" i="6" s="1"/>
  <c r="N205" i="3"/>
  <c r="I19" i="4" s="1"/>
  <c r="I20" i="5" s="1"/>
  <c r="F206" i="3"/>
  <c r="AT208" i="3"/>
  <c r="Y22" i="4" s="1"/>
  <c r="Y23" i="5" s="1"/>
  <c r="AL209" i="3"/>
  <c r="AL89" i="3"/>
  <c r="AL25" i="6" s="1"/>
  <c r="AD210" i="3"/>
  <c r="Q24" i="4" s="1"/>
  <c r="Q25" i="5" s="1"/>
  <c r="U211" i="3"/>
  <c r="M212" i="3"/>
  <c r="E213" i="3"/>
  <c r="E105" i="3"/>
  <c r="E29" i="6" s="1"/>
  <c r="AS215" i="3"/>
  <c r="AK216" i="3"/>
  <c r="AK117" i="3"/>
  <c r="AK32" i="6" s="1"/>
  <c r="AC217" i="3"/>
  <c r="AC121" i="3"/>
  <c r="AC33" i="6" s="1"/>
  <c r="U218" i="3"/>
  <c r="U125" i="3"/>
  <c r="U34" i="6" s="1"/>
  <c r="M219" i="3"/>
  <c r="M129" i="3"/>
  <c r="M35" i="6" s="1"/>
  <c r="E220" i="3"/>
  <c r="E133" i="3"/>
  <c r="E36" i="6" s="1"/>
  <c r="AS222" i="3"/>
  <c r="AS141" i="3"/>
  <c r="AS38" i="6" s="1"/>
  <c r="AK223" i="3"/>
  <c r="AK145" i="3"/>
  <c r="AK39" i="6" s="1"/>
  <c r="AC224" i="3"/>
  <c r="P38" i="4" s="1"/>
  <c r="P39" i="5" s="1"/>
  <c r="AC149" i="3"/>
  <c r="AC40" i="6" s="1"/>
  <c r="U225" i="3"/>
  <c r="U153" i="3"/>
  <c r="U41" i="6" s="1"/>
  <c r="M226" i="3"/>
  <c r="M157" i="3"/>
  <c r="M42" i="6" s="1"/>
  <c r="E227" i="3"/>
  <c r="E161" i="3"/>
  <c r="E43" i="6" s="1"/>
  <c r="AS229" i="3"/>
  <c r="AS169" i="3"/>
  <c r="AS45" i="6" s="1"/>
  <c r="AK230" i="3"/>
  <c r="AK173" i="3"/>
  <c r="AK46" i="6" s="1"/>
  <c r="AC231" i="3"/>
  <c r="AC177" i="3"/>
  <c r="AC47" i="6" s="1"/>
  <c r="R97" i="3"/>
  <c r="R27" i="6" s="1"/>
  <c r="AT222" i="3"/>
  <c r="AT141" i="3"/>
  <c r="AT38" i="6" s="1"/>
  <c r="AZ144" i="3"/>
  <c r="AL223" i="3"/>
  <c r="AL145" i="3"/>
  <c r="AL39" i="6" s="1"/>
  <c r="AD224" i="3"/>
  <c r="Q38" i="4" s="1"/>
  <c r="Q39" i="5" s="1"/>
  <c r="AD149" i="3"/>
  <c r="AD40" i="6" s="1"/>
  <c r="V225" i="3"/>
  <c r="V153" i="3"/>
  <c r="V41" i="6" s="1"/>
  <c r="N226" i="3"/>
  <c r="N157" i="3"/>
  <c r="N42" i="6" s="1"/>
  <c r="AZ158" i="3"/>
  <c r="Q437" i="8" s="1"/>
  <c r="F227" i="3"/>
  <c r="F161" i="3"/>
  <c r="F43" i="6" s="1"/>
  <c r="AT229" i="3"/>
  <c r="AT169" i="3"/>
  <c r="AT45" i="6" s="1"/>
  <c r="AZ172" i="3"/>
  <c r="AL230" i="3"/>
  <c r="AL173" i="3"/>
  <c r="AL46" i="6" s="1"/>
  <c r="AD231" i="3"/>
  <c r="AD177" i="3"/>
  <c r="AD47" i="6" s="1"/>
  <c r="AM223" i="3"/>
  <c r="AM145" i="3"/>
  <c r="AM39" i="6" s="1"/>
  <c r="AE224" i="3"/>
  <c r="AE149" i="3"/>
  <c r="AE40" i="6" s="1"/>
  <c r="W225" i="3"/>
  <c r="W153" i="3"/>
  <c r="W41" i="6" s="1"/>
  <c r="O226" i="3"/>
  <c r="O157" i="3"/>
  <c r="O42" i="6" s="1"/>
  <c r="G227" i="3"/>
  <c r="G161" i="3"/>
  <c r="G43" i="6" s="1"/>
  <c r="AU229" i="3"/>
  <c r="AU169" i="3"/>
  <c r="AU45" i="6" s="1"/>
  <c r="AM230" i="3"/>
  <c r="AM173" i="3"/>
  <c r="AM46" i="6" s="1"/>
  <c r="AE231" i="3"/>
  <c r="AE177" i="3"/>
  <c r="AE47" i="6" s="1"/>
  <c r="U97" i="3"/>
  <c r="U27" i="6" s="1"/>
  <c r="H220" i="3"/>
  <c r="H133" i="3"/>
  <c r="H36" i="6" s="1"/>
  <c r="AY142" i="3"/>
  <c r="BB142" i="3" s="1"/>
  <c r="AN223" i="3"/>
  <c r="V37" i="4" s="1"/>
  <c r="V38" i="5" s="1"/>
  <c r="AN145" i="3"/>
  <c r="AN39" i="6" s="1"/>
  <c r="AF224" i="3"/>
  <c r="AF149" i="3"/>
  <c r="AF40" i="6" s="1"/>
  <c r="X225" i="3"/>
  <c r="X153" i="3"/>
  <c r="X41" i="6" s="1"/>
  <c r="AY156" i="3"/>
  <c r="BB156" i="3" s="1"/>
  <c r="P226" i="3"/>
  <c r="J40" i="4" s="1"/>
  <c r="J41" i="5" s="1"/>
  <c r="P157" i="3"/>
  <c r="P42" i="6" s="1"/>
  <c r="H227" i="3"/>
  <c r="H161" i="3"/>
  <c r="H43" i="6" s="1"/>
  <c r="AY170" i="3"/>
  <c r="BB170" i="3" s="1"/>
  <c r="AN230" i="3"/>
  <c r="AN173" i="3"/>
  <c r="AN46" i="6" s="1"/>
  <c r="AF231" i="3"/>
  <c r="AF177" i="3"/>
  <c r="AF47" i="6" s="1"/>
  <c r="AO230" i="3"/>
  <c r="AO173" i="3"/>
  <c r="AO46" i="6" s="1"/>
  <c r="AG231" i="3"/>
  <c r="AG177" i="3"/>
  <c r="AG47" i="6" s="1"/>
  <c r="Z53" i="3"/>
  <c r="Z16" i="6" s="1"/>
  <c r="F77" i="3"/>
  <c r="F22" i="6" s="1"/>
  <c r="AP223" i="3"/>
  <c r="AP145" i="3"/>
  <c r="AP39" i="6" s="1"/>
  <c r="AH224" i="3"/>
  <c r="S38" i="4" s="1"/>
  <c r="S39" i="5" s="1"/>
  <c r="AH149" i="3"/>
  <c r="AH40" i="6" s="1"/>
  <c r="Z225" i="3"/>
  <c r="O39" i="4" s="1"/>
  <c r="O40" i="5" s="1"/>
  <c r="Z153" i="3"/>
  <c r="Z41" i="6" s="1"/>
  <c r="R226" i="3"/>
  <c r="R157" i="3"/>
  <c r="R42" i="6" s="1"/>
  <c r="J227" i="3"/>
  <c r="G41" i="4" s="1"/>
  <c r="J161" i="3"/>
  <c r="J43" i="6" s="1"/>
  <c r="AZ167" i="3"/>
  <c r="AP230" i="3"/>
  <c r="AP173" i="3"/>
  <c r="AP46" i="6" s="1"/>
  <c r="AH231" i="3"/>
  <c r="AH177" i="3"/>
  <c r="AH47" i="6" s="1"/>
  <c r="AZ181" i="3"/>
  <c r="AA53" i="3"/>
  <c r="AA16" i="6" s="1"/>
  <c r="AQ230" i="3"/>
  <c r="AQ173" i="3"/>
  <c r="AQ46" i="6" s="1"/>
  <c r="AI231" i="3"/>
  <c r="AI177" i="3"/>
  <c r="AI47" i="6" s="1"/>
  <c r="AR223" i="3"/>
  <c r="AR145" i="3"/>
  <c r="AR39" i="6" s="1"/>
  <c r="AJ224" i="3"/>
  <c r="AJ149" i="3"/>
  <c r="AJ40" i="6" s="1"/>
  <c r="AY151" i="3"/>
  <c r="BB151" i="3" s="1"/>
  <c r="AB225" i="3"/>
  <c r="AB153" i="3"/>
  <c r="AB41" i="6" s="1"/>
  <c r="T226" i="3"/>
  <c r="T157" i="3"/>
  <c r="T42" i="6" s="1"/>
  <c r="L227" i="3"/>
  <c r="L161" i="3"/>
  <c r="L43" i="6" s="1"/>
  <c r="D228" i="3"/>
  <c r="D165" i="3"/>
  <c r="D44" i="6" s="1"/>
  <c r="AR173" i="3"/>
  <c r="AR46" i="6" s="1"/>
  <c r="AR230" i="3"/>
  <c r="AJ231" i="3"/>
  <c r="AJ177" i="3"/>
  <c r="AJ47" i="6" s="1"/>
  <c r="AY179" i="3"/>
  <c r="BB179" i="3" s="1"/>
  <c r="U226" i="3"/>
  <c r="U157" i="3"/>
  <c r="U42" i="6" s="1"/>
  <c r="M227" i="3"/>
  <c r="M161" i="3"/>
  <c r="M43" i="6" s="1"/>
  <c r="E228" i="3"/>
  <c r="E165" i="3"/>
  <c r="E44" i="6" s="1"/>
  <c r="AS173" i="3"/>
  <c r="AS46" i="6" s="1"/>
  <c r="AS230" i="3"/>
  <c r="AK231" i="3"/>
  <c r="AK177" i="3"/>
  <c r="AK47" i="6" s="1"/>
  <c r="N227" i="3"/>
  <c r="N161" i="3"/>
  <c r="N43" i="6" s="1"/>
  <c r="AZ162" i="3"/>
  <c r="F228" i="3"/>
  <c r="F165" i="3"/>
  <c r="F44" i="6" s="1"/>
  <c r="AT173" i="3"/>
  <c r="AT46" i="6" s="1"/>
  <c r="AT230" i="3"/>
  <c r="Y44" i="4" s="1"/>
  <c r="Y45" i="5" s="1"/>
  <c r="AZ176" i="3"/>
  <c r="AL231" i="3"/>
  <c r="U45" i="4" s="1"/>
  <c r="AL177" i="3"/>
  <c r="AL47" i="6" s="1"/>
  <c r="AU223" i="3"/>
  <c r="AU145" i="3"/>
  <c r="AU39" i="6" s="1"/>
  <c r="AM224" i="3"/>
  <c r="AM149" i="3"/>
  <c r="AM40" i="6" s="1"/>
  <c r="AE225" i="3"/>
  <c r="AE153" i="3"/>
  <c r="AE41" i="6" s="1"/>
  <c r="W226" i="3"/>
  <c r="W157" i="3"/>
  <c r="W42" i="6" s="1"/>
  <c r="O227" i="3"/>
  <c r="O161" i="3"/>
  <c r="O43" i="6" s="1"/>
  <c r="G228" i="3"/>
  <c r="G165" i="3"/>
  <c r="G44" i="6" s="1"/>
  <c r="AU173" i="3"/>
  <c r="AU46" i="6" s="1"/>
  <c r="AU230" i="3"/>
  <c r="AM231" i="3"/>
  <c r="AM177" i="3"/>
  <c r="AM47" i="6" s="1"/>
  <c r="H221" i="3"/>
  <c r="H137" i="3"/>
  <c r="H37" i="6" s="1"/>
  <c r="AY146" i="3"/>
  <c r="BB146" i="3" s="1"/>
  <c r="AN224" i="3"/>
  <c r="AN149" i="3"/>
  <c r="AN40" i="6" s="1"/>
  <c r="AF153" i="3"/>
  <c r="AF41" i="6" s="1"/>
  <c r="AF225" i="3"/>
  <c r="R39" i="4" s="1"/>
  <c r="R40" i="5" s="1"/>
  <c r="X226" i="3"/>
  <c r="X157" i="3"/>
  <c r="X42" i="6" s="1"/>
  <c r="AY160" i="3"/>
  <c r="BB160" i="3" s="1"/>
  <c r="P227" i="3"/>
  <c r="J41" i="4" s="1"/>
  <c r="J42" i="5" s="1"/>
  <c r="P161" i="3"/>
  <c r="P43" i="6" s="1"/>
  <c r="H165" i="3"/>
  <c r="H44" i="6" s="1"/>
  <c r="H228" i="3"/>
  <c r="AY174" i="3"/>
  <c r="BB174" i="3" s="1"/>
  <c r="AN231" i="3"/>
  <c r="AN177" i="3"/>
  <c r="AN47" i="6" s="1"/>
  <c r="Y226" i="3"/>
  <c r="Y157" i="3"/>
  <c r="Y42" i="6" s="1"/>
  <c r="Q227" i="3"/>
  <c r="Q161" i="3"/>
  <c r="Q43" i="6" s="1"/>
  <c r="I165" i="3"/>
  <c r="I44" i="6" s="1"/>
  <c r="I228" i="3"/>
  <c r="AO231" i="3"/>
  <c r="AO177" i="3"/>
  <c r="AO47" i="6" s="1"/>
  <c r="AH225" i="3"/>
  <c r="S39" i="4" s="1"/>
  <c r="S40" i="5" s="1"/>
  <c r="AH153" i="3"/>
  <c r="AH41" i="6" s="1"/>
  <c r="Z226" i="3"/>
  <c r="Z157" i="3"/>
  <c r="Z42" i="6" s="1"/>
  <c r="R227" i="3"/>
  <c r="R161" i="3"/>
  <c r="R43" i="6" s="1"/>
  <c r="J165" i="3"/>
  <c r="J44" i="6" s="1"/>
  <c r="J228" i="3"/>
  <c r="G42" i="4" s="1"/>
  <c r="AZ171" i="3"/>
  <c r="AP231" i="3"/>
  <c r="AP177" i="3"/>
  <c r="AP47" i="6" s="1"/>
  <c r="R69" i="3"/>
  <c r="R20" i="6" s="1"/>
  <c r="AQ231" i="3"/>
  <c r="AQ177" i="3"/>
  <c r="AQ47" i="6" s="1"/>
  <c r="Z61" i="3"/>
  <c r="Z18" i="6" s="1"/>
  <c r="S69" i="3"/>
  <c r="S20" i="6" s="1"/>
  <c r="AJ225" i="3"/>
  <c r="T39" i="4" s="1"/>
  <c r="AJ153" i="3"/>
  <c r="AJ41" i="6" s="1"/>
  <c r="AY155" i="3"/>
  <c r="BB155" i="3" s="1"/>
  <c r="AB226" i="3"/>
  <c r="AB157" i="3"/>
  <c r="AB42" i="6" s="1"/>
  <c r="T227" i="3"/>
  <c r="T161" i="3"/>
  <c r="T43" i="6" s="1"/>
  <c r="L165" i="3"/>
  <c r="L44" i="6" s="1"/>
  <c r="L228" i="3"/>
  <c r="D229" i="3"/>
  <c r="D169" i="3"/>
  <c r="D45" i="6" s="1"/>
  <c r="AR231" i="3"/>
  <c r="AR177" i="3"/>
  <c r="AR47" i="6" s="1"/>
  <c r="AA61" i="3"/>
  <c r="AA18" i="6" s="1"/>
  <c r="AC226" i="3"/>
  <c r="AC157" i="3"/>
  <c r="AC42" i="6" s="1"/>
  <c r="U227" i="3"/>
  <c r="U161" i="3"/>
  <c r="U43" i="6" s="1"/>
  <c r="M228" i="3"/>
  <c r="M165" i="3"/>
  <c r="M44" i="6" s="1"/>
  <c r="E229" i="3"/>
  <c r="E169" i="3"/>
  <c r="E45" i="6" s="1"/>
  <c r="AS231" i="3"/>
  <c r="AS177" i="3"/>
  <c r="AS47" i="6" s="1"/>
  <c r="AT224" i="3"/>
  <c r="AT149" i="3"/>
  <c r="AT40" i="6" s="1"/>
  <c r="AZ152" i="3"/>
  <c r="AL225" i="3"/>
  <c r="AL153" i="3"/>
  <c r="AL41" i="6" s="1"/>
  <c r="AD226" i="3"/>
  <c r="AD157" i="3"/>
  <c r="AD42" i="6" s="1"/>
  <c r="V227" i="3"/>
  <c r="V161" i="3"/>
  <c r="V43" i="6" s="1"/>
  <c r="N228" i="3"/>
  <c r="N165" i="3"/>
  <c r="N44" i="6" s="1"/>
  <c r="AZ166" i="3"/>
  <c r="F229" i="3"/>
  <c r="F169" i="3"/>
  <c r="F45" i="6" s="1"/>
  <c r="AT231" i="3"/>
  <c r="AT177" i="3"/>
  <c r="AT47" i="6" s="1"/>
  <c r="AZ180" i="3"/>
  <c r="AE226" i="3"/>
  <c r="AE157" i="3"/>
  <c r="AE42" i="6" s="1"/>
  <c r="W227" i="3"/>
  <c r="W161" i="3"/>
  <c r="W43" i="6" s="1"/>
  <c r="O228" i="3"/>
  <c r="O165" i="3"/>
  <c r="O44" i="6" s="1"/>
  <c r="G229" i="3"/>
  <c r="G169" i="3"/>
  <c r="G45" i="6" s="1"/>
  <c r="AU231" i="3"/>
  <c r="AU177" i="3"/>
  <c r="AU47" i="6" s="1"/>
  <c r="AN225" i="3"/>
  <c r="V39" i="4" s="1"/>
  <c r="V40" i="5" s="1"/>
  <c r="AN153" i="3"/>
  <c r="AN41" i="6" s="1"/>
  <c r="AF226" i="3"/>
  <c r="AF157" i="3"/>
  <c r="AF42" i="6" s="1"/>
  <c r="X161" i="3"/>
  <c r="X43" i="6" s="1"/>
  <c r="X227" i="3"/>
  <c r="N41" i="4" s="1"/>
  <c r="AY164" i="3"/>
  <c r="BB164" i="3" s="1"/>
  <c r="P228" i="3"/>
  <c r="P165" i="3"/>
  <c r="P44" i="6" s="1"/>
  <c r="H229" i="3"/>
  <c r="H169" i="3"/>
  <c r="H45" i="6" s="1"/>
  <c r="AY178" i="3"/>
  <c r="Q228" i="3"/>
  <c r="Q165" i="3"/>
  <c r="Q44" i="6" s="1"/>
  <c r="I229" i="3"/>
  <c r="I169" i="3"/>
  <c r="I45" i="6" s="1"/>
  <c r="AQ204" i="3"/>
  <c r="AI205" i="3"/>
  <c r="AA206" i="3"/>
  <c r="S207" i="3"/>
  <c r="K208" i="3"/>
  <c r="AP211" i="3"/>
  <c r="AH212" i="3"/>
  <c r="Z213" i="3"/>
  <c r="Z105" i="3"/>
  <c r="Z29" i="6" s="1"/>
  <c r="R214" i="3"/>
  <c r="R109" i="3"/>
  <c r="R30" i="6" s="1"/>
  <c r="J215" i="3"/>
  <c r="G29" i="4" s="1"/>
  <c r="J113" i="3"/>
  <c r="J31" i="6" s="1"/>
  <c r="AZ119" i="3"/>
  <c r="AP218" i="3"/>
  <c r="AP125" i="3"/>
  <c r="AP34" i="6" s="1"/>
  <c r="AH219" i="3"/>
  <c r="AH129" i="3"/>
  <c r="AH35" i="6" s="1"/>
  <c r="Z220" i="3"/>
  <c r="Z133" i="3"/>
  <c r="Z36" i="6" s="1"/>
  <c r="R221" i="3"/>
  <c r="K35" i="4" s="1"/>
  <c r="K36" i="5" s="1"/>
  <c r="R137" i="3"/>
  <c r="R37" i="6" s="1"/>
  <c r="J222" i="3"/>
  <c r="J141" i="3"/>
  <c r="J38" i="6" s="1"/>
  <c r="AZ147" i="3"/>
  <c r="Q426" i="8" s="1"/>
  <c r="AP225" i="3"/>
  <c r="AP153" i="3"/>
  <c r="AP41" i="6" s="1"/>
  <c r="AH226" i="3"/>
  <c r="S40" i="4" s="1"/>
  <c r="S41" i="5" s="1"/>
  <c r="AH157" i="3"/>
  <c r="AH42" i="6" s="1"/>
  <c r="Z227" i="3"/>
  <c r="Z161" i="3"/>
  <c r="Z43" i="6" s="1"/>
  <c r="R228" i="3"/>
  <c r="K42" i="4" s="1"/>
  <c r="K43" i="5" s="1"/>
  <c r="R165" i="3"/>
  <c r="R44" i="6" s="1"/>
  <c r="J229" i="3"/>
  <c r="J169" i="3"/>
  <c r="J45" i="6" s="1"/>
  <c r="AZ175" i="3"/>
  <c r="L222" i="3"/>
  <c r="H36" i="4" s="1"/>
  <c r="H37" i="5" s="1"/>
  <c r="L141" i="3"/>
  <c r="L38" i="6" s="1"/>
  <c r="D223" i="3"/>
  <c r="D37" i="4" s="1"/>
  <c r="D38" i="5" s="1"/>
  <c r="D145" i="3"/>
  <c r="D39" i="6" s="1"/>
  <c r="AR153" i="3"/>
  <c r="AR41" i="6" s="1"/>
  <c r="AR225" i="3"/>
  <c r="X39" i="4" s="1"/>
  <c r="X40" i="5" s="1"/>
  <c r="AJ226" i="3"/>
  <c r="AJ157" i="3"/>
  <c r="AJ42" i="6" s="1"/>
  <c r="AY159" i="3"/>
  <c r="BB159" i="3" s="1"/>
  <c r="AB227" i="3"/>
  <c r="AB161" i="3"/>
  <c r="AB43" i="6" s="1"/>
  <c r="T228" i="3"/>
  <c r="T165" i="3"/>
  <c r="T44" i="6" s="1"/>
  <c r="L229" i="3"/>
  <c r="L169" i="3"/>
  <c r="L45" i="6" s="1"/>
  <c r="D230" i="3"/>
  <c r="D173" i="3"/>
  <c r="D46" i="6" s="1"/>
  <c r="AS225" i="3"/>
  <c r="AS153" i="3"/>
  <c r="AS41" i="6" s="1"/>
  <c r="AK226" i="3"/>
  <c r="AK157" i="3"/>
  <c r="AK42" i="6" s="1"/>
  <c r="AC227" i="3"/>
  <c r="AC161" i="3"/>
  <c r="AC43" i="6" s="1"/>
  <c r="U228" i="3"/>
  <c r="U165" i="3"/>
  <c r="U44" i="6" s="1"/>
  <c r="M229" i="3"/>
  <c r="M169" i="3"/>
  <c r="M45" i="6" s="1"/>
  <c r="E230" i="3"/>
  <c r="E173" i="3"/>
  <c r="E46" i="6" s="1"/>
  <c r="AA77" i="3"/>
  <c r="AA22" i="6" s="1"/>
  <c r="AT218" i="3"/>
  <c r="AT125" i="3"/>
  <c r="AT34" i="6" s="1"/>
  <c r="AZ128" i="3"/>
  <c r="AL219" i="3"/>
  <c r="AL129" i="3"/>
  <c r="AL35" i="6" s="1"/>
  <c r="AD220" i="3"/>
  <c r="AD133" i="3"/>
  <c r="AD36" i="6" s="1"/>
  <c r="V221" i="3"/>
  <c r="V137" i="3"/>
  <c r="V37" i="6" s="1"/>
  <c r="N222" i="3"/>
  <c r="N141" i="3"/>
  <c r="N38" i="6" s="1"/>
  <c r="AZ142" i="3"/>
  <c r="F223" i="3"/>
  <c r="F145" i="3"/>
  <c r="F39" i="6" s="1"/>
  <c r="AT225" i="3"/>
  <c r="AT153" i="3"/>
  <c r="AT41" i="6" s="1"/>
  <c r="AZ156" i="3"/>
  <c r="AL226" i="3"/>
  <c r="AL157" i="3"/>
  <c r="AL42" i="6" s="1"/>
  <c r="AD227" i="3"/>
  <c r="AD161" i="3"/>
  <c r="AD43" i="6" s="1"/>
  <c r="V228" i="3"/>
  <c r="V165" i="3"/>
  <c r="V44" i="6" s="1"/>
  <c r="N229" i="3"/>
  <c r="N169" i="3"/>
  <c r="N45" i="6" s="1"/>
  <c r="AZ170" i="3"/>
  <c r="F230" i="3"/>
  <c r="F173" i="3"/>
  <c r="F46" i="6" s="1"/>
  <c r="Z93" i="3"/>
  <c r="Z26" i="6" s="1"/>
  <c r="G216" i="3"/>
  <c r="E30" i="4" s="1"/>
  <c r="E31" i="5" s="1"/>
  <c r="AU218" i="3"/>
  <c r="AU125" i="3"/>
  <c r="AU34" i="6" s="1"/>
  <c r="AM219" i="3"/>
  <c r="AM129" i="3"/>
  <c r="AM35" i="6" s="1"/>
  <c r="AE220" i="3"/>
  <c r="AE133" i="3"/>
  <c r="AE36" i="6" s="1"/>
  <c r="W221" i="3"/>
  <c r="W137" i="3"/>
  <c r="W37" i="6" s="1"/>
  <c r="O222" i="3"/>
  <c r="O141" i="3"/>
  <c r="O38" i="6" s="1"/>
  <c r="G223" i="3"/>
  <c r="G145" i="3"/>
  <c r="G39" i="6" s="1"/>
  <c r="AU225" i="3"/>
  <c r="AU153" i="3"/>
  <c r="AU41" i="6" s="1"/>
  <c r="AM226" i="3"/>
  <c r="AM157" i="3"/>
  <c r="AM42" i="6" s="1"/>
  <c r="AE227" i="3"/>
  <c r="AE161" i="3"/>
  <c r="AE43" i="6" s="1"/>
  <c r="W228" i="3"/>
  <c r="W165" i="3"/>
  <c r="W44" i="6" s="1"/>
  <c r="O229" i="3"/>
  <c r="O169" i="3"/>
  <c r="O45" i="6" s="1"/>
  <c r="G230" i="3"/>
  <c r="G173" i="3"/>
  <c r="G46" i="6" s="1"/>
  <c r="A37" i="3"/>
  <c r="AA93" i="3"/>
  <c r="AA26" i="6" s="1"/>
  <c r="AY154" i="3"/>
  <c r="BB154" i="3" s="1"/>
  <c r="AN226" i="3"/>
  <c r="V40" i="4" s="1"/>
  <c r="V41" i="5" s="1"/>
  <c r="AN157" i="3"/>
  <c r="AN42" i="6" s="1"/>
  <c r="AF161" i="3"/>
  <c r="AF43" i="6" s="1"/>
  <c r="AF227" i="3"/>
  <c r="X228" i="3"/>
  <c r="X165" i="3"/>
  <c r="X44" i="6" s="1"/>
  <c r="AY168" i="3"/>
  <c r="BB168" i="3" s="1"/>
  <c r="P229" i="3"/>
  <c r="P169" i="3"/>
  <c r="P45" i="6" s="1"/>
  <c r="H173" i="3"/>
  <c r="H46" i="6" s="1"/>
  <c r="H230" i="3"/>
  <c r="AY182" i="3"/>
  <c r="BB182" i="3" s="1"/>
  <c r="AO226" i="3"/>
  <c r="AO157" i="3"/>
  <c r="AO42" i="6" s="1"/>
  <c r="AG161" i="3"/>
  <c r="AG43" i="6" s="1"/>
  <c r="AG227" i="3"/>
  <c r="Y228" i="3"/>
  <c r="Y165" i="3"/>
  <c r="Y44" i="6" s="1"/>
  <c r="Q229" i="3"/>
  <c r="Q169" i="3"/>
  <c r="Q45" i="6" s="1"/>
  <c r="I230" i="3"/>
  <c r="I173" i="3"/>
  <c r="I46" i="6" s="1"/>
  <c r="Z49" i="3"/>
  <c r="Z15" i="6" s="1"/>
  <c r="AP226" i="3"/>
  <c r="AP157" i="3"/>
  <c r="AP42" i="6" s="1"/>
  <c r="AH161" i="3"/>
  <c r="AH43" i="6" s="1"/>
  <c r="AH227" i="3"/>
  <c r="Z228" i="3"/>
  <c r="Z165" i="3"/>
  <c r="Z44" i="6" s="1"/>
  <c r="R229" i="3"/>
  <c r="R169" i="3"/>
  <c r="R45" i="6" s="1"/>
  <c r="J230" i="3"/>
  <c r="J173" i="3"/>
  <c r="J46" i="6" s="1"/>
  <c r="AZ179" i="3"/>
  <c r="AA49" i="3"/>
  <c r="AA15" i="6" s="1"/>
  <c r="AD93" i="3"/>
  <c r="AD26" i="6" s="1"/>
  <c r="AI220" i="3"/>
  <c r="AI133" i="3"/>
  <c r="AI36" i="6" s="1"/>
  <c r="AA221" i="3"/>
  <c r="AA137" i="3"/>
  <c r="AA37" i="6" s="1"/>
  <c r="S222" i="3"/>
  <c r="S141" i="3"/>
  <c r="S38" i="6" s="1"/>
  <c r="K223" i="3"/>
  <c r="K145" i="3"/>
  <c r="K39" i="6" s="1"/>
  <c r="AQ226" i="3"/>
  <c r="AQ157" i="3"/>
  <c r="AQ42" i="6" s="1"/>
  <c r="AI161" i="3"/>
  <c r="AI43" i="6" s="1"/>
  <c r="AI227" i="3"/>
  <c r="AA228" i="3"/>
  <c r="AA165" i="3"/>
  <c r="AA44" i="6" s="1"/>
  <c r="S229" i="3"/>
  <c r="S169" i="3"/>
  <c r="S45" i="6" s="1"/>
  <c r="K230" i="3"/>
  <c r="K173" i="3"/>
  <c r="K46" i="6" s="1"/>
  <c r="L230" i="3"/>
  <c r="L173" i="3"/>
  <c r="L46" i="6" s="1"/>
  <c r="D231" i="3"/>
  <c r="D177" i="3"/>
  <c r="D47" i="6" s="1"/>
  <c r="M230" i="3"/>
  <c r="M173" i="3"/>
  <c r="M46" i="6" s="1"/>
  <c r="E231" i="3"/>
  <c r="E177" i="3"/>
  <c r="E47" i="6" s="1"/>
  <c r="AP85" i="3"/>
  <c r="AP24" i="6" s="1"/>
  <c r="AT226" i="3"/>
  <c r="AT157" i="3"/>
  <c r="AT42" i="6" s="1"/>
  <c r="AZ160" i="3"/>
  <c r="AL227" i="3"/>
  <c r="AL161" i="3"/>
  <c r="AL43" i="6" s="1"/>
  <c r="AD228" i="3"/>
  <c r="AD165" i="3"/>
  <c r="AD44" i="6" s="1"/>
  <c r="V229" i="3"/>
  <c r="V169" i="3"/>
  <c r="V45" i="6" s="1"/>
  <c r="N230" i="3"/>
  <c r="N173" i="3"/>
  <c r="N46" i="6" s="1"/>
  <c r="AZ174" i="3"/>
  <c r="F231" i="3"/>
  <c r="F177" i="3"/>
  <c r="F47" i="6" s="1"/>
  <c r="AQ85" i="3"/>
  <c r="AQ24" i="6" s="1"/>
  <c r="AH89" i="3"/>
  <c r="AH25" i="6" s="1"/>
  <c r="AU219" i="3"/>
  <c r="AU129" i="3"/>
  <c r="AU35" i="6" s="1"/>
  <c r="AM220" i="3"/>
  <c r="AM133" i="3"/>
  <c r="AM36" i="6" s="1"/>
  <c r="AE221" i="3"/>
  <c r="AE137" i="3"/>
  <c r="AE37" i="6" s="1"/>
  <c r="W222" i="3"/>
  <c r="W141" i="3"/>
  <c r="W38" i="6" s="1"/>
  <c r="O223" i="3"/>
  <c r="O145" i="3"/>
  <c r="O39" i="6" s="1"/>
  <c r="G224" i="3"/>
  <c r="E38" i="4" s="1"/>
  <c r="E39" i="5" s="1"/>
  <c r="G149" i="3"/>
  <c r="G40" i="6" s="1"/>
  <c r="AU226" i="3"/>
  <c r="AU157" i="3"/>
  <c r="AU42" i="6" s="1"/>
  <c r="AM227" i="3"/>
  <c r="AM161" i="3"/>
  <c r="AM43" i="6" s="1"/>
  <c r="AE228" i="3"/>
  <c r="AE165" i="3"/>
  <c r="AE44" i="6" s="1"/>
  <c r="W229" i="3"/>
  <c r="W169" i="3"/>
  <c r="W45" i="6" s="1"/>
  <c r="O230" i="3"/>
  <c r="O173" i="3"/>
  <c r="O46" i="6" s="1"/>
  <c r="G231" i="3"/>
  <c r="G177" i="3"/>
  <c r="G47" i="6" s="1"/>
  <c r="J73" i="3"/>
  <c r="J21" i="6" s="1"/>
  <c r="AI89" i="3"/>
  <c r="AI25" i="6" s="1"/>
  <c r="X222" i="3"/>
  <c r="N36" i="4" s="1"/>
  <c r="X141" i="3"/>
  <c r="X38" i="6" s="1"/>
  <c r="AY144" i="3"/>
  <c r="BB144" i="3" s="1"/>
  <c r="P223" i="3"/>
  <c r="J37" i="4" s="1"/>
  <c r="J38" i="5" s="1"/>
  <c r="P145" i="3"/>
  <c r="P39" i="6" s="1"/>
  <c r="H224" i="3"/>
  <c r="F38" i="4" s="1"/>
  <c r="H149" i="3"/>
  <c r="H40" i="6" s="1"/>
  <c r="AY158" i="3"/>
  <c r="BB158" i="3" s="1"/>
  <c r="AN227" i="3"/>
  <c r="AN161" i="3"/>
  <c r="AN43" i="6" s="1"/>
  <c r="AF228" i="3"/>
  <c r="R42" i="4" s="1"/>
  <c r="R43" i="5" s="1"/>
  <c r="AF165" i="3"/>
  <c r="AF44" i="6" s="1"/>
  <c r="X229" i="3"/>
  <c r="X169" i="3"/>
  <c r="X45" i="6" s="1"/>
  <c r="AY172" i="3"/>
  <c r="BB172" i="3" s="1"/>
  <c r="P173" i="3"/>
  <c r="P46" i="6" s="1"/>
  <c r="P230" i="3"/>
  <c r="H231" i="3"/>
  <c r="H177" i="3"/>
  <c r="H47" i="6" s="1"/>
  <c r="K73" i="3"/>
  <c r="K21" i="6" s="1"/>
  <c r="AO227" i="3"/>
  <c r="AO161" i="3"/>
  <c r="AO43" i="6" s="1"/>
  <c r="AG228" i="3"/>
  <c r="AG165" i="3"/>
  <c r="AG44" i="6" s="1"/>
  <c r="Y229" i="3"/>
  <c r="Y169" i="3"/>
  <c r="Y45" i="6" s="1"/>
  <c r="Q173" i="3"/>
  <c r="Q46" i="6" s="1"/>
  <c r="Q230" i="3"/>
  <c r="I231" i="3"/>
  <c r="I177" i="3"/>
  <c r="I47" i="6" s="1"/>
  <c r="Z57" i="3"/>
  <c r="Z17" i="6" s="1"/>
  <c r="AT85" i="3"/>
  <c r="AT24" i="6" s="1"/>
  <c r="AH228" i="3"/>
  <c r="AH165" i="3"/>
  <c r="AH44" i="6" s="1"/>
  <c r="Z229" i="3"/>
  <c r="O43" i="4" s="1"/>
  <c r="O44" i="5" s="1"/>
  <c r="Z169" i="3"/>
  <c r="Z45" i="6" s="1"/>
  <c r="R173" i="3"/>
  <c r="R46" i="6" s="1"/>
  <c r="R230" i="3"/>
  <c r="K44" i="4" s="1"/>
  <c r="K45" i="5" s="1"/>
  <c r="J231" i="3"/>
  <c r="J177" i="3"/>
  <c r="J47" i="6" s="1"/>
  <c r="AA57" i="3"/>
  <c r="AA17" i="6" s="1"/>
  <c r="AQ69" i="3"/>
  <c r="AQ20" i="6" s="1"/>
  <c r="AQ220" i="3"/>
  <c r="AQ133" i="3"/>
  <c r="AQ36" i="6" s="1"/>
  <c r="AI221" i="3"/>
  <c r="AI137" i="3"/>
  <c r="AI37" i="6" s="1"/>
  <c r="AA222" i="3"/>
  <c r="AA141" i="3"/>
  <c r="AA38" i="6" s="1"/>
  <c r="S223" i="3"/>
  <c r="S145" i="3"/>
  <c r="S39" i="6" s="1"/>
  <c r="K224" i="3"/>
  <c r="K149" i="3"/>
  <c r="K40" i="6" s="1"/>
  <c r="AQ227" i="3"/>
  <c r="AQ161" i="3"/>
  <c r="AQ43" i="6" s="1"/>
  <c r="AI228" i="3"/>
  <c r="AI165" i="3"/>
  <c r="AI44" i="6" s="1"/>
  <c r="AA229" i="3"/>
  <c r="AA169" i="3"/>
  <c r="AA45" i="6" s="1"/>
  <c r="S173" i="3"/>
  <c r="S46" i="6" s="1"/>
  <c r="S230" i="3"/>
  <c r="K231" i="3"/>
  <c r="K177" i="3"/>
  <c r="K47" i="6" s="1"/>
  <c r="N73" i="3"/>
  <c r="N21" i="6" s="1"/>
  <c r="AB222" i="3"/>
  <c r="AB141" i="3"/>
  <c r="AB38" i="6" s="1"/>
  <c r="T223" i="3"/>
  <c r="T145" i="3"/>
  <c r="T39" i="6" s="1"/>
  <c r="L224" i="3"/>
  <c r="L149" i="3"/>
  <c r="L40" i="6" s="1"/>
  <c r="D153" i="3"/>
  <c r="D41" i="6" s="1"/>
  <c r="D225" i="3"/>
  <c r="AR227" i="3"/>
  <c r="AR161" i="3"/>
  <c r="AR43" i="6" s="1"/>
  <c r="AJ165" i="3"/>
  <c r="AJ44" i="6" s="1"/>
  <c r="AJ228" i="3"/>
  <c r="AY167" i="3"/>
  <c r="BB167" i="3" s="1"/>
  <c r="AB229" i="3"/>
  <c r="AB169" i="3"/>
  <c r="AB45" i="6" s="1"/>
  <c r="T173" i="3"/>
  <c r="T46" i="6" s="1"/>
  <c r="T230" i="3"/>
  <c r="L231" i="3"/>
  <c r="L177" i="3"/>
  <c r="L47" i="6" s="1"/>
  <c r="AY181" i="3"/>
  <c r="BB181" i="3" s="1"/>
  <c r="AS220" i="3"/>
  <c r="AS133" i="3"/>
  <c r="AS36" i="6" s="1"/>
  <c r="AK221" i="3"/>
  <c r="AK137" i="3"/>
  <c r="AK37" i="6" s="1"/>
  <c r="AC222" i="3"/>
  <c r="AC141" i="3"/>
  <c r="AC38" i="6" s="1"/>
  <c r="U223" i="3"/>
  <c r="U145" i="3"/>
  <c r="U39" i="6" s="1"/>
  <c r="M224" i="3"/>
  <c r="M149" i="3"/>
  <c r="M40" i="6" s="1"/>
  <c r="E225" i="3"/>
  <c r="E153" i="3"/>
  <c r="E41" i="6" s="1"/>
  <c r="AS227" i="3"/>
  <c r="AS161" i="3"/>
  <c r="AS43" i="6" s="1"/>
  <c r="AK165" i="3"/>
  <c r="AK44" i="6" s="1"/>
  <c r="AK228" i="3"/>
  <c r="AC229" i="3"/>
  <c r="AC169" i="3"/>
  <c r="AC45" i="6" s="1"/>
  <c r="U230" i="3"/>
  <c r="U173" i="3"/>
  <c r="U46" i="6" s="1"/>
  <c r="M231" i="3"/>
  <c r="M177" i="3"/>
  <c r="M47" i="6" s="1"/>
  <c r="W209" i="3"/>
  <c r="O210" i="3"/>
  <c r="F211" i="3"/>
  <c r="AT213" i="3"/>
  <c r="Y27" i="4" s="1"/>
  <c r="Y28" i="5" s="1"/>
  <c r="AZ108" i="3"/>
  <c r="AL214" i="3"/>
  <c r="AL109" i="3"/>
  <c r="AL30" i="6" s="1"/>
  <c r="AD215" i="3"/>
  <c r="Q29" i="4" s="1"/>
  <c r="Q30" i="5" s="1"/>
  <c r="AD113" i="3"/>
  <c r="AD31" i="6" s="1"/>
  <c r="V216" i="3"/>
  <c r="M30" i="4" s="1"/>
  <c r="V117" i="3"/>
  <c r="V32" i="6" s="1"/>
  <c r="N217" i="3"/>
  <c r="I31" i="4" s="1"/>
  <c r="I32" i="5" s="1"/>
  <c r="N121" i="3"/>
  <c r="N33" i="6" s="1"/>
  <c r="AZ122" i="3"/>
  <c r="F218" i="3"/>
  <c r="F125" i="3"/>
  <c r="F34" i="6" s="1"/>
  <c r="AT220" i="3"/>
  <c r="AT133" i="3"/>
  <c r="AT36" i="6" s="1"/>
  <c r="AZ136" i="3"/>
  <c r="AL221" i="3"/>
  <c r="AL137" i="3"/>
  <c r="AL37" i="6" s="1"/>
  <c r="AD222" i="3"/>
  <c r="AD141" i="3"/>
  <c r="AD38" i="6" s="1"/>
  <c r="V223" i="3"/>
  <c r="V145" i="3"/>
  <c r="V39" i="6" s="1"/>
  <c r="N224" i="3"/>
  <c r="N149" i="3"/>
  <c r="N40" i="6" s="1"/>
  <c r="AZ150" i="3"/>
  <c r="F225" i="3"/>
  <c r="F153" i="3"/>
  <c r="F41" i="6" s="1"/>
  <c r="AT227" i="3"/>
  <c r="AT161" i="3"/>
  <c r="AT43" i="6" s="1"/>
  <c r="AZ164" i="3"/>
  <c r="AL165" i="3"/>
  <c r="AL44" i="6" s="1"/>
  <c r="AL228" i="3"/>
  <c r="AD229" i="3"/>
  <c r="AD169" i="3"/>
  <c r="AD45" i="6" s="1"/>
  <c r="V230" i="3"/>
  <c r="V173" i="3"/>
  <c r="V46" i="6" s="1"/>
  <c r="N231" i="3"/>
  <c r="N177" i="3"/>
  <c r="N47" i="6" s="1"/>
  <c r="AZ178" i="3"/>
  <c r="AU220" i="3"/>
  <c r="AU133" i="3"/>
  <c r="AU36" i="6" s="1"/>
  <c r="AM221" i="3"/>
  <c r="AM137" i="3"/>
  <c r="AM37" i="6" s="1"/>
  <c r="AE222" i="3"/>
  <c r="AE141" i="3"/>
  <c r="AE38" i="6" s="1"/>
  <c r="W223" i="3"/>
  <c r="W145" i="3"/>
  <c r="W39" i="6" s="1"/>
  <c r="O224" i="3"/>
  <c r="O149" i="3"/>
  <c r="O40" i="6" s="1"/>
  <c r="G225" i="3"/>
  <c r="G153" i="3"/>
  <c r="G41" i="6" s="1"/>
  <c r="AU227" i="3"/>
  <c r="AU161" i="3"/>
  <c r="AU43" i="6" s="1"/>
  <c r="AM165" i="3"/>
  <c r="AM44" i="6" s="1"/>
  <c r="AM228" i="3"/>
  <c r="AE169" i="3"/>
  <c r="AE45" i="6" s="1"/>
  <c r="AE229" i="3"/>
  <c r="W230" i="3"/>
  <c r="W173" i="3"/>
  <c r="W46" i="6" s="1"/>
  <c r="O231" i="3"/>
  <c r="O177" i="3"/>
  <c r="O47" i="6" s="1"/>
  <c r="AN221" i="3"/>
  <c r="V35" i="4" s="1"/>
  <c r="V36" i="5" s="1"/>
  <c r="AN137" i="3"/>
  <c r="AN37" i="6" s="1"/>
  <c r="AF222" i="3"/>
  <c r="AF141" i="3"/>
  <c r="AF38" i="6" s="1"/>
  <c r="X223" i="3"/>
  <c r="N37" i="4" s="1"/>
  <c r="X145" i="3"/>
  <c r="X39" i="6" s="1"/>
  <c r="AY148" i="3"/>
  <c r="BB148" i="3" s="1"/>
  <c r="P224" i="3"/>
  <c r="P149" i="3"/>
  <c r="P40" i="6" s="1"/>
  <c r="H225" i="3"/>
  <c r="H153" i="3"/>
  <c r="H41" i="6" s="1"/>
  <c r="AY162" i="3"/>
  <c r="BB162" i="3" s="1"/>
  <c r="AN165" i="3"/>
  <c r="AN44" i="6" s="1"/>
  <c r="AN228" i="3"/>
  <c r="AF169" i="3"/>
  <c r="AF45" i="6" s="1"/>
  <c r="AF229" i="3"/>
  <c r="X230" i="3"/>
  <c r="X173" i="3"/>
  <c r="X46" i="6" s="1"/>
  <c r="AY176" i="3"/>
  <c r="BB176" i="3" s="1"/>
  <c r="P231" i="3"/>
  <c r="P177" i="3"/>
  <c r="P47" i="6" s="1"/>
  <c r="AO221" i="3"/>
  <c r="AO137" i="3"/>
  <c r="AO37" i="6" s="1"/>
  <c r="AG222" i="3"/>
  <c r="AG141" i="3"/>
  <c r="AG38" i="6" s="1"/>
  <c r="Y223" i="3"/>
  <c r="Y145" i="3"/>
  <c r="Y39" i="6" s="1"/>
  <c r="Q224" i="3"/>
  <c r="Q149" i="3"/>
  <c r="Q40" i="6" s="1"/>
  <c r="I225" i="3"/>
  <c r="I153" i="3"/>
  <c r="I41" i="6" s="1"/>
  <c r="AO228" i="3"/>
  <c r="AO165" i="3"/>
  <c r="AO44" i="6" s="1"/>
  <c r="AG229" i="3"/>
  <c r="AG169" i="3"/>
  <c r="AG45" i="6" s="1"/>
  <c r="Y230" i="3"/>
  <c r="Y173" i="3"/>
  <c r="Y46" i="6" s="1"/>
  <c r="Q231" i="3"/>
  <c r="Q177" i="3"/>
  <c r="Q47" i="6" s="1"/>
  <c r="AP221" i="3"/>
  <c r="W35" i="4" s="1"/>
  <c r="W36" i="5" s="1"/>
  <c r="AP137" i="3"/>
  <c r="AP37" i="6" s="1"/>
  <c r="AH222" i="3"/>
  <c r="S36" i="4" s="1"/>
  <c r="S37" i="5" s="1"/>
  <c r="AH141" i="3"/>
  <c r="AH38" i="6" s="1"/>
  <c r="Z223" i="3"/>
  <c r="O37" i="4" s="1"/>
  <c r="O38" i="5" s="1"/>
  <c r="Z145" i="3"/>
  <c r="Z39" i="6" s="1"/>
  <c r="R224" i="3"/>
  <c r="R149" i="3"/>
  <c r="R40" i="6" s="1"/>
  <c r="J225" i="3"/>
  <c r="G39" i="4" s="1"/>
  <c r="J153" i="3"/>
  <c r="J41" i="6" s="1"/>
  <c r="AZ159" i="3"/>
  <c r="AP165" i="3"/>
  <c r="AP44" i="6" s="1"/>
  <c r="AP228" i="3"/>
  <c r="AH229" i="3"/>
  <c r="AH169" i="3"/>
  <c r="AH45" i="6" s="1"/>
  <c r="Z230" i="3"/>
  <c r="Z173" i="3"/>
  <c r="Z46" i="6" s="1"/>
  <c r="R231" i="3"/>
  <c r="R177" i="3"/>
  <c r="R47" i="6" s="1"/>
  <c r="S81" i="3"/>
  <c r="S23" i="6" s="1"/>
  <c r="J101" i="3"/>
  <c r="J28" i="6" s="1"/>
  <c r="AQ228" i="3"/>
  <c r="AQ165" i="3"/>
  <c r="AQ44" i="6" s="1"/>
  <c r="AI229" i="3"/>
  <c r="AI169" i="3"/>
  <c r="AI45" i="6" s="1"/>
  <c r="AA230" i="3"/>
  <c r="AA173" i="3"/>
  <c r="AA46" i="6" s="1"/>
  <c r="S231" i="3"/>
  <c r="S177" i="3"/>
  <c r="S47" i="6" s="1"/>
  <c r="Y65" i="3"/>
  <c r="Y19" i="6" s="1"/>
  <c r="AT105" i="3"/>
  <c r="AT29" i="6" s="1"/>
  <c r="AB196" i="3"/>
  <c r="P10" i="4" s="1"/>
  <c r="P11" i="5" s="1"/>
  <c r="Z197" i="3"/>
  <c r="O11" i="4" s="1"/>
  <c r="O12" i="5" s="1"/>
  <c r="X198" i="3"/>
  <c r="U199" i="3"/>
  <c r="U200" i="3"/>
  <c r="U201" i="3"/>
  <c r="U202" i="3"/>
  <c r="T203" i="3"/>
  <c r="M204" i="3"/>
  <c r="E205" i="3"/>
  <c r="AS207" i="3"/>
  <c r="AK208" i="3"/>
  <c r="AC209" i="3"/>
  <c r="P23" i="4" s="1"/>
  <c r="P24" i="5" s="1"/>
  <c r="U210" i="3"/>
  <c r="L211" i="3"/>
  <c r="H25" i="4" s="1"/>
  <c r="H26" i="5" s="1"/>
  <c r="L97" i="3"/>
  <c r="L27" i="6" s="1"/>
  <c r="D212" i="3"/>
  <c r="D26" i="4" s="1"/>
  <c r="D27" i="5" s="1"/>
  <c r="D101" i="3"/>
  <c r="D28" i="6" s="1"/>
  <c r="AR214" i="3"/>
  <c r="X28" i="4" s="1"/>
  <c r="X29" i="5" s="1"/>
  <c r="AR109" i="3"/>
  <c r="AR30" i="6" s="1"/>
  <c r="AJ215" i="3"/>
  <c r="T29" i="4" s="1"/>
  <c r="AB216" i="3"/>
  <c r="AB117" i="3"/>
  <c r="AB32" i="6" s="1"/>
  <c r="T217" i="3"/>
  <c r="L31" i="4" s="1"/>
  <c r="L32" i="5" s="1"/>
  <c r="T121" i="3"/>
  <c r="T33" i="6" s="1"/>
  <c r="L218" i="3"/>
  <c r="H32" i="4" s="1"/>
  <c r="H33" i="5" s="1"/>
  <c r="L125" i="3"/>
  <c r="L34" i="6" s="1"/>
  <c r="D219" i="3"/>
  <c r="D33" i="4" s="1"/>
  <c r="D34" i="5" s="1"/>
  <c r="D129" i="3"/>
  <c r="D35" i="6" s="1"/>
  <c r="AR137" i="3"/>
  <c r="AR37" i="6" s="1"/>
  <c r="AR221" i="3"/>
  <c r="X35" i="4" s="1"/>
  <c r="X36" i="5" s="1"/>
  <c r="AJ141" i="3"/>
  <c r="AJ38" i="6" s="1"/>
  <c r="AJ222" i="3"/>
  <c r="AY143" i="3"/>
  <c r="BB143" i="3" s="1"/>
  <c r="AB223" i="3"/>
  <c r="AB145" i="3"/>
  <c r="AB39" i="6" s="1"/>
  <c r="T149" i="3"/>
  <c r="T40" i="6" s="1"/>
  <c r="T224" i="3"/>
  <c r="L38" i="4" s="1"/>
  <c r="L39" i="5" s="1"/>
  <c r="L153" i="3"/>
  <c r="L41" i="6" s="1"/>
  <c r="L225" i="3"/>
  <c r="D226" i="3"/>
  <c r="D157" i="3"/>
  <c r="D42" i="6" s="1"/>
  <c r="AR165" i="3"/>
  <c r="AR44" i="6" s="1"/>
  <c r="AR228" i="3"/>
  <c r="AJ229" i="3"/>
  <c r="AJ169" i="3"/>
  <c r="AJ45" i="6" s="1"/>
  <c r="AY171" i="3"/>
  <c r="BB171" i="3" s="1"/>
  <c r="AB230" i="3"/>
  <c r="AB173" i="3"/>
  <c r="AB46" i="6" s="1"/>
  <c r="T231" i="3"/>
  <c r="T177" i="3"/>
  <c r="T47" i="6" s="1"/>
  <c r="Z65" i="3"/>
  <c r="Z19" i="6" s="1"/>
  <c r="F97" i="3"/>
  <c r="F27" i="6" s="1"/>
  <c r="U224" i="3"/>
  <c r="U149" i="3"/>
  <c r="U40" i="6" s="1"/>
  <c r="M153" i="3"/>
  <c r="M41" i="6" s="1"/>
  <c r="M225" i="3"/>
  <c r="E226" i="3"/>
  <c r="E157" i="3"/>
  <c r="E42" i="6" s="1"/>
  <c r="AS228" i="3"/>
  <c r="AS165" i="3"/>
  <c r="AS44" i="6" s="1"/>
  <c r="AK229" i="3"/>
  <c r="AK169" i="3"/>
  <c r="AK45" i="6" s="1"/>
  <c r="AC230" i="3"/>
  <c r="AC173" i="3"/>
  <c r="AC46" i="6" s="1"/>
  <c r="U231" i="3"/>
  <c r="U177" i="3"/>
  <c r="U47" i="6" s="1"/>
  <c r="M101" i="3"/>
  <c r="M28" i="6" s="1"/>
  <c r="AJ113" i="3"/>
  <c r="AJ31" i="6" s="1"/>
  <c r="BC513" i="1"/>
  <c r="BC621" i="1"/>
  <c r="BC570" i="1"/>
  <c r="BC601" i="1"/>
  <c r="BC575" i="1"/>
  <c r="BC525" i="1"/>
  <c r="BC517" i="1"/>
  <c r="BC514" i="1"/>
  <c r="BC519" i="1"/>
  <c r="BC527" i="1"/>
  <c r="BC542" i="1"/>
  <c r="BC537" i="1"/>
  <c r="BC547" i="1"/>
  <c r="BC557" i="1"/>
  <c r="BC562" i="1"/>
  <c r="BC567" i="1"/>
  <c r="P907" i="1"/>
  <c r="P909" i="1"/>
  <c r="BC478" i="1"/>
  <c r="BC551" i="1"/>
  <c r="BC561" i="1"/>
  <c r="BC581" i="1"/>
  <c r="BC545" i="1"/>
  <c r="BC555" i="1"/>
  <c r="BC565" i="1"/>
  <c r="BC521" i="1"/>
  <c r="BC539" i="1"/>
  <c r="BC594" i="1"/>
  <c r="BC529" i="1"/>
  <c r="BC534" i="1"/>
  <c r="BC533" i="1"/>
  <c r="BC538" i="1"/>
  <c r="BC593" i="1"/>
  <c r="E908" i="1"/>
  <c r="E911" i="1"/>
  <c r="BC553" i="1"/>
  <c r="BC578" i="1"/>
  <c r="BC573" i="1"/>
  <c r="BC535" i="1"/>
  <c r="BC611" i="1"/>
  <c r="BC590" i="1"/>
  <c r="AW6" i="6" l="1"/>
  <c r="BB6" i="6" s="1"/>
  <c r="AV14" i="6"/>
  <c r="BA14" i="6" s="1"/>
  <c r="AW4" i="6"/>
  <c r="BB4" i="6" s="1"/>
  <c r="AV7" i="6"/>
  <c r="BA7" i="6" s="1"/>
  <c r="D13" i="4"/>
  <c r="D14" i="5" s="1"/>
  <c r="BC637" i="1"/>
  <c r="Q453" i="8"/>
  <c r="AA11" i="6"/>
  <c r="AW11" i="6" s="1"/>
  <c r="BB11" i="6" s="1"/>
  <c r="BC609" i="1"/>
  <c r="D16" i="4"/>
  <c r="D17" i="5" s="1"/>
  <c r="G34" i="5"/>
  <c r="D751" i="8"/>
  <c r="M31" i="5"/>
  <c r="E748" i="8"/>
  <c r="BC627" i="1"/>
  <c r="Q443" i="8"/>
  <c r="BC643" i="1"/>
  <c r="Q459" i="8"/>
  <c r="BC579" i="1"/>
  <c r="T35" i="5"/>
  <c r="G752" i="8"/>
  <c r="Z13" i="6"/>
  <c r="BC583" i="1"/>
  <c r="Q399" i="8"/>
  <c r="BC610" i="1"/>
  <c r="BC619" i="1"/>
  <c r="Q435" i="8"/>
  <c r="BC569" i="1"/>
  <c r="Q385" i="8"/>
  <c r="BC595" i="1"/>
  <c r="BC626" i="1"/>
  <c r="Q442" i="8"/>
  <c r="AZ14" i="3"/>
  <c r="Q293" i="8" s="1"/>
  <c r="AL8" i="6"/>
  <c r="AW8" i="6" s="1"/>
  <c r="BB8" i="6" s="1"/>
  <c r="AY43" i="3"/>
  <c r="BB43" i="3" s="1"/>
  <c r="AF8" i="6"/>
  <c r="BC631" i="1"/>
  <c r="Q447" i="8"/>
  <c r="BC554" i="1"/>
  <c r="Q370" i="8"/>
  <c r="BC618" i="1"/>
  <c r="BC605" i="1"/>
  <c r="Q421" i="8"/>
  <c r="BC558" i="1"/>
  <c r="Q374" i="8"/>
  <c r="AZ34" i="3"/>
  <c r="Q313" i="8" s="1"/>
  <c r="G6" i="5"/>
  <c r="D723" i="8"/>
  <c r="BC602" i="1"/>
  <c r="Q418" i="8"/>
  <c r="AD13" i="6"/>
  <c r="N4" i="6"/>
  <c r="AV4" i="6" s="1"/>
  <c r="BA4" i="6" s="1"/>
  <c r="E11" i="6"/>
  <c r="BC623" i="1"/>
  <c r="Q439" i="8"/>
  <c r="G5" i="5"/>
  <c r="D722" i="8"/>
  <c r="AZ29" i="3"/>
  <c r="Q308" i="8" s="1"/>
  <c r="BC629" i="1"/>
  <c r="Q445" i="8"/>
  <c r="J12" i="6"/>
  <c r="AV12" i="6" s="1"/>
  <c r="BA12" i="6" s="1"/>
  <c r="N8" i="6"/>
  <c r="BC617" i="1"/>
  <c r="Q433" i="8"/>
  <c r="AA14" i="6"/>
  <c r="AZ21" i="3"/>
  <c r="Q300" i="8" s="1"/>
  <c r="BC599" i="1"/>
  <c r="Q415" i="8"/>
  <c r="BC615" i="1"/>
  <c r="Q431" i="8"/>
  <c r="T28" i="5"/>
  <c r="G745" i="8"/>
  <c r="BC614" i="1"/>
  <c r="Q430" i="8"/>
  <c r="N28" i="5"/>
  <c r="F745" i="8"/>
  <c r="AY46" i="3"/>
  <c r="BB46" i="3" s="1"/>
  <c r="BC543" i="1"/>
  <c r="BC598" i="1"/>
  <c r="Q414" i="8"/>
  <c r="M21" i="5"/>
  <c r="E738" i="8"/>
  <c r="BC582" i="1"/>
  <c r="Q398" i="8"/>
  <c r="M39" i="5"/>
  <c r="E756" i="8"/>
  <c r="BC549" i="1"/>
  <c r="Q365" i="8"/>
  <c r="AZ26" i="3"/>
  <c r="Q305" i="8" s="1"/>
  <c r="AY24" i="3"/>
  <c r="BB24" i="3" s="1"/>
  <c r="BC566" i="1"/>
  <c r="Q382" i="8"/>
  <c r="T11" i="5"/>
  <c r="G728" i="8"/>
  <c r="BC574" i="1"/>
  <c r="Q390" i="8"/>
  <c r="F21" i="5"/>
  <c r="C738" i="8"/>
  <c r="AW5" i="6"/>
  <c r="BB5" i="6" s="1"/>
  <c r="P11" i="6"/>
  <c r="U37" i="5"/>
  <c r="H754" i="8"/>
  <c r="BC603" i="1"/>
  <c r="Q419" i="8"/>
  <c r="BC541" i="1"/>
  <c r="Q357" i="8"/>
  <c r="F16" i="5"/>
  <c r="C733" i="8"/>
  <c r="AY38" i="3"/>
  <c r="BB38" i="3" s="1"/>
  <c r="AV10" i="6"/>
  <c r="BA10" i="6" s="1"/>
  <c r="BC591" i="1"/>
  <c r="Q407" i="8"/>
  <c r="N38" i="5"/>
  <c r="F755" i="8"/>
  <c r="F39" i="5"/>
  <c r="C756" i="8"/>
  <c r="BC577" i="1"/>
  <c r="Q393" i="8"/>
  <c r="AZ46" i="3"/>
  <c r="Q325" i="8" s="1"/>
  <c r="AY48" i="3"/>
  <c r="BB48" i="3" s="1"/>
  <c r="AV9" i="6"/>
  <c r="BA9" i="6" s="1"/>
  <c r="N37" i="5"/>
  <c r="F754" i="8"/>
  <c r="BC586" i="1"/>
  <c r="Q402" i="8"/>
  <c r="BC531" i="1"/>
  <c r="Q347" i="8"/>
  <c r="BC587" i="1"/>
  <c r="Q403" i="8"/>
  <c r="BC515" i="1"/>
  <c r="Q331" i="8"/>
  <c r="E6" i="6"/>
  <c r="AV6" i="6" s="1"/>
  <c r="BA6" i="6" s="1"/>
  <c r="AZ45" i="3"/>
  <c r="Q324" i="8" s="1"/>
  <c r="AN11" i="6"/>
  <c r="G27" i="5"/>
  <c r="D744" i="8"/>
  <c r="BC571" i="1"/>
  <c r="Q387" i="8"/>
  <c r="BC526" i="1"/>
  <c r="Q342" i="8"/>
  <c r="AF12" i="6"/>
  <c r="AW12" i="6" s="1"/>
  <c r="BB12" i="6" s="1"/>
  <c r="V9" i="4"/>
  <c r="V10" i="5" s="1"/>
  <c r="P914" i="1"/>
  <c r="BC622" i="1"/>
  <c r="Q438" i="8"/>
  <c r="AV16" i="6"/>
  <c r="BA16" i="6" s="1"/>
  <c r="BC563" i="1"/>
  <c r="Q379" i="8"/>
  <c r="V13" i="4"/>
  <c r="V14" i="5" s="1"/>
  <c r="P913" i="1"/>
  <c r="BC613" i="1"/>
  <c r="Q429" i="8"/>
  <c r="G19" i="5"/>
  <c r="D736" i="8"/>
  <c r="BC644" i="1"/>
  <c r="Q460" i="8"/>
  <c r="G40" i="5"/>
  <c r="D757" i="8"/>
  <c r="BC550" i="1"/>
  <c r="BC589" i="1"/>
  <c r="Q405" i="8"/>
  <c r="BC606" i="1"/>
  <c r="Q422" i="8"/>
  <c r="BC630" i="1"/>
  <c r="Q446" i="8"/>
  <c r="BC635" i="1"/>
  <c r="Q451" i="8"/>
  <c r="N24" i="5"/>
  <c r="F741" i="8"/>
  <c r="G42" i="5"/>
  <c r="D759" i="8"/>
  <c r="F10" i="4"/>
  <c r="F9" i="4"/>
  <c r="AM7" i="6"/>
  <c r="AW7" i="6" s="1"/>
  <c r="BB7" i="6" s="1"/>
  <c r="F8" i="4"/>
  <c r="F910" i="1" s="1"/>
  <c r="BC559" i="1"/>
  <c r="Q375" i="8"/>
  <c r="BC530" i="1"/>
  <c r="Q346" i="8"/>
  <c r="N42" i="5"/>
  <c r="F759" i="8"/>
  <c r="T40" i="5"/>
  <c r="G757" i="8"/>
  <c r="BC642" i="1"/>
  <c r="Q458" i="8"/>
  <c r="T25" i="5"/>
  <c r="G742" i="8"/>
  <c r="BC639" i="1"/>
  <c r="Q455" i="8"/>
  <c r="G3" i="5"/>
  <c r="D720" i="8"/>
  <c r="U46" i="5"/>
  <c r="H763" i="8"/>
  <c r="BC546" i="1"/>
  <c r="Q362" i="8"/>
  <c r="N4" i="4"/>
  <c r="BC522" i="1"/>
  <c r="T42" i="5"/>
  <c r="G759" i="8"/>
  <c r="BC597" i="1"/>
  <c r="Q413" i="8"/>
  <c r="M13" i="5"/>
  <c r="E730" i="8"/>
  <c r="AV5" i="6"/>
  <c r="BA5" i="6" s="1"/>
  <c r="Q11" i="6"/>
  <c r="AV11" i="6" s="1"/>
  <c r="BA11" i="6" s="1"/>
  <c r="N3" i="5"/>
  <c r="F720" i="8"/>
  <c r="R15" i="4"/>
  <c r="R16" i="5" s="1"/>
  <c r="AY10" i="3"/>
  <c r="BB10" i="3" s="1"/>
  <c r="U21" i="5"/>
  <c r="H738" i="8"/>
  <c r="T33" i="5"/>
  <c r="G750" i="8"/>
  <c r="P904" i="1"/>
  <c r="BC634" i="1"/>
  <c r="Q450" i="8"/>
  <c r="D13" i="6"/>
  <c r="AV13" i="6" s="1"/>
  <c r="BA13" i="6" s="1"/>
  <c r="AJ9" i="6"/>
  <c r="AW9" i="6" s="1"/>
  <c r="BB9" i="6" s="1"/>
  <c r="T14" i="5"/>
  <c r="G731" i="8"/>
  <c r="BC641" i="1"/>
  <c r="Q457" i="8"/>
  <c r="G43" i="5"/>
  <c r="D760" i="8"/>
  <c r="BC625" i="1"/>
  <c r="Q441" i="8"/>
  <c r="BC607" i="1"/>
  <c r="Q423" i="8"/>
  <c r="AY26" i="3"/>
  <c r="BB26" i="3" s="1"/>
  <c r="G30" i="5"/>
  <c r="D747" i="8"/>
  <c r="BC633" i="1"/>
  <c r="Q449" i="8"/>
  <c r="BC638" i="1"/>
  <c r="Q454" i="8"/>
  <c r="AW14" i="6"/>
  <c r="BB14" i="6" s="1"/>
  <c r="AW13" i="6"/>
  <c r="BB13" i="6" s="1"/>
  <c r="BC585" i="1"/>
  <c r="Q401" i="8"/>
  <c r="T30" i="5"/>
  <c r="G747" i="8"/>
  <c r="U25" i="5"/>
  <c r="H742" i="8"/>
  <c r="N16" i="4"/>
  <c r="AN12" i="6"/>
  <c r="AD14" i="6"/>
  <c r="AV8" i="6"/>
  <c r="BA8" i="6" s="1"/>
  <c r="AF10" i="6"/>
  <c r="AW10" i="6" s="1"/>
  <c r="BB10" i="6" s="1"/>
  <c r="N11" i="4"/>
  <c r="O42" i="4"/>
  <c r="O43" i="5" s="1"/>
  <c r="S3" i="4"/>
  <c r="S4" i="5" s="1"/>
  <c r="X31" i="4"/>
  <c r="X32" i="5" s="1"/>
  <c r="D28" i="4"/>
  <c r="D29" i="5" s="1"/>
  <c r="S16" i="4"/>
  <c r="S17" i="5" s="1"/>
  <c r="H31" i="4"/>
  <c r="H32" i="5" s="1"/>
  <c r="AV31" i="6"/>
  <c r="BA31" i="6" s="1"/>
  <c r="G13" i="4"/>
  <c r="Q13" i="4"/>
  <c r="Q14" i="5" s="1"/>
  <c r="K43" i="4"/>
  <c r="K44" i="5" s="1"/>
  <c r="Y17" i="4"/>
  <c r="Y18" i="5" s="1"/>
  <c r="U31" i="4"/>
  <c r="M13" i="4"/>
  <c r="N34" i="4"/>
  <c r="N10" i="4"/>
  <c r="H2" i="4"/>
  <c r="H3" i="5" s="1"/>
  <c r="I44" i="4"/>
  <c r="I45" i="5" s="1"/>
  <c r="U40" i="4"/>
  <c r="V8" i="4"/>
  <c r="V9" i="5" s="1"/>
  <c r="U12" i="4"/>
  <c r="T8" i="4"/>
  <c r="I38" i="4"/>
  <c r="I39" i="5" s="1"/>
  <c r="G36" i="4"/>
  <c r="O14" i="4"/>
  <c r="O15" i="5" s="1"/>
  <c r="P27" i="4"/>
  <c r="P28" i="5" s="1"/>
  <c r="M15" i="4"/>
  <c r="U41" i="4"/>
  <c r="V4" i="4"/>
  <c r="V5" i="5" s="1"/>
  <c r="M14" i="4"/>
  <c r="Y38" i="4"/>
  <c r="Y39" i="5" s="1"/>
  <c r="L40" i="4"/>
  <c r="L41" i="5" s="1"/>
  <c r="I35" i="4"/>
  <c r="I36" i="5" s="1"/>
  <c r="U30" i="4"/>
  <c r="I3" i="4"/>
  <c r="I4" i="5" s="1"/>
  <c r="N33" i="4"/>
  <c r="U14" i="4"/>
  <c r="D2" i="4"/>
  <c r="D3" i="5" s="1"/>
  <c r="D9" i="4"/>
  <c r="D10" i="5" s="1"/>
  <c r="T43" i="4"/>
  <c r="G16" i="4"/>
  <c r="W38" i="4"/>
  <c r="W39" i="5" s="1"/>
  <c r="N8" i="4"/>
  <c r="Y7" i="4"/>
  <c r="Y8" i="5" s="1"/>
  <c r="X6" i="4"/>
  <c r="X7" i="5" s="1"/>
  <c r="U26" i="4"/>
  <c r="S43" i="4"/>
  <c r="S44" i="5" s="1"/>
  <c r="H19" i="4"/>
  <c r="H20" i="5" s="1"/>
  <c r="P24" i="4"/>
  <c r="P25" i="5" s="1"/>
  <c r="F43" i="4"/>
  <c r="D35" i="4"/>
  <c r="D36" i="5" s="1"/>
  <c r="E24" i="4"/>
  <c r="E25" i="5" s="1"/>
  <c r="AV35" i="6"/>
  <c r="BA35" i="6" s="1"/>
  <c r="U25" i="4"/>
  <c r="D22" i="4"/>
  <c r="D23" i="5" s="1"/>
  <c r="Y6" i="4"/>
  <c r="Y7" i="5" s="1"/>
  <c r="D30" i="4"/>
  <c r="D31" i="5" s="1"/>
  <c r="Y3" i="4"/>
  <c r="Y4" i="5" s="1"/>
  <c r="V27" i="4"/>
  <c r="V28" i="5" s="1"/>
  <c r="O41" i="4"/>
  <c r="O42" i="5" s="1"/>
  <c r="P39" i="4"/>
  <c r="P40" i="5" s="1"/>
  <c r="W3" i="4"/>
  <c r="W4" i="5" s="1"/>
  <c r="H40" i="4"/>
  <c r="H41" i="5" s="1"/>
  <c r="J17" i="4"/>
  <c r="J18" i="5" s="1"/>
  <c r="AV18" i="6"/>
  <c r="BA18" i="6" s="1"/>
  <c r="P36" i="4"/>
  <c r="P37" i="5" s="1"/>
  <c r="AW43" i="6"/>
  <c r="BB43" i="6" s="1"/>
  <c r="H45" i="4"/>
  <c r="H46" i="5" s="1"/>
  <c r="F41" i="4"/>
  <c r="O24" i="4"/>
  <c r="O25" i="5" s="1"/>
  <c r="X19" i="4"/>
  <c r="X20" i="5" s="1"/>
  <c r="X27" i="4"/>
  <c r="X28" i="5" s="1"/>
  <c r="W27" i="4"/>
  <c r="W28" i="5" s="1"/>
  <c r="G12" i="4"/>
  <c r="AV27" i="6"/>
  <c r="BA27" i="6" s="1"/>
  <c r="V24" i="4"/>
  <c r="V25" i="5" s="1"/>
  <c r="N30" i="4"/>
  <c r="AV47" i="6"/>
  <c r="BA47" i="6" s="1"/>
  <c r="E909" i="1"/>
  <c r="M4" i="4"/>
  <c r="Y41" i="4"/>
  <c r="Y42" i="5" s="1"/>
  <c r="W39" i="4"/>
  <c r="W40" i="5" s="1"/>
  <c r="G19" i="4"/>
  <c r="AV33" i="6"/>
  <c r="BA33" i="6" s="1"/>
  <c r="AV195" i="3"/>
  <c r="BA195" i="3" s="1"/>
  <c r="R29" i="4"/>
  <c r="R30" i="5" s="1"/>
  <c r="R38" i="4"/>
  <c r="R39" i="5" s="1"/>
  <c r="O15" i="4"/>
  <c r="O16" i="5" s="1"/>
  <c r="X10" i="4"/>
  <c r="X11" i="5" s="1"/>
  <c r="X11" i="4"/>
  <c r="X12" i="5" s="1"/>
  <c r="V6" i="4"/>
  <c r="V7" i="5" s="1"/>
  <c r="G32" i="4"/>
  <c r="AV36" i="6"/>
  <c r="BA36" i="6" s="1"/>
  <c r="K31" i="4"/>
  <c r="K32" i="5" s="1"/>
  <c r="AV40" i="6"/>
  <c r="BA40" i="6" s="1"/>
  <c r="O16" i="4"/>
  <c r="O17" i="5" s="1"/>
  <c r="I36" i="4"/>
  <c r="I37" i="5" s="1"/>
  <c r="AW36" i="6"/>
  <c r="BB36" i="6" s="1"/>
  <c r="N19" i="4"/>
  <c r="AV41" i="6"/>
  <c r="BA41" i="6" s="1"/>
  <c r="F42" i="4"/>
  <c r="I33" i="4"/>
  <c r="I34" i="5" s="1"/>
  <c r="AW32" i="6"/>
  <c r="BB32" i="6" s="1"/>
  <c r="AW40" i="6"/>
  <c r="BB40" i="6" s="1"/>
  <c r="AV44" i="6"/>
  <c r="BA44" i="6" s="1"/>
  <c r="S33" i="4"/>
  <c r="S34" i="5" s="1"/>
  <c r="F34" i="4"/>
  <c r="AW23" i="6"/>
  <c r="BB23" i="6" s="1"/>
  <c r="AW34" i="6"/>
  <c r="BB34" i="6" s="1"/>
  <c r="G17" i="4"/>
  <c r="E21" i="4"/>
  <c r="E22" i="5" s="1"/>
  <c r="N9" i="4"/>
  <c r="Y12" i="4"/>
  <c r="Y13" i="5" s="1"/>
  <c r="AW25" i="6"/>
  <c r="BB25" i="6" s="1"/>
  <c r="I4" i="4"/>
  <c r="I5" i="5" s="1"/>
  <c r="AW37" i="6"/>
  <c r="BB37" i="6" s="1"/>
  <c r="L23" i="4"/>
  <c r="L24" i="5" s="1"/>
  <c r="R32" i="4"/>
  <c r="R33" i="5" s="1"/>
  <c r="U13" i="4"/>
  <c r="O27" i="4"/>
  <c r="O28" i="5" s="1"/>
  <c r="H44" i="4"/>
  <c r="H45" i="5" s="1"/>
  <c r="AW33" i="6"/>
  <c r="BB33" i="6" s="1"/>
  <c r="AW29" i="6"/>
  <c r="BB29" i="6" s="1"/>
  <c r="T38" i="4"/>
  <c r="T9" i="4"/>
  <c r="R36" i="4"/>
  <c r="R37" i="5" s="1"/>
  <c r="P31" i="4"/>
  <c r="P32" i="5" s="1"/>
  <c r="S26" i="4"/>
  <c r="S27" i="5" s="1"/>
  <c r="X37" i="4"/>
  <c r="X38" i="5" s="1"/>
  <c r="I12" i="4"/>
  <c r="I13" i="5" s="1"/>
  <c r="F14" i="4"/>
  <c r="AV29" i="6"/>
  <c r="BA29" i="6" s="1"/>
  <c r="I7" i="4"/>
  <c r="I8" i="5" s="1"/>
  <c r="AV42" i="6"/>
  <c r="BA42" i="6" s="1"/>
  <c r="AW46" i="6"/>
  <c r="BB46" i="6" s="1"/>
  <c r="W29" i="4"/>
  <c r="W30" i="5" s="1"/>
  <c r="AW27" i="6"/>
  <c r="BB27" i="6" s="1"/>
  <c r="R4" i="4"/>
  <c r="R5" i="5" s="1"/>
  <c r="K10" i="4"/>
  <c r="K11" i="5" s="1"/>
  <c r="F13" i="4"/>
  <c r="K45" i="4"/>
  <c r="K46" i="5" s="1"/>
  <c r="F28" i="4"/>
  <c r="W33" i="4"/>
  <c r="W34" i="5" s="1"/>
  <c r="O44" i="4"/>
  <c r="O45" i="5" s="1"/>
  <c r="Y13" i="4"/>
  <c r="Y14" i="5" s="1"/>
  <c r="O25" i="4"/>
  <c r="O26" i="5" s="1"/>
  <c r="AV17" i="6"/>
  <c r="BA17" i="6" s="1"/>
  <c r="T23" i="4"/>
  <c r="H39" i="4"/>
  <c r="H40" i="5" s="1"/>
  <c r="U28" i="4"/>
  <c r="U930" i="1" s="1"/>
  <c r="G30" i="4"/>
  <c r="AV20" i="6"/>
  <c r="BA20" i="6" s="1"/>
  <c r="AV22" i="6"/>
  <c r="BA22" i="6" s="1"/>
  <c r="M25" i="4"/>
  <c r="K16" i="4"/>
  <c r="K17" i="5" s="1"/>
  <c r="K7" i="4"/>
  <c r="K8" i="5" s="1"/>
  <c r="X45" i="4"/>
  <c r="X46" i="5" s="1"/>
  <c r="V14" i="4"/>
  <c r="V15" i="5" s="1"/>
  <c r="F27" i="4"/>
  <c r="R35" i="4"/>
  <c r="R36" i="5" s="1"/>
  <c r="AW30" i="6"/>
  <c r="BB30" i="6" s="1"/>
  <c r="AY65" i="3"/>
  <c r="BB65" i="3" s="1"/>
  <c r="D19" i="6"/>
  <c r="AV19" i="6" s="1"/>
  <c r="BA19" i="6" s="1"/>
  <c r="K29" i="4"/>
  <c r="K30" i="5" s="1"/>
  <c r="AV45" i="6"/>
  <c r="BA45" i="6" s="1"/>
  <c r="AW35" i="6"/>
  <c r="BB35" i="6" s="1"/>
  <c r="AV21" i="6"/>
  <c r="BA21" i="6" s="1"/>
  <c r="I15" i="4"/>
  <c r="I16" i="5" s="1"/>
  <c r="V34" i="4"/>
  <c r="V35" i="5" s="1"/>
  <c r="AW22" i="6"/>
  <c r="BB22" i="6" s="1"/>
  <c r="N25" i="4"/>
  <c r="AW39" i="6"/>
  <c r="BB39" i="6" s="1"/>
  <c r="E20" i="4"/>
  <c r="E21" i="5" s="1"/>
  <c r="AV37" i="6"/>
  <c r="BA37" i="6" s="1"/>
  <c r="AV38" i="6"/>
  <c r="BA38" i="6" s="1"/>
  <c r="AV24" i="6"/>
  <c r="BA24" i="6" s="1"/>
  <c r="AW24" i="6"/>
  <c r="BB24" i="6" s="1"/>
  <c r="H15" i="4"/>
  <c r="H16" i="5" s="1"/>
  <c r="AW41" i="6"/>
  <c r="BB41" i="6" s="1"/>
  <c r="AV25" i="6"/>
  <c r="BA25" i="6" s="1"/>
  <c r="F7" i="4"/>
  <c r="AV32" i="6"/>
  <c r="BA32" i="6" s="1"/>
  <c r="H35" i="4"/>
  <c r="H36" i="5" s="1"/>
  <c r="H21" i="4"/>
  <c r="H22" i="5" s="1"/>
  <c r="L33" i="4"/>
  <c r="L34" i="5" s="1"/>
  <c r="T6" i="4"/>
  <c r="R23" i="4"/>
  <c r="R24" i="5" s="1"/>
  <c r="AW19" i="6"/>
  <c r="BB19" i="6" s="1"/>
  <c r="T5" i="4"/>
  <c r="AW38" i="6"/>
  <c r="BB38" i="6" s="1"/>
  <c r="S21" i="4"/>
  <c r="S22" i="5" s="1"/>
  <c r="F40" i="4"/>
  <c r="AW18" i="6"/>
  <c r="BB18" i="6" s="1"/>
  <c r="I40" i="4"/>
  <c r="I41" i="5" s="1"/>
  <c r="L34" i="4"/>
  <c r="L35" i="5" s="1"/>
  <c r="AW28" i="6"/>
  <c r="BB28" i="6" s="1"/>
  <c r="T15" i="4"/>
  <c r="G45" i="4"/>
  <c r="G44" i="4"/>
  <c r="T40" i="4"/>
  <c r="R40" i="4"/>
  <c r="R41" i="5" s="1"/>
  <c r="J39" i="4"/>
  <c r="J40" i="5" s="1"/>
  <c r="H29" i="4"/>
  <c r="H30" i="5" s="1"/>
  <c r="E22" i="4"/>
  <c r="E23" i="5" s="1"/>
  <c r="O26" i="4"/>
  <c r="O27" i="5" s="1"/>
  <c r="X23" i="4"/>
  <c r="X24" i="5" s="1"/>
  <c r="D11" i="4"/>
  <c r="D12" i="5" s="1"/>
  <c r="L21" i="4"/>
  <c r="L22" i="5" s="1"/>
  <c r="P32" i="4"/>
  <c r="P33" i="5" s="1"/>
  <c r="AV23" i="6"/>
  <c r="BA23" i="6" s="1"/>
  <c r="T14" i="4"/>
  <c r="R16" i="4"/>
  <c r="R17" i="5" s="1"/>
  <c r="AY93" i="3"/>
  <c r="BB93" i="3" s="1"/>
  <c r="D26" i="6"/>
  <c r="AV26" i="6" s="1"/>
  <c r="BA26" i="6" s="1"/>
  <c r="S25" i="4"/>
  <c r="S26" i="5" s="1"/>
  <c r="L12" i="4"/>
  <c r="L13" i="5" s="1"/>
  <c r="D24" i="4"/>
  <c r="D25" i="5" s="1"/>
  <c r="AV34" i="6"/>
  <c r="BA34" i="6" s="1"/>
  <c r="AV46" i="6"/>
  <c r="BA46" i="6" s="1"/>
  <c r="AW21" i="6"/>
  <c r="BB21" i="6" s="1"/>
  <c r="M2" i="4"/>
  <c r="AW45" i="6"/>
  <c r="BB45" i="6" s="1"/>
  <c r="AW44" i="6"/>
  <c r="BB44" i="6" s="1"/>
  <c r="AV39" i="6"/>
  <c r="BA39" i="6" s="1"/>
  <c r="AW16" i="6"/>
  <c r="BB16" i="6" s="1"/>
  <c r="AW26" i="6"/>
  <c r="BB26" i="6" s="1"/>
  <c r="AV30" i="6"/>
  <c r="BA30" i="6" s="1"/>
  <c r="AW20" i="6"/>
  <c r="BB20" i="6" s="1"/>
  <c r="T7" i="4"/>
  <c r="J15" i="4"/>
  <c r="J16" i="5" s="1"/>
  <c r="G14" i="4"/>
  <c r="L19" i="4"/>
  <c r="L20" i="5" s="1"/>
  <c r="O18" i="4"/>
  <c r="O19" i="5" s="1"/>
  <c r="R2" i="4"/>
  <c r="Q14" i="4"/>
  <c r="Q15" i="5" s="1"/>
  <c r="G31" i="4"/>
  <c r="L30" i="4"/>
  <c r="L31" i="5" s="1"/>
  <c r="K30" i="4"/>
  <c r="K31" i="5" s="1"/>
  <c r="D6" i="4"/>
  <c r="D7" i="5" s="1"/>
  <c r="AW31" i="6"/>
  <c r="BB31" i="6" s="1"/>
  <c r="H7" i="4"/>
  <c r="H8" i="5" s="1"/>
  <c r="AV28" i="6"/>
  <c r="BA28" i="6" s="1"/>
  <c r="D29" i="4"/>
  <c r="D30" i="5" s="1"/>
  <c r="E28" i="4"/>
  <c r="E29" i="5" s="1"/>
  <c r="AW15" i="6"/>
  <c r="BB15" i="6" s="1"/>
  <c r="AW42" i="6"/>
  <c r="BB42" i="6" s="1"/>
  <c r="P34" i="4"/>
  <c r="P35" i="5" s="1"/>
  <c r="L26" i="4"/>
  <c r="L27" i="5" s="1"/>
  <c r="W6" i="4"/>
  <c r="W7" i="5" s="1"/>
  <c r="AW17" i="6"/>
  <c r="BB17" i="6" s="1"/>
  <c r="H27" i="4"/>
  <c r="H28" i="5" s="1"/>
  <c r="G43" i="4"/>
  <c r="K41" i="4"/>
  <c r="K42" i="5" s="1"/>
  <c r="H907" i="1"/>
  <c r="P45" i="4"/>
  <c r="P46" i="5" s="1"/>
  <c r="AW47" i="6"/>
  <c r="BB47" i="6" s="1"/>
  <c r="W5" i="4"/>
  <c r="W6" i="5" s="1"/>
  <c r="AV43" i="6"/>
  <c r="BA43" i="6" s="1"/>
  <c r="AV15" i="6"/>
  <c r="BA15" i="6" s="1"/>
  <c r="L14" i="4"/>
  <c r="L15" i="5" s="1"/>
  <c r="I20" i="4"/>
  <c r="I21" i="5" s="1"/>
  <c r="T28" i="4"/>
  <c r="E45" i="4"/>
  <c r="E46" i="5" s="1"/>
  <c r="Y43" i="4"/>
  <c r="Y44" i="5" s="1"/>
  <c r="Q26" i="4"/>
  <c r="Q27" i="5" s="1"/>
  <c r="X24" i="4"/>
  <c r="X25" i="5" s="1"/>
  <c r="W31" i="4"/>
  <c r="W32" i="5" s="1"/>
  <c r="R30" i="4"/>
  <c r="R31" i="5" s="1"/>
  <c r="N13" i="4"/>
  <c r="P43" i="4"/>
  <c r="P44" i="5" s="1"/>
  <c r="V43" i="4"/>
  <c r="V44" i="5" s="1"/>
  <c r="R8" i="4"/>
  <c r="R9" i="5" s="1"/>
  <c r="G28" i="4"/>
  <c r="Y5" i="4"/>
  <c r="Y6" i="5" s="1"/>
  <c r="R7" i="4"/>
  <c r="R8" i="5" s="1"/>
  <c r="D23" i="4"/>
  <c r="D24" i="5" s="1"/>
  <c r="S24" i="4"/>
  <c r="S25" i="5" s="1"/>
  <c r="F33" i="4"/>
  <c r="N6" i="4"/>
  <c r="M8" i="4"/>
  <c r="R28" i="4"/>
  <c r="R29" i="5" s="1"/>
  <c r="Y37" i="4"/>
  <c r="Y38" i="5" s="1"/>
  <c r="Q17" i="4"/>
  <c r="Q18" i="5" s="1"/>
  <c r="F24" i="4"/>
  <c r="W37" i="4"/>
  <c r="W38" i="5" s="1"/>
  <c r="M39" i="4"/>
  <c r="J32" i="4"/>
  <c r="J33" i="5" s="1"/>
  <c r="Q7" i="4"/>
  <c r="Q8" i="5" s="1"/>
  <c r="G21" i="4"/>
  <c r="J23" i="4"/>
  <c r="J24" i="5" s="1"/>
  <c r="G20" i="4"/>
  <c r="Q16" i="4"/>
  <c r="Q17" i="5" s="1"/>
  <c r="K20" i="4"/>
  <c r="K21" i="5" s="1"/>
  <c r="U37" i="4"/>
  <c r="H23" i="4"/>
  <c r="H24" i="5" s="1"/>
  <c r="Q15" i="4"/>
  <c r="Q16" i="5" s="1"/>
  <c r="W45" i="4"/>
  <c r="W46" i="5" s="1"/>
  <c r="N38" i="4"/>
  <c r="R17" i="4"/>
  <c r="R18" i="5" s="1"/>
  <c r="S41" i="4"/>
  <c r="S42" i="5" s="1"/>
  <c r="I45" i="4"/>
  <c r="I46" i="5" s="1"/>
  <c r="S42" i="4"/>
  <c r="S43" i="5" s="1"/>
  <c r="E43" i="4"/>
  <c r="E44" i="5" s="1"/>
  <c r="T19" i="4"/>
  <c r="U22" i="4"/>
  <c r="O8" i="4"/>
  <c r="O9" i="5" s="1"/>
  <c r="R21" i="4"/>
  <c r="R22" i="5" s="1"/>
  <c r="Y19" i="4"/>
  <c r="Y20" i="5" s="1"/>
  <c r="L5" i="4"/>
  <c r="L6" i="5" s="1"/>
  <c r="E17" i="4"/>
  <c r="E18" i="5" s="1"/>
  <c r="J35" i="4"/>
  <c r="J36" i="5" s="1"/>
  <c r="S14" i="4"/>
  <c r="S15" i="5" s="1"/>
  <c r="D41" i="4"/>
  <c r="D42" i="5" s="1"/>
  <c r="E19" i="4"/>
  <c r="E20" i="5" s="1"/>
  <c r="L3" i="4"/>
  <c r="L4" i="5" s="1"/>
  <c r="F17" i="4"/>
  <c r="X16" i="4"/>
  <c r="X17" i="5" s="1"/>
  <c r="U4" i="4"/>
  <c r="D8" i="4"/>
  <c r="D9" i="5" s="1"/>
  <c r="M45" i="4"/>
  <c r="W14" i="4"/>
  <c r="W15" i="5" s="1"/>
  <c r="P20" i="4"/>
  <c r="P21" i="5" s="1"/>
  <c r="J21" i="4"/>
  <c r="J22" i="5" s="1"/>
  <c r="M5" i="4"/>
  <c r="M907" i="1" s="1"/>
  <c r="N39" i="4"/>
  <c r="AV194" i="3"/>
  <c r="BA194" i="3" s="1"/>
  <c r="X15" i="4"/>
  <c r="X16" i="5" s="1"/>
  <c r="I27" i="4"/>
  <c r="I28" i="5" s="1"/>
  <c r="V11" i="4"/>
  <c r="V12" i="5" s="1"/>
  <c r="H13" i="4"/>
  <c r="H14" i="5" s="1"/>
  <c r="K39" i="4"/>
  <c r="K40" i="5" s="1"/>
  <c r="V32" i="4"/>
  <c r="V33" i="5" s="1"/>
  <c r="F21" i="4"/>
  <c r="T45" i="4"/>
  <c r="V12" i="4"/>
  <c r="V13" i="5" s="1"/>
  <c r="I42" i="4"/>
  <c r="I43" i="5" s="1"/>
  <c r="N12" i="4"/>
  <c r="F44" i="4"/>
  <c r="M41" i="4"/>
  <c r="X44" i="4"/>
  <c r="X45" i="5" s="1"/>
  <c r="J20" i="4"/>
  <c r="J21" i="5" s="1"/>
  <c r="W12" i="4"/>
  <c r="W13" i="5" s="1"/>
  <c r="K11" i="4"/>
  <c r="K12" i="5" s="1"/>
  <c r="W8" i="4"/>
  <c r="W9" i="5" s="1"/>
  <c r="V28" i="4"/>
  <c r="V29" i="5" s="1"/>
  <c r="V45" i="4"/>
  <c r="V46" i="5" s="1"/>
  <c r="O13" i="4"/>
  <c r="O14" i="5" s="1"/>
  <c r="G23" i="4"/>
  <c r="X13" i="4"/>
  <c r="X14" i="5" s="1"/>
  <c r="Q25" i="4"/>
  <c r="Q26" i="5" s="1"/>
  <c r="X8" i="4"/>
  <c r="X9" i="5" s="1"/>
  <c r="W7" i="4"/>
  <c r="W8" i="5" s="1"/>
  <c r="Q22" i="4"/>
  <c r="Q23" i="5" s="1"/>
  <c r="H12" i="4"/>
  <c r="H13" i="5" s="1"/>
  <c r="Y40" i="4"/>
  <c r="Y41" i="5" s="1"/>
  <c r="J43" i="4"/>
  <c r="J44" i="5" s="1"/>
  <c r="O34" i="4"/>
  <c r="O35" i="5" s="1"/>
  <c r="Q40" i="4"/>
  <c r="Q41" i="5" s="1"/>
  <c r="F45" i="4"/>
  <c r="X41" i="4"/>
  <c r="X42" i="5" s="1"/>
  <c r="F25" i="4"/>
  <c r="J10" i="4"/>
  <c r="J11" i="5" s="1"/>
  <c r="T42" i="4"/>
  <c r="M37" i="4"/>
  <c r="J44" i="4"/>
  <c r="J45" i="5" s="1"/>
  <c r="M35" i="4"/>
  <c r="D42" i="4"/>
  <c r="D43" i="5" s="1"/>
  <c r="U39" i="4"/>
  <c r="Q34" i="4"/>
  <c r="Q35" i="5" s="1"/>
  <c r="T17" i="4"/>
  <c r="J8" i="4"/>
  <c r="J9" i="5" s="1"/>
  <c r="F39" i="4"/>
  <c r="W32" i="4"/>
  <c r="W33" i="5" s="1"/>
  <c r="E27" i="4"/>
  <c r="E28" i="5" s="1"/>
  <c r="K24" i="4"/>
  <c r="K25" i="5" s="1"/>
  <c r="J34" i="4"/>
  <c r="J35" i="5" s="1"/>
  <c r="Q37" i="4"/>
  <c r="Q38" i="5" s="1"/>
  <c r="V19" i="4"/>
  <c r="V20" i="5" s="1"/>
  <c r="M21" i="4"/>
  <c r="X9" i="4"/>
  <c r="X10" i="5" s="1"/>
  <c r="Y29" i="4"/>
  <c r="Y30" i="5" s="1"/>
  <c r="T30" i="4"/>
  <c r="W21" i="4"/>
  <c r="W22" i="5" s="1"/>
  <c r="M23" i="4"/>
  <c r="D7" i="4"/>
  <c r="D8" i="5" s="1"/>
  <c r="F35" i="4"/>
  <c r="U18" i="4"/>
  <c r="V16" i="4"/>
  <c r="V17" i="5" s="1"/>
  <c r="X20" i="4"/>
  <c r="X21" i="5" s="1"/>
  <c r="R34" i="4"/>
  <c r="R35" i="5" s="1"/>
  <c r="D15" i="4"/>
  <c r="D16" i="5" s="1"/>
  <c r="I5" i="4"/>
  <c r="I6" i="5" s="1"/>
  <c r="Y11" i="4"/>
  <c r="Y12" i="5" s="1"/>
  <c r="Q28" i="4"/>
  <c r="Q29" i="5" s="1"/>
  <c r="W42" i="4"/>
  <c r="W43" i="5" s="1"/>
  <c r="M31" i="4"/>
  <c r="X5" i="4"/>
  <c r="X6" i="5" s="1"/>
  <c r="D43" i="4"/>
  <c r="D44" i="5" s="1"/>
  <c r="K15" i="4"/>
  <c r="K16" i="5" s="1"/>
  <c r="E31" i="4"/>
  <c r="E32" i="5" s="1"/>
  <c r="F5" i="4"/>
  <c r="U27" i="4"/>
  <c r="U929" i="1" s="1"/>
  <c r="F4" i="4"/>
  <c r="T2" i="4"/>
  <c r="U7" i="4"/>
  <c r="K17" i="4"/>
  <c r="K18" i="5" s="1"/>
  <c r="T36" i="4"/>
  <c r="U44" i="4"/>
  <c r="R25" i="4"/>
  <c r="R26" i="5" s="1"/>
  <c r="P911" i="1"/>
  <c r="W44" i="4"/>
  <c r="W45" i="5" s="1"/>
  <c r="S27" i="4"/>
  <c r="S28" i="5" s="1"/>
  <c r="L35" i="4"/>
  <c r="L36" i="5" s="1"/>
  <c r="K38" i="4"/>
  <c r="K39" i="5" s="1"/>
  <c r="L41" i="4"/>
  <c r="L42" i="5" s="1"/>
  <c r="J29" i="4"/>
  <c r="J30" i="5" s="1"/>
  <c r="E23" i="4"/>
  <c r="E24" i="5" s="1"/>
  <c r="N14" i="4"/>
  <c r="K13" i="4"/>
  <c r="K14" i="5" s="1"/>
  <c r="D12" i="4"/>
  <c r="D13" i="5" s="1"/>
  <c r="H42" i="4"/>
  <c r="H43" i="5" s="1"/>
  <c r="E39" i="4"/>
  <c r="E40" i="5" s="1"/>
  <c r="H43" i="4"/>
  <c r="H44" i="5" s="1"/>
  <c r="AV192" i="3"/>
  <c r="BA192" i="3" s="1"/>
  <c r="G6" i="4"/>
  <c r="G22" i="4"/>
  <c r="H38" i="4"/>
  <c r="H39" i="5" s="1"/>
  <c r="S20" i="4"/>
  <c r="S21" i="5" s="1"/>
  <c r="W13" i="4"/>
  <c r="W14" i="5" s="1"/>
  <c r="Y8" i="4"/>
  <c r="W2" i="4"/>
  <c r="W3" i="5" s="1"/>
  <c r="AV196" i="3"/>
  <c r="BA196" i="3" s="1"/>
  <c r="V3" i="4"/>
  <c r="V4" i="5" s="1"/>
  <c r="K5" i="4"/>
  <c r="D34" i="4"/>
  <c r="D35" i="5" s="1"/>
  <c r="E40" i="4"/>
  <c r="E41" i="5" s="1"/>
  <c r="J9" i="4"/>
  <c r="J10" i="5" s="1"/>
  <c r="N44" i="4"/>
  <c r="U35" i="4"/>
  <c r="N43" i="4"/>
  <c r="R19" i="4"/>
  <c r="R20" i="5" s="1"/>
  <c r="N42" i="4"/>
  <c r="Y34" i="4"/>
  <c r="Y35" i="5" s="1"/>
  <c r="L37" i="4"/>
  <c r="L38" i="5" s="1"/>
  <c r="U33" i="4"/>
  <c r="G37" i="4"/>
  <c r="L45" i="4"/>
  <c r="L46" i="5" s="1"/>
  <c r="J38" i="4"/>
  <c r="J39" i="5" s="1"/>
  <c r="V41" i="4"/>
  <c r="V42" i="5" s="1"/>
  <c r="R20" i="4"/>
  <c r="I21" i="4"/>
  <c r="I22" i="5" s="1"/>
  <c r="R18" i="4"/>
  <c r="R19" i="5" s="1"/>
  <c r="K33" i="4"/>
  <c r="K34" i="5" s="1"/>
  <c r="O12" i="4"/>
  <c r="O13" i="5" s="1"/>
  <c r="O30" i="4"/>
  <c r="O31" i="5" s="1"/>
  <c r="M36" i="4"/>
  <c r="AV231" i="3"/>
  <c r="BA231" i="3" s="1"/>
  <c r="D45" i="4"/>
  <c r="D46" i="5" s="1"/>
  <c r="N40" i="4"/>
  <c r="K36" i="4"/>
  <c r="K37" i="5" s="1"/>
  <c r="P19" i="4"/>
  <c r="P20" i="5" s="1"/>
  <c r="M32" i="4"/>
  <c r="H33" i="4"/>
  <c r="H34" i="5" s="1"/>
  <c r="D39" i="4"/>
  <c r="D40" i="5" s="1"/>
  <c r="U16" i="4"/>
  <c r="O32" i="4"/>
  <c r="O33" i="5" s="1"/>
  <c r="S29" i="4"/>
  <c r="S30" i="5" s="1"/>
  <c r="H14" i="4"/>
  <c r="H15" i="5" s="1"/>
  <c r="P29" i="4"/>
  <c r="P30" i="5" s="1"/>
  <c r="Q35" i="4"/>
  <c r="Q36" i="4"/>
  <c r="Q37" i="5" s="1"/>
  <c r="Y32" i="4"/>
  <c r="Y33" i="5" s="1"/>
  <c r="K28" i="4"/>
  <c r="K29" i="5" s="1"/>
  <c r="AZ121" i="3"/>
  <c r="Q400" i="8" s="1"/>
  <c r="O35" i="4"/>
  <c r="O36" i="5" s="1"/>
  <c r="AV198" i="3"/>
  <c r="BA198" i="3" s="1"/>
  <c r="I22" i="4"/>
  <c r="I23" i="5" s="1"/>
  <c r="R26" i="4"/>
  <c r="R27" i="5" s="1"/>
  <c r="Q31" i="4"/>
  <c r="Q32" i="5" s="1"/>
  <c r="M18" i="4"/>
  <c r="L32" i="4"/>
  <c r="L33" i="5" s="1"/>
  <c r="Q6" i="4"/>
  <c r="Q7" i="5" s="1"/>
  <c r="L6" i="4"/>
  <c r="L7" i="5" s="1"/>
  <c r="AZ105" i="3"/>
  <c r="AV197" i="3"/>
  <c r="BA197" i="3" s="1"/>
  <c r="Y2" i="4"/>
  <c r="Y3" i="5" s="1"/>
  <c r="U15" i="4"/>
  <c r="V2" i="4"/>
  <c r="V3" i="5" s="1"/>
  <c r="S31" i="4"/>
  <c r="S32" i="5" s="1"/>
  <c r="N17" i="4"/>
  <c r="W28" i="4"/>
  <c r="W29" i="5" s="1"/>
  <c r="O23" i="4"/>
  <c r="O24" i="5" s="1"/>
  <c r="H24" i="4"/>
  <c r="H25" i="5" s="1"/>
  <c r="U34" i="4"/>
  <c r="G10" i="4"/>
  <c r="V38" i="4"/>
  <c r="V39" i="5" s="1"/>
  <c r="E41" i="4"/>
  <c r="E42" i="5" s="1"/>
  <c r="S34" i="4"/>
  <c r="S35" i="5" s="1"/>
  <c r="F37" i="4"/>
  <c r="V25" i="4"/>
  <c r="V26" i="5" s="1"/>
  <c r="P17" i="4"/>
  <c r="P18" i="5" s="1"/>
  <c r="E32" i="4"/>
  <c r="E33" i="5" s="1"/>
  <c r="X42" i="4"/>
  <c r="X43" i="5" s="1"/>
  <c r="R12" i="4"/>
  <c r="R13" i="5" s="1"/>
  <c r="W30" i="4"/>
  <c r="W31" i="5" s="1"/>
  <c r="J33" i="4"/>
  <c r="J34" i="5" s="1"/>
  <c r="S22" i="4"/>
  <c r="S23" i="5" s="1"/>
  <c r="J2" i="4"/>
  <c r="J3" i="5" s="1"/>
  <c r="P35" i="4"/>
  <c r="P36" i="5" s="1"/>
  <c r="E44" i="4"/>
  <c r="E45" i="5" s="1"/>
  <c r="W25" i="4"/>
  <c r="W26" i="5" s="1"/>
  <c r="P21" i="4"/>
  <c r="P22" i="5" s="1"/>
  <c r="J36" i="4"/>
  <c r="J37" i="5" s="1"/>
  <c r="Q20" i="4"/>
  <c r="Q21" i="5" s="1"/>
  <c r="M34" i="4"/>
  <c r="N7" i="4"/>
  <c r="G25" i="4"/>
  <c r="Y33" i="4"/>
  <c r="Y34" i="5" s="1"/>
  <c r="D40" i="4"/>
  <c r="D41" i="5" s="1"/>
  <c r="P40" i="4"/>
  <c r="P41" i="5" s="1"/>
  <c r="I29" i="4"/>
  <c r="I30" i="5" s="1"/>
  <c r="U19" i="4"/>
  <c r="Q19" i="4"/>
  <c r="Q20" i="5" s="1"/>
  <c r="Q33" i="4"/>
  <c r="Q34" i="5" s="1"/>
  <c r="Y15" i="4"/>
  <c r="Y16" i="5" s="1"/>
  <c r="G27" i="4"/>
  <c r="N32" i="4"/>
  <c r="J19" i="4"/>
  <c r="J20" i="5" s="1"/>
  <c r="I9" i="4"/>
  <c r="I10" i="5" s="1"/>
  <c r="N35" i="4"/>
  <c r="P26" i="4"/>
  <c r="P27" i="5" s="1"/>
  <c r="V31" i="4"/>
  <c r="V32" i="5" s="1"/>
  <c r="U17" i="4"/>
  <c r="X29" i="4"/>
  <c r="X30" i="5" s="1"/>
  <c r="P37" i="4"/>
  <c r="P38" i="5" s="1"/>
  <c r="L24" i="4"/>
  <c r="L25" i="5" s="1"/>
  <c r="Y20" i="4"/>
  <c r="Y21" i="5" s="1"/>
  <c r="I8" i="4"/>
  <c r="I9" i="5" s="1"/>
  <c r="K25" i="4"/>
  <c r="K26" i="5" s="1"/>
  <c r="P41" i="4"/>
  <c r="P42" i="5" s="1"/>
  <c r="M28" i="4"/>
  <c r="U32" i="4"/>
  <c r="Y14" i="4"/>
  <c r="Y15" i="5" s="1"/>
  <c r="V10" i="4"/>
  <c r="V11" i="5" s="1"/>
  <c r="K26" i="4"/>
  <c r="K27" i="5" s="1"/>
  <c r="K4" i="4"/>
  <c r="K5" i="5" s="1"/>
  <c r="R6" i="4"/>
  <c r="R7" i="5" s="1"/>
  <c r="E33" i="4"/>
  <c r="E34" i="5" s="1"/>
  <c r="T21" i="4"/>
  <c r="J11" i="4"/>
  <c r="J12" i="5" s="1"/>
  <c r="F11" i="4"/>
  <c r="Y18" i="4"/>
  <c r="Y19" i="5" s="1"/>
  <c r="D27" i="4"/>
  <c r="D28" i="5" s="1"/>
  <c r="I30" i="4"/>
  <c r="I31" i="5" s="1"/>
  <c r="Q27" i="4"/>
  <c r="Q28" i="5" s="1"/>
  <c r="V30" i="4"/>
  <c r="V31" i="5" s="1"/>
  <c r="I26" i="4"/>
  <c r="I27" i="5" s="1"/>
  <c r="R3" i="4"/>
  <c r="R4" i="5" s="1"/>
  <c r="G15" i="4"/>
  <c r="I6" i="4"/>
  <c r="I7" i="5" s="1"/>
  <c r="E42" i="4"/>
  <c r="E43" i="5" s="1"/>
  <c r="S45" i="4"/>
  <c r="S46" i="5" s="1"/>
  <c r="O28" i="4"/>
  <c r="O29" i="5" s="1"/>
  <c r="V33" i="4"/>
  <c r="V34" i="5" s="1"/>
  <c r="Y31" i="4"/>
  <c r="Y32" i="5" s="1"/>
  <c r="Y24" i="4"/>
  <c r="Y25" i="5" s="1"/>
  <c r="V15" i="4"/>
  <c r="V16" i="5" s="1"/>
  <c r="T3" i="4"/>
  <c r="S12" i="4"/>
  <c r="S13" i="5" s="1"/>
  <c r="H26" i="4"/>
  <c r="H27" i="5" s="1"/>
  <c r="K8" i="4"/>
  <c r="K9" i="5" s="1"/>
  <c r="M29" i="4"/>
  <c r="E747" i="8" s="1"/>
  <c r="Q45" i="4"/>
  <c r="Q46" i="5" s="1"/>
  <c r="U23" i="4"/>
  <c r="G35" i="4"/>
  <c r="J27" i="4"/>
  <c r="J28" i="5" s="1"/>
  <c r="T11" i="4"/>
  <c r="G729" i="8" s="1"/>
  <c r="X22" i="4"/>
  <c r="X23" i="5" s="1"/>
  <c r="T22" i="4"/>
  <c r="U10" i="4"/>
  <c r="L25" i="4"/>
  <c r="L26" i="5" s="1"/>
  <c r="F6" i="4"/>
  <c r="D44" i="4"/>
  <c r="D45" i="5" s="1"/>
  <c r="U29" i="4"/>
  <c r="F30" i="4"/>
  <c r="K34" i="4"/>
  <c r="X4" i="4"/>
  <c r="X5" i="5" s="1"/>
  <c r="U9" i="4"/>
  <c r="R11" i="4"/>
  <c r="R12" i="5" s="1"/>
  <c r="F19" i="4"/>
  <c r="X21" i="4"/>
  <c r="X22" i="5" s="1"/>
  <c r="E25" i="4"/>
  <c r="E26" i="5" s="1"/>
  <c r="E37" i="4"/>
  <c r="E38" i="5" s="1"/>
  <c r="N45" i="4"/>
  <c r="W26" i="4"/>
  <c r="W27" i="5" s="1"/>
  <c r="Y25" i="4"/>
  <c r="Y26" i="5" s="1"/>
  <c r="N26" i="4"/>
  <c r="F744" i="8" s="1"/>
  <c r="J26" i="4"/>
  <c r="J27" i="5" s="1"/>
  <c r="U8" i="4"/>
  <c r="S10" i="4"/>
  <c r="S11" i="5" s="1"/>
  <c r="P28" i="4"/>
  <c r="P29" i="5" s="1"/>
  <c r="S7" i="4"/>
  <c r="S8" i="5" s="1"/>
  <c r="N15" i="4"/>
  <c r="D19" i="4"/>
  <c r="D20" i="5" s="1"/>
  <c r="K14" i="4"/>
  <c r="K15" i="5" s="1"/>
  <c r="J24" i="4"/>
  <c r="J25" i="5" s="1"/>
  <c r="F3" i="4"/>
  <c r="I28" i="4"/>
  <c r="I29" i="5" s="1"/>
  <c r="R44" i="4"/>
  <c r="R45" i="5" s="1"/>
  <c r="O20" i="4"/>
  <c r="O21" i="5" s="1"/>
  <c r="L18" i="4"/>
  <c r="L19" i="5" s="1"/>
  <c r="L8" i="4"/>
  <c r="L9" i="5" s="1"/>
  <c r="I14" i="4"/>
  <c r="I15" i="5" s="1"/>
  <c r="H16" i="4"/>
  <c r="H17" i="5" s="1"/>
  <c r="K2" i="4"/>
  <c r="O33" i="4"/>
  <c r="O34" i="5" s="1"/>
  <c r="AY129" i="3"/>
  <c r="BB129" i="3" s="1"/>
  <c r="L42" i="4"/>
  <c r="L43" i="5" s="1"/>
  <c r="J42" i="4"/>
  <c r="J43" i="5" s="1"/>
  <c r="K40" i="4"/>
  <c r="K41" i="5" s="1"/>
  <c r="M27" i="4"/>
  <c r="S32" i="4"/>
  <c r="S33" i="5" s="1"/>
  <c r="K6" i="4"/>
  <c r="K7" i="5" s="1"/>
  <c r="H18" i="4"/>
  <c r="H19" i="5" s="1"/>
  <c r="F31" i="4"/>
  <c r="Y26" i="4"/>
  <c r="Y27" i="5" s="1"/>
  <c r="AW203" i="3"/>
  <c r="BB203" i="3" s="1"/>
  <c r="O17" i="4"/>
  <c r="O18" i="5" s="1"/>
  <c r="T44" i="4"/>
  <c r="N28" i="4"/>
  <c r="S19" i="4"/>
  <c r="S20" i="5" s="1"/>
  <c r="E36" i="4"/>
  <c r="E37" i="5" s="1"/>
  <c r="M40" i="4"/>
  <c r="P30" i="4"/>
  <c r="P31" i="5" s="1"/>
  <c r="I13" i="4"/>
  <c r="I14" i="5" s="1"/>
  <c r="W41" i="4"/>
  <c r="W42" i="5" s="1"/>
  <c r="G24" i="4"/>
  <c r="E26" i="4"/>
  <c r="E27" i="5" s="1"/>
  <c r="L16" i="4"/>
  <c r="L17" i="5" s="1"/>
  <c r="X38" i="4"/>
  <c r="X39" i="5" s="1"/>
  <c r="X43" i="4"/>
  <c r="X44" i="5" s="1"/>
  <c r="R27" i="4"/>
  <c r="T33" i="4"/>
  <c r="W18" i="4"/>
  <c r="W19" i="5" s="1"/>
  <c r="Q39" i="4"/>
  <c r="Q40" i="5" s="1"/>
  <c r="R9" i="4"/>
  <c r="R10" i="5" s="1"/>
  <c r="U2" i="4"/>
  <c r="O5" i="4"/>
  <c r="O6" i="5" s="1"/>
  <c r="R22" i="4"/>
  <c r="R23" i="5" s="1"/>
  <c r="K12" i="4"/>
  <c r="K13" i="5" s="1"/>
  <c r="D36" i="4"/>
  <c r="D37" i="5" s="1"/>
  <c r="H34" i="4"/>
  <c r="H35" i="5" s="1"/>
  <c r="S17" i="4"/>
  <c r="V29" i="4"/>
  <c r="V30" i="5" s="1"/>
  <c r="Q11" i="4"/>
  <c r="Q12" i="5" s="1"/>
  <c r="N24" i="4"/>
  <c r="O4" i="4"/>
  <c r="O5" i="5" s="1"/>
  <c r="L11" i="4"/>
  <c r="L12" i="5" s="1"/>
  <c r="G38" i="4"/>
  <c r="H10" i="4"/>
  <c r="H11" i="5" s="1"/>
  <c r="V26" i="4"/>
  <c r="V27" i="5" s="1"/>
  <c r="X32" i="4"/>
  <c r="X33" i="5" s="1"/>
  <c r="E35" i="4"/>
  <c r="E36" i="5" s="1"/>
  <c r="U38" i="4"/>
  <c r="L2" i="4"/>
  <c r="L3" i="5" s="1"/>
  <c r="O3" i="4"/>
  <c r="O4" i="5" s="1"/>
  <c r="V21" i="4"/>
  <c r="V22" i="5" s="1"/>
  <c r="M10" i="4"/>
  <c r="E728" i="8" s="1"/>
  <c r="N29" i="4"/>
  <c r="F12" i="4"/>
  <c r="Y4" i="4"/>
  <c r="Y5" i="5" s="1"/>
  <c r="T16" i="4"/>
  <c r="F26" i="4"/>
  <c r="M9" i="4"/>
  <c r="K37" i="4"/>
  <c r="K38" i="5" s="1"/>
  <c r="T4" i="4"/>
  <c r="J25" i="4"/>
  <c r="J26" i="5" s="1"/>
  <c r="N5" i="4"/>
  <c r="F18" i="4"/>
  <c r="M7" i="4"/>
  <c r="O36" i="4"/>
  <c r="O37" i="5" s="1"/>
  <c r="M22" i="4"/>
  <c r="Q10" i="4"/>
  <c r="Q11" i="5" s="1"/>
  <c r="T35" i="4"/>
  <c r="N3" i="4"/>
  <c r="S35" i="4"/>
  <c r="S36" i="5" s="1"/>
  <c r="Q21" i="4"/>
  <c r="Q22" i="5" s="1"/>
  <c r="F2" i="4"/>
  <c r="R37" i="4"/>
  <c r="R38" i="5" s="1"/>
  <c r="L28" i="4"/>
  <c r="L29" i="5" s="1"/>
  <c r="T31" i="4"/>
  <c r="D21" i="4"/>
  <c r="D22" i="5" s="1"/>
  <c r="R24" i="4"/>
  <c r="R25" i="5" s="1"/>
  <c r="M24" i="4"/>
  <c r="X34" i="4"/>
  <c r="X35" i="5" s="1"/>
  <c r="J16" i="4"/>
  <c r="J17" i="5" s="1"/>
  <c r="W34" i="4"/>
  <c r="W35" i="5" s="1"/>
  <c r="M44" i="4"/>
  <c r="W40" i="4"/>
  <c r="W41" i="5" s="1"/>
  <c r="I41" i="4"/>
  <c r="I42" i="5" s="1"/>
  <c r="Y36" i="4"/>
  <c r="Y37" i="5" s="1"/>
  <c r="V36" i="4"/>
  <c r="V37" i="5" s="1"/>
  <c r="E29" i="4"/>
  <c r="T18" i="4"/>
  <c r="I34" i="4"/>
  <c r="I35" i="5" s="1"/>
  <c r="X30" i="4"/>
  <c r="X31" i="5" s="1"/>
  <c r="H20" i="4"/>
  <c r="H21" i="5" s="1"/>
  <c r="K19" i="4"/>
  <c r="K20" i="5" s="1"/>
  <c r="V23" i="4"/>
  <c r="V24" i="5" s="1"/>
  <c r="S11" i="4"/>
  <c r="S12" i="5" s="1"/>
  <c r="Q23" i="4"/>
  <c r="Q24" i="5" s="1"/>
  <c r="O10" i="4"/>
  <c r="O11" i="5" s="1"/>
  <c r="D32" i="4"/>
  <c r="D33" i="5" s="1"/>
  <c r="N22" i="4"/>
  <c r="Q2" i="4"/>
  <c r="O19" i="4"/>
  <c r="O20" i="5" s="1"/>
  <c r="O9" i="4"/>
  <c r="O10" i="5" s="1"/>
  <c r="R5" i="4"/>
  <c r="R6" i="5" s="1"/>
  <c r="H3" i="4"/>
  <c r="H4" i="5" s="1"/>
  <c r="M33" i="4"/>
  <c r="U42" i="4"/>
  <c r="M42" i="4"/>
  <c r="S18" i="4"/>
  <c r="S19" i="5" s="1"/>
  <c r="P25" i="4"/>
  <c r="R13" i="4"/>
  <c r="R14" i="5" s="1"/>
  <c r="O7" i="4"/>
  <c r="O8" i="5" s="1"/>
  <c r="J14" i="4"/>
  <c r="J15" i="5" s="1"/>
  <c r="Q43" i="4"/>
  <c r="Q44" i="5" s="1"/>
  <c r="N18" i="4"/>
  <c r="O40" i="4"/>
  <c r="O41" i="5" s="1"/>
  <c r="V44" i="4"/>
  <c r="V45" i="5" s="1"/>
  <c r="T26" i="4"/>
  <c r="X18" i="4"/>
  <c r="O45" i="4"/>
  <c r="O46" i="5" s="1"/>
  <c r="T20" i="4"/>
  <c r="Q32" i="4"/>
  <c r="Q33" i="5" s="1"/>
  <c r="Y21" i="4"/>
  <c r="Y22" i="5" s="1"/>
  <c r="V20" i="4"/>
  <c r="V21" i="5" s="1"/>
  <c r="R45" i="4"/>
  <c r="R46" i="5" s="1"/>
  <c r="Q41" i="4"/>
  <c r="Q42" i="5" s="1"/>
  <c r="F36" i="4"/>
  <c r="S15" i="4"/>
  <c r="S16" i="5" s="1"/>
  <c r="L15" i="4"/>
  <c r="L16" i="5" s="1"/>
  <c r="M11" i="4"/>
  <c r="J13" i="4"/>
  <c r="J14" i="5" s="1"/>
  <c r="I24" i="4"/>
  <c r="I25" i="5" s="1"/>
  <c r="S44" i="4"/>
  <c r="S45" i="5" s="1"/>
  <c r="H28" i="4"/>
  <c r="H29" i="5" s="1"/>
  <c r="O29" i="4"/>
  <c r="O30" i="5" s="1"/>
  <c r="W43" i="4"/>
  <c r="W44" i="5" s="1"/>
  <c r="S23" i="4"/>
  <c r="S24" i="5" s="1"/>
  <c r="W4" i="4"/>
  <c r="W5" i="5" s="1"/>
  <c r="O2" i="4"/>
  <c r="O3" i="5" s="1"/>
  <c r="F32" i="4"/>
  <c r="L4" i="4"/>
  <c r="L5" i="5" s="1"/>
  <c r="S28" i="4"/>
  <c r="S29" i="5" s="1"/>
  <c r="L27" i="4"/>
  <c r="L28" i="5" s="1"/>
  <c r="Q44" i="4"/>
  <c r="Q45" i="5" s="1"/>
  <c r="T12" i="4"/>
  <c r="L13" i="4"/>
  <c r="L14" i="5" s="1"/>
  <c r="J6" i="4"/>
  <c r="J7" i="5" s="1"/>
  <c r="F16" i="4"/>
  <c r="Y45" i="4"/>
  <c r="Y46" i="5" s="1"/>
  <c r="Y39" i="4"/>
  <c r="Y40" i="5" s="1"/>
  <c r="G40" i="4"/>
  <c r="D758" i="8" s="1"/>
  <c r="K18" i="4"/>
  <c r="K19" i="5" s="1"/>
  <c r="W17" i="4"/>
  <c r="W18" i="5" s="1"/>
  <c r="M19" i="4"/>
  <c r="U11" i="4"/>
  <c r="U6" i="4"/>
  <c r="H724" i="8" s="1"/>
  <c r="Q12" i="4"/>
  <c r="Q13" i="5" s="1"/>
  <c r="J31" i="4"/>
  <c r="J32" i="5" s="1"/>
  <c r="AV188" i="3"/>
  <c r="BA188" i="3" s="1"/>
  <c r="AV191" i="3"/>
  <c r="BA191" i="3" s="1"/>
  <c r="J5" i="4"/>
  <c r="J6" i="5" s="1"/>
  <c r="I43" i="4"/>
  <c r="I44" i="5" s="1"/>
  <c r="L44" i="4"/>
  <c r="L45" i="5" s="1"/>
  <c r="P44" i="4"/>
  <c r="P45" i="5" s="1"/>
  <c r="L17" i="4"/>
  <c r="L18" i="5" s="1"/>
  <c r="W22" i="4"/>
  <c r="W23" i="5" s="1"/>
  <c r="M43" i="4"/>
  <c r="Y30" i="4"/>
  <c r="Y31" i="5" s="1"/>
  <c r="J45" i="4"/>
  <c r="J46" i="5" s="1"/>
  <c r="Q42" i="4"/>
  <c r="Q43" i="5" s="1"/>
  <c r="U43" i="4"/>
  <c r="U945" i="1" s="1"/>
  <c r="F22" i="4"/>
  <c r="S13" i="4"/>
  <c r="S14" i="5" s="1"/>
  <c r="U5" i="4"/>
  <c r="S9" i="4"/>
  <c r="S10" i="5" s="1"/>
  <c r="AV193" i="3"/>
  <c r="BA193" i="3" s="1"/>
  <c r="J4" i="4"/>
  <c r="J5" i="5" s="1"/>
  <c r="H11" i="4"/>
  <c r="H12" i="5" s="1"/>
  <c r="G11" i="4"/>
  <c r="D729" i="8" s="1"/>
  <c r="D10" i="4"/>
  <c r="D11" i="5" s="1"/>
  <c r="Q5" i="4"/>
  <c r="Q18" i="4"/>
  <c r="Q19" i="5" s="1"/>
  <c r="V7" i="4"/>
  <c r="V8" i="5" s="1"/>
  <c r="L39" i="4"/>
  <c r="L40" i="5" s="1"/>
  <c r="S8" i="4"/>
  <c r="S9" i="5" s="1"/>
  <c r="M6" i="4"/>
  <c r="P22" i="4"/>
  <c r="D25" i="4"/>
  <c r="D26" i="5" s="1"/>
  <c r="G9" i="4"/>
  <c r="Q4" i="4"/>
  <c r="Q5" i="5" s="1"/>
  <c r="R33" i="4"/>
  <c r="R34" i="5" s="1"/>
  <c r="T25" i="4"/>
  <c r="U3" i="4"/>
  <c r="M17" i="4"/>
  <c r="G8" i="4"/>
  <c r="Q3" i="4"/>
  <c r="G7" i="4"/>
  <c r="R43" i="4"/>
  <c r="R44" i="5" s="1"/>
  <c r="F23" i="4"/>
  <c r="V17" i="4"/>
  <c r="V18" i="5" s="1"/>
  <c r="W10" i="4"/>
  <c r="W11" i="5" s="1"/>
  <c r="S2" i="4"/>
  <c r="S3" i="5" s="1"/>
  <c r="K3" i="4"/>
  <c r="K4" i="5" s="1"/>
  <c r="O6" i="4"/>
  <c r="O7" i="5" s="1"/>
  <c r="M3" i="4"/>
  <c r="AV189" i="3"/>
  <c r="BA189" i="3" s="1"/>
  <c r="G3" i="4"/>
  <c r="N20" i="4"/>
  <c r="X14" i="4"/>
  <c r="X15" i="5" s="1"/>
  <c r="M26" i="4"/>
  <c r="AV190" i="3"/>
  <c r="BA190" i="3" s="1"/>
  <c r="M16" i="4"/>
  <c r="W9" i="4"/>
  <c r="W10" i="5" s="1"/>
  <c r="P42" i="4"/>
  <c r="P43" i="5" s="1"/>
  <c r="V42" i="4"/>
  <c r="V43" i="5" s="1"/>
  <c r="J22" i="4"/>
  <c r="W16" i="4"/>
  <c r="W17" i="5" s="1"/>
  <c r="T37" i="4"/>
  <c r="N31" i="4"/>
  <c r="D5" i="4"/>
  <c r="D6" i="5" s="1"/>
  <c r="H9" i="4"/>
  <c r="H10" i="5" s="1"/>
  <c r="F29" i="4"/>
  <c r="H41" i="4"/>
  <c r="H42" i="5" s="1"/>
  <c r="O21" i="4"/>
  <c r="O22" i="5" s="1"/>
  <c r="Y10" i="4"/>
  <c r="Y11" i="5" s="1"/>
  <c r="V5" i="4"/>
  <c r="V6" i="5" s="1"/>
  <c r="X36" i="4"/>
  <c r="X37" i="5" s="1"/>
  <c r="I11" i="4"/>
  <c r="I12" i="5" s="1"/>
  <c r="R41" i="4"/>
  <c r="R42" i="5" s="1"/>
  <c r="N21" i="4"/>
  <c r="K21" i="4"/>
  <c r="K22" i="5" s="1"/>
  <c r="J28" i="4"/>
  <c r="J29" i="5" s="1"/>
  <c r="V18" i="4"/>
  <c r="V19" i="5" s="1"/>
  <c r="P33" i="4"/>
  <c r="P34" i="5" s="1"/>
  <c r="Y9" i="4"/>
  <c r="Y10" i="5" s="1"/>
  <c r="P18" i="4"/>
  <c r="P19" i="5" s="1"/>
  <c r="X2" i="4"/>
  <c r="G34" i="4"/>
  <c r="U21" i="4"/>
  <c r="I37" i="4"/>
  <c r="I38" i="5" s="1"/>
  <c r="P905" i="1"/>
  <c r="E904" i="1"/>
  <c r="AZ137" i="3"/>
  <c r="AY97" i="3"/>
  <c r="BB97" i="3" s="1"/>
  <c r="AW221" i="3"/>
  <c r="BB221" i="3" s="1"/>
  <c r="AV211" i="3"/>
  <c r="BA211" i="3" s="1"/>
  <c r="BA37" i="3"/>
  <c r="A33" i="3"/>
  <c r="AW217" i="3"/>
  <c r="BB217" i="3" s="1"/>
  <c r="AW213" i="3"/>
  <c r="BB213" i="3" s="1"/>
  <c r="AW192" i="3"/>
  <c r="BB192" i="3" s="1"/>
  <c r="AY157" i="3"/>
  <c r="BB157" i="3" s="1"/>
  <c r="AZ173" i="3"/>
  <c r="Q452" i="8" s="1"/>
  <c r="AV226" i="3"/>
  <c r="BA226" i="3" s="1"/>
  <c r="AW230" i="3"/>
  <c r="BB230" i="3" s="1"/>
  <c r="AY133" i="3"/>
  <c r="BB133" i="3" s="1"/>
  <c r="AV220" i="3"/>
  <c r="BA220" i="3" s="1"/>
  <c r="AZ117" i="3"/>
  <c r="AZ125" i="3"/>
  <c r="AW198" i="3"/>
  <c r="BB198" i="3" s="1"/>
  <c r="AW216" i="3"/>
  <c r="BB216" i="3" s="1"/>
  <c r="AY169" i="3"/>
  <c r="BB169" i="3" s="1"/>
  <c r="AV203" i="3"/>
  <c r="BA203" i="3" s="1"/>
  <c r="AZ109" i="3"/>
  <c r="AW218" i="3"/>
  <c r="BB218" i="3" s="1"/>
  <c r="AV229" i="3"/>
  <c r="BA229" i="3" s="1"/>
  <c r="AY53" i="3"/>
  <c r="BB53" i="3" s="1"/>
  <c r="AW214" i="3"/>
  <c r="BB214" i="3" s="1"/>
  <c r="AV200" i="3"/>
  <c r="BA200" i="3" s="1"/>
  <c r="AZ89" i="3"/>
  <c r="AY173" i="3"/>
  <c r="BB173" i="3" s="1"/>
  <c r="AW209" i="3"/>
  <c r="BB209" i="3" s="1"/>
  <c r="AV230" i="3"/>
  <c r="BA230" i="3" s="1"/>
  <c r="BB178" i="3"/>
  <c r="AZ145" i="3"/>
  <c r="AW223" i="3"/>
  <c r="BB223" i="3" s="1"/>
  <c r="AV219" i="3"/>
  <c r="BA219" i="3" s="1"/>
  <c r="AZ153" i="3"/>
  <c r="AY105" i="3"/>
  <c r="BB105" i="3" s="1"/>
  <c r="AW225" i="3"/>
  <c r="BB225" i="3" s="1"/>
  <c r="AZ97" i="3"/>
  <c r="AV213" i="3"/>
  <c r="BA213" i="3" s="1"/>
  <c r="AW211" i="3"/>
  <c r="BB211" i="3" s="1"/>
  <c r="AY57" i="3"/>
  <c r="BB57" i="3" s="1"/>
  <c r="AZ61" i="3"/>
  <c r="A34" i="3"/>
  <c r="BA38" i="3"/>
  <c r="AY77" i="3"/>
  <c r="BB77" i="3" s="1"/>
  <c r="AV201" i="3"/>
  <c r="BA201" i="3" s="1"/>
  <c r="AV206" i="3"/>
  <c r="BA206" i="3" s="1"/>
  <c r="AZ77" i="3"/>
  <c r="Q356" i="8" s="1"/>
  <c r="AY69" i="3"/>
  <c r="BB69" i="3" s="1"/>
  <c r="AW206" i="3"/>
  <c r="BB206" i="3" s="1"/>
  <c r="AZ129" i="3"/>
  <c r="AV204" i="3"/>
  <c r="BA204" i="3" s="1"/>
  <c r="AZ169" i="3"/>
  <c r="AZ165" i="3"/>
  <c r="AY145" i="3"/>
  <c r="BB145" i="3" s="1"/>
  <c r="AZ53" i="3"/>
  <c r="Q332" i="8" s="1"/>
  <c r="AV210" i="3"/>
  <c r="BA210" i="3" s="1"/>
  <c r="AW219" i="3"/>
  <c r="BB219" i="3" s="1"/>
  <c r="AW229" i="3"/>
  <c r="BB229" i="3" s="1"/>
  <c r="AW228" i="3"/>
  <c r="BB228" i="3" s="1"/>
  <c r="AZ93" i="3"/>
  <c r="AV223" i="3"/>
  <c r="BA223" i="3" s="1"/>
  <c r="AY73" i="3"/>
  <c r="BB73" i="3" s="1"/>
  <c r="AV205" i="3"/>
  <c r="BA205" i="3" s="1"/>
  <c r="AY101" i="3"/>
  <c r="BB101" i="3" s="1"/>
  <c r="AY149" i="3"/>
  <c r="BB149" i="3" s="1"/>
  <c r="AY137" i="3"/>
  <c r="BB137" i="3" s="1"/>
  <c r="AV212" i="3"/>
  <c r="BA212" i="3" s="1"/>
  <c r="AV224" i="3"/>
  <c r="BA224" i="3" s="1"/>
  <c r="AY89" i="3"/>
  <c r="BB89" i="3" s="1"/>
  <c r="A36" i="3"/>
  <c r="BA40" i="3"/>
  <c r="AV221" i="3"/>
  <c r="BA221" i="3" s="1"/>
  <c r="AZ57" i="3"/>
  <c r="AY117" i="3"/>
  <c r="BB117" i="3" s="1"/>
  <c r="AV209" i="3"/>
  <c r="BA209" i="3" s="1"/>
  <c r="AY141" i="3"/>
  <c r="BB141" i="3" s="1"/>
  <c r="AY85" i="3"/>
  <c r="BB85" i="3" s="1"/>
  <c r="AZ49" i="3"/>
  <c r="AV216" i="3"/>
  <c r="BA216" i="3" s="1"/>
  <c r="AV222" i="3"/>
  <c r="BA222" i="3" s="1"/>
  <c r="AV208" i="3"/>
  <c r="BA208" i="3" s="1"/>
  <c r="AZ157" i="3"/>
  <c r="AW191" i="3"/>
  <c r="BB191" i="3" s="1"/>
  <c r="AW226" i="3"/>
  <c r="BB226" i="3" s="1"/>
  <c r="AZ177" i="3"/>
  <c r="AW190" i="3"/>
  <c r="BB190" i="3" s="1"/>
  <c r="AZ161" i="3"/>
  <c r="AW231" i="3"/>
  <c r="BB231" i="3" s="1"/>
  <c r="AW189" i="3"/>
  <c r="BB189" i="3" s="1"/>
  <c r="AZ85" i="3"/>
  <c r="AW227" i="3"/>
  <c r="BB227" i="3" s="1"/>
  <c r="AZ101" i="3"/>
  <c r="AW208" i="3"/>
  <c r="BB208" i="3" s="1"/>
  <c r="AW210" i="3"/>
  <c r="BB210" i="3" s="1"/>
  <c r="AW212" i="3"/>
  <c r="BB212" i="3" s="1"/>
  <c r="AY81" i="3"/>
  <c r="BB81" i="3" s="1"/>
  <c r="AZ141" i="3"/>
  <c r="AV207" i="3"/>
  <c r="BA207" i="3" s="1"/>
  <c r="AW222" i="3"/>
  <c r="BB222" i="3" s="1"/>
  <c r="AY121" i="3"/>
  <c r="BB121" i="3" s="1"/>
  <c r="AZ73" i="3"/>
  <c r="AV217" i="3"/>
  <c r="BA217" i="3" s="1"/>
  <c r="AW205" i="3"/>
  <c r="BB205" i="3" s="1"/>
  <c r="AY109" i="3"/>
  <c r="BB109" i="3" s="1"/>
  <c r="AW202" i="3"/>
  <c r="BB202" i="3" s="1"/>
  <c r="A35" i="3"/>
  <c r="BA39" i="3"/>
  <c r="AV214" i="3"/>
  <c r="BA214" i="3" s="1"/>
  <c r="AZ69" i="3"/>
  <c r="AW196" i="3"/>
  <c r="BB196" i="3" s="1"/>
  <c r="AY125" i="3"/>
  <c r="BB125" i="3" s="1"/>
  <c r="AW201" i="3"/>
  <c r="BB201" i="3" s="1"/>
  <c r="AY113" i="3"/>
  <c r="BB113" i="3" s="1"/>
  <c r="AW204" i="3"/>
  <c r="BB204" i="3" s="1"/>
  <c r="AW195" i="3"/>
  <c r="BB195" i="3" s="1"/>
  <c r="AV218" i="3"/>
  <c r="BA218" i="3" s="1"/>
  <c r="AW197" i="3"/>
  <c r="BB197" i="3" s="1"/>
  <c r="AZ149" i="3"/>
  <c r="AW200" i="3"/>
  <c r="BB200" i="3" s="1"/>
  <c r="AV215" i="3"/>
  <c r="BA215" i="3" s="1"/>
  <c r="AW194" i="3"/>
  <c r="BB194" i="3" s="1"/>
  <c r="AZ133" i="3"/>
  <c r="AW224" i="3"/>
  <c r="BB224" i="3" s="1"/>
  <c r="AW199" i="3"/>
  <c r="BB199" i="3" s="1"/>
  <c r="AW193" i="3"/>
  <c r="BB193" i="3" s="1"/>
  <c r="AV225" i="3"/>
  <c r="BA225" i="3" s="1"/>
  <c r="AW220" i="3"/>
  <c r="BB220" i="3" s="1"/>
  <c r="AY165" i="3"/>
  <c r="BB165" i="3" s="1"/>
  <c r="AY153" i="3"/>
  <c r="BB153" i="3" s="1"/>
  <c r="AV228" i="3"/>
  <c r="BA228" i="3" s="1"/>
  <c r="AZ81" i="3"/>
  <c r="AY161" i="3"/>
  <c r="BB161" i="3" s="1"/>
  <c r="AY49" i="3"/>
  <c r="BB49" i="3" s="1"/>
  <c r="AZ113" i="3"/>
  <c r="AW207" i="3"/>
  <c r="BB207" i="3" s="1"/>
  <c r="AV227" i="3"/>
  <c r="BA227" i="3" s="1"/>
  <c r="AV199" i="3"/>
  <c r="BA199" i="3" s="1"/>
  <c r="AW215" i="3"/>
  <c r="BB215" i="3" s="1"/>
  <c r="AZ65" i="3"/>
  <c r="AW188" i="3"/>
  <c r="BB188" i="3" s="1"/>
  <c r="AY61" i="3"/>
  <c r="BB61" i="3" s="1"/>
  <c r="AY177" i="3"/>
  <c r="BB177" i="3" s="1"/>
  <c r="AV202" i="3"/>
  <c r="BA202" i="3" s="1"/>
  <c r="BC496" i="1"/>
  <c r="V913" i="1"/>
  <c r="R934" i="1"/>
  <c r="BC518" i="1"/>
  <c r="BC485" i="1"/>
  <c r="BC523" i="1"/>
  <c r="U912" i="1"/>
  <c r="BC505" i="1"/>
  <c r="P939" i="1"/>
  <c r="W909" i="1"/>
  <c r="X906" i="1"/>
  <c r="L928" i="1"/>
  <c r="BC503" i="1"/>
  <c r="BC493" i="1"/>
  <c r="K945" i="1"/>
  <c r="H946" i="1"/>
  <c r="M943" i="1"/>
  <c r="BC473" i="1"/>
  <c r="G938" i="1"/>
  <c r="L947" i="1"/>
  <c r="I920" i="1"/>
  <c r="I946" i="1"/>
  <c r="BC482" i="1"/>
  <c r="BC483" i="1"/>
  <c r="N915" i="1"/>
  <c r="U942" i="1"/>
  <c r="BC470" i="1"/>
  <c r="Q919" i="1"/>
  <c r="J920" i="1"/>
  <c r="I918" i="1"/>
  <c r="BC510" i="1"/>
  <c r="X945" i="1"/>
  <c r="H916" i="1"/>
  <c r="BC469" i="1"/>
  <c r="J912" i="1"/>
  <c r="X930" i="1"/>
  <c r="BC502" i="1"/>
  <c r="P941" i="1"/>
  <c r="H942" i="1"/>
  <c r="BC477" i="1"/>
  <c r="T934" i="1"/>
  <c r="N918" i="1"/>
  <c r="BC504" i="1"/>
  <c r="BC511" i="1"/>
  <c r="Y908" i="1"/>
  <c r="H909" i="1"/>
  <c r="I905" i="1"/>
  <c r="X907" i="1"/>
  <c r="P940" i="1"/>
  <c r="K946" i="1"/>
  <c r="Y907" i="1"/>
  <c r="U915" i="1"/>
  <c r="G922" i="1"/>
  <c r="X937" i="1"/>
  <c r="M939" i="1"/>
  <c r="R944" i="1"/>
  <c r="L940" i="1"/>
  <c r="K925" i="1"/>
  <c r="X947" i="1"/>
  <c r="X943" i="1"/>
  <c r="V942" i="1"/>
  <c r="J925" i="1"/>
  <c r="R931" i="1"/>
  <c r="S943" i="1"/>
  <c r="E923" i="1"/>
  <c r="Y936" i="1"/>
  <c r="S938" i="1"/>
  <c r="S927" i="1"/>
  <c r="P921" i="1"/>
  <c r="Y930" i="1"/>
  <c r="N938" i="1"/>
  <c r="I934" i="1"/>
  <c r="N943" i="1"/>
  <c r="X926" i="1"/>
  <c r="J932" i="1"/>
  <c r="U947" i="1"/>
  <c r="G923" i="1"/>
  <c r="H924" i="1"/>
  <c r="U933" i="1"/>
  <c r="E941" i="1"/>
  <c r="F926" i="1"/>
  <c r="R912" i="1"/>
  <c r="M945" i="1"/>
  <c r="R921" i="1"/>
  <c r="P947" i="1"/>
  <c r="T925" i="1"/>
  <c r="U922" i="1"/>
  <c r="Y934" i="1"/>
  <c r="U909" i="1"/>
  <c r="K941" i="1"/>
  <c r="Y921" i="1"/>
  <c r="N927" i="1"/>
  <c r="W927" i="1"/>
  <c r="X944" i="1"/>
  <c r="F922" i="1"/>
  <c r="X919" i="1"/>
  <c r="G921" i="1"/>
  <c r="L924" i="1"/>
  <c r="K933" i="1"/>
  <c r="G916" i="1"/>
  <c r="W908" i="1"/>
  <c r="G925" i="1"/>
  <c r="J917" i="1"/>
  <c r="G907" i="1"/>
  <c r="N906" i="1"/>
  <c r="D914" i="1"/>
  <c r="T912" i="1"/>
  <c r="I906" i="1"/>
  <c r="L909" i="1"/>
  <c r="J911" i="1"/>
  <c r="G911" i="1"/>
  <c r="X913" i="1"/>
  <c r="M904" i="1"/>
  <c r="J905" i="1"/>
  <c r="E925" i="1"/>
  <c r="U920" i="1"/>
  <c r="BC475" i="1"/>
  <c r="M936" i="1"/>
  <c r="E912" i="1"/>
  <c r="X908" i="1"/>
  <c r="K935" i="1"/>
  <c r="BC490" i="1"/>
  <c r="P906" i="1"/>
  <c r="W914" i="1"/>
  <c r="H910" i="1"/>
  <c r="Q942" i="1"/>
  <c r="P938" i="1"/>
  <c r="Y940" i="1"/>
  <c r="S928" i="1"/>
  <c r="F935" i="1"/>
  <c r="J939" i="1"/>
  <c r="R920" i="1"/>
  <c r="BC468" i="1"/>
  <c r="BC471" i="1"/>
  <c r="K912" i="1"/>
  <c r="T943" i="1"/>
  <c r="G943" i="1"/>
  <c r="BC508" i="1"/>
  <c r="E932" i="1"/>
  <c r="BC484" i="1"/>
  <c r="H929" i="1"/>
  <c r="M923" i="1"/>
  <c r="E922" i="1"/>
  <c r="R919" i="1"/>
  <c r="M940" i="1"/>
  <c r="M919" i="1"/>
  <c r="Q915" i="1"/>
  <c r="X910" i="1"/>
  <c r="H933" i="1"/>
  <c r="G914" i="1"/>
  <c r="M910" i="1"/>
  <c r="H925" i="1"/>
  <c r="S922" i="1"/>
  <c r="P917" i="1"/>
  <c r="R916" i="1"/>
  <c r="Q947" i="1"/>
  <c r="F917" i="1"/>
  <c r="F911" i="1"/>
  <c r="W942" i="1"/>
  <c r="Q926" i="1"/>
  <c r="X905" i="1"/>
  <c r="U916" i="1"/>
  <c r="M914" i="1"/>
  <c r="K910" i="1"/>
  <c r="N925" i="1"/>
  <c r="K915" i="1"/>
  <c r="R914" i="1"/>
  <c r="S910" i="1"/>
  <c r="X946" i="1"/>
  <c r="P918" i="1"/>
  <c r="W925" i="1"/>
  <c r="BC474" i="1"/>
  <c r="V908" i="1"/>
  <c r="G946" i="1"/>
  <c r="E918" i="1"/>
  <c r="M906" i="1"/>
  <c r="BC584" i="1"/>
  <c r="K918" i="1"/>
  <c r="P916" i="1"/>
  <c r="O913" i="1"/>
  <c r="BC481" i="1"/>
  <c r="R910" i="1"/>
  <c r="E914" i="1"/>
  <c r="E910" i="1"/>
  <c r="F909" i="1"/>
  <c r="BC492" i="1"/>
  <c r="BC488" i="1"/>
  <c r="BC497" i="1"/>
  <c r="T945" i="1"/>
  <c r="E907" i="1"/>
  <c r="P915" i="1"/>
  <c r="I921" i="1"/>
  <c r="K934" i="1"/>
  <c r="J904" i="1"/>
  <c r="BC494" i="1"/>
  <c r="W921" i="1"/>
  <c r="Q917" i="1"/>
  <c r="K944" i="1"/>
  <c r="X927" i="1"/>
  <c r="G915" i="1"/>
  <c r="Y942" i="1"/>
  <c r="BC489" i="1"/>
  <c r="BC507" i="1"/>
  <c r="Y913" i="1"/>
  <c r="T911" i="1"/>
  <c r="V916" i="1"/>
  <c r="G930" i="1"/>
  <c r="T908" i="1"/>
  <c r="X911" i="1"/>
  <c r="I913" i="1"/>
  <c r="BC472" i="1"/>
  <c r="E905" i="1"/>
  <c r="K909" i="1"/>
  <c r="W941" i="1"/>
  <c r="X909" i="1"/>
  <c r="BC501" i="1"/>
  <c r="P912" i="1"/>
  <c r="W933" i="1"/>
  <c r="F912" i="1"/>
  <c r="P929" i="1"/>
  <c r="L922" i="1"/>
  <c r="P910" i="1"/>
  <c r="F930" i="1"/>
  <c r="T921" i="1"/>
  <c r="W929" i="1"/>
  <c r="R906" i="1"/>
  <c r="W940" i="1"/>
  <c r="J916" i="1"/>
  <c r="F944" i="1"/>
  <c r="F939" i="1"/>
  <c r="L938" i="1"/>
  <c r="I937" i="1"/>
  <c r="K917" i="1"/>
  <c r="F943" i="1"/>
  <c r="F932" i="1"/>
  <c r="E916" i="1"/>
  <c r="G927" i="1"/>
  <c r="L930" i="1"/>
  <c r="S906" i="1"/>
  <c r="I907" i="1"/>
  <c r="G947" i="1"/>
  <c r="E915" i="1"/>
  <c r="E906" i="1"/>
  <c r="X915" i="1"/>
  <c r="S905" i="1"/>
  <c r="H934" i="1"/>
  <c r="Q933" i="1"/>
  <c r="F907" i="1"/>
  <c r="X928" i="1"/>
  <c r="BC500" i="1"/>
  <c r="E913" i="1"/>
  <c r="R930" i="1"/>
  <c r="BC636" i="1"/>
  <c r="P908" i="1"/>
  <c r="P925" i="1"/>
  <c r="X929" i="1"/>
  <c r="F915" i="1"/>
  <c r="BC487" i="1"/>
  <c r="BC486" i="1"/>
  <c r="E936" i="1"/>
  <c r="U926" i="1"/>
  <c r="BC499" i="1"/>
  <c r="BC509" i="1"/>
  <c r="BC480" i="1"/>
  <c r="E944" i="1"/>
  <c r="H927" i="1"/>
  <c r="S945" i="1"/>
  <c r="S907" i="1"/>
  <c r="H906" i="1"/>
  <c r="H945" i="1"/>
  <c r="N939" i="1"/>
  <c r="BC491" i="1"/>
  <c r="BC498" i="1"/>
  <c r="K911" i="1"/>
  <c r="M926" i="1"/>
  <c r="W944" i="1"/>
  <c r="E934" i="1"/>
  <c r="N904" i="1"/>
  <c r="G918" i="1"/>
  <c r="J909" i="1"/>
  <c r="M942" i="1"/>
  <c r="Y909" i="1"/>
  <c r="Q910" i="1"/>
  <c r="Q922" i="1"/>
  <c r="X939" i="1"/>
  <c r="BC476" i="1"/>
  <c r="BC516" i="1"/>
  <c r="R909" i="1"/>
  <c r="F945" i="1"/>
  <c r="M933" i="1"/>
  <c r="BC495" i="1"/>
  <c r="E917" i="1"/>
  <c r="Y924" i="1"/>
  <c r="F916" i="1"/>
  <c r="I919" i="1"/>
  <c r="J923" i="1"/>
  <c r="BC479" i="1"/>
  <c r="L907" i="1"/>
  <c r="P928" i="1"/>
  <c r="H919" i="1"/>
  <c r="I914" i="1"/>
  <c r="BC506" i="1"/>
  <c r="X914" i="1"/>
  <c r="N912" i="1"/>
  <c r="U906" i="1"/>
  <c r="S941" i="1"/>
  <c r="I940" i="1"/>
  <c r="N908" i="1"/>
  <c r="W938" i="1"/>
  <c r="I944" i="1"/>
  <c r="N944" i="1"/>
  <c r="E939" i="1"/>
  <c r="T26" i="5" l="1"/>
  <c r="G743" i="8"/>
  <c r="M25" i="5"/>
  <c r="E742" i="8"/>
  <c r="F7" i="5"/>
  <c r="C724" i="8"/>
  <c r="G28" i="5"/>
  <c r="D745" i="8"/>
  <c r="T9" i="5"/>
  <c r="G726" i="8"/>
  <c r="T6" i="5"/>
  <c r="G723" i="8"/>
  <c r="N31" i="5"/>
  <c r="F748" i="8"/>
  <c r="U13" i="5"/>
  <c r="H730" i="8"/>
  <c r="U4" i="5"/>
  <c r="H721" i="8"/>
  <c r="F46" i="5"/>
  <c r="C763" i="8"/>
  <c r="BC556" i="1"/>
  <c r="Q372" i="8"/>
  <c r="G25" i="5"/>
  <c r="D742" i="8"/>
  <c r="Y939" i="1"/>
  <c r="U11" i="5"/>
  <c r="H728" i="8"/>
  <c r="U5" i="5"/>
  <c r="H722" i="8"/>
  <c r="BC588" i="1"/>
  <c r="Q404" i="8"/>
  <c r="F15" i="5"/>
  <c r="C732" i="8"/>
  <c r="U41" i="5"/>
  <c r="H758" i="8"/>
  <c r="N21" i="5"/>
  <c r="F738" i="8"/>
  <c r="N39" i="5"/>
  <c r="F756" i="8"/>
  <c r="T7" i="5"/>
  <c r="G724" i="8"/>
  <c r="G13" i="5"/>
  <c r="D730" i="8"/>
  <c r="G10" i="5"/>
  <c r="D727" i="8"/>
  <c r="T32" i="5"/>
  <c r="G749" i="8"/>
  <c r="T23" i="5"/>
  <c r="G740" i="8"/>
  <c r="X918" i="1"/>
  <c r="U20" i="5"/>
  <c r="H737" i="8"/>
  <c r="BC540" i="1"/>
  <c r="W904" i="1"/>
  <c r="BC600" i="1"/>
  <c r="Q416" i="8"/>
  <c r="M41" i="5"/>
  <c r="E758" i="8"/>
  <c r="U17" i="5"/>
  <c r="H734" i="8"/>
  <c r="U45" i="5"/>
  <c r="H762" i="8"/>
  <c r="N11" i="5"/>
  <c r="F728" i="8"/>
  <c r="M7" i="5"/>
  <c r="E724" i="8"/>
  <c r="M12" i="5"/>
  <c r="E729" i="8"/>
  <c r="F3" i="5"/>
  <c r="C720" i="8"/>
  <c r="BC628" i="1"/>
  <c r="Q444" i="8"/>
  <c r="G36" i="5"/>
  <c r="D753" i="8"/>
  <c r="T37" i="5"/>
  <c r="G754" i="8"/>
  <c r="N35" i="5"/>
  <c r="F752" i="8"/>
  <c r="N29" i="5"/>
  <c r="F746" i="8"/>
  <c r="U24" i="5"/>
  <c r="H741" i="8"/>
  <c r="U38" i="5"/>
  <c r="H755" i="8"/>
  <c r="M14" i="5"/>
  <c r="E731" i="8"/>
  <c r="BC532" i="1"/>
  <c r="Q348" i="8"/>
  <c r="D912" i="1"/>
  <c r="BC632" i="1"/>
  <c r="Q448" i="8"/>
  <c r="M33" i="5"/>
  <c r="E750" i="8"/>
  <c r="Y926" i="1"/>
  <c r="U22" i="5"/>
  <c r="H739" i="8"/>
  <c r="F37" i="5"/>
  <c r="C754" i="8"/>
  <c r="N4" i="5"/>
  <c r="F721" i="8"/>
  <c r="T45" i="5"/>
  <c r="G762" i="8"/>
  <c r="G26" i="5"/>
  <c r="D743" i="8"/>
  <c r="U8" i="5"/>
  <c r="H725" i="8"/>
  <c r="F8" i="5"/>
  <c r="C725" i="8"/>
  <c r="T10" i="5"/>
  <c r="G727" i="8"/>
  <c r="F42" i="5"/>
  <c r="C759" i="8"/>
  <c r="U32" i="5"/>
  <c r="H749" i="8"/>
  <c r="BC592" i="1"/>
  <c r="Q408" i="8"/>
  <c r="G35" i="5"/>
  <c r="D752" i="8"/>
  <c r="T36" i="5"/>
  <c r="G753" i="8"/>
  <c r="N8" i="5"/>
  <c r="F725" i="8"/>
  <c r="T3" i="5"/>
  <c r="G720" i="8"/>
  <c r="G24" i="5"/>
  <c r="D741" i="8"/>
  <c r="G32" i="5"/>
  <c r="D749" i="8"/>
  <c r="T39" i="5"/>
  <c r="G756" i="8"/>
  <c r="M35" i="5"/>
  <c r="E752" i="8"/>
  <c r="N41" i="5"/>
  <c r="F758" i="8"/>
  <c r="F5" i="5"/>
  <c r="C722" i="8"/>
  <c r="G21" i="5"/>
  <c r="D738" i="8"/>
  <c r="U28" i="5"/>
  <c r="H745" i="8"/>
  <c r="F32" i="5"/>
  <c r="C749" i="8"/>
  <c r="F6" i="5"/>
  <c r="C723" i="8"/>
  <c r="G22" i="5"/>
  <c r="D739" i="8"/>
  <c r="G14" i="5"/>
  <c r="D731" i="8"/>
  <c r="M8" i="5"/>
  <c r="E725" i="8"/>
  <c r="T4" i="5"/>
  <c r="G721" i="8"/>
  <c r="M37" i="5"/>
  <c r="E754" i="8"/>
  <c r="M23" i="5"/>
  <c r="E740" i="8"/>
  <c r="Y912" i="1"/>
  <c r="BC536" i="1"/>
  <c r="Q352" i="8"/>
  <c r="G15" i="5"/>
  <c r="D732" i="8"/>
  <c r="U14" i="5"/>
  <c r="H731" i="8"/>
  <c r="BC548" i="1"/>
  <c r="Q364" i="8"/>
  <c r="BC528" i="1"/>
  <c r="Q344" i="8"/>
  <c r="T21" i="5"/>
  <c r="G738" i="8"/>
  <c r="M40" i="5"/>
  <c r="E757" i="8"/>
  <c r="N6" i="5"/>
  <c r="F723" i="8"/>
  <c r="W915" i="1"/>
  <c r="T8" i="5"/>
  <c r="G725" i="8"/>
  <c r="F19" i="5"/>
  <c r="C736" i="8"/>
  <c r="M28" i="5"/>
  <c r="E745" i="8"/>
  <c r="H926" i="1"/>
  <c r="N909" i="1"/>
  <c r="N22" i="5"/>
  <c r="F739" i="8"/>
  <c r="U6" i="5"/>
  <c r="H723" i="8"/>
  <c r="T27" i="5"/>
  <c r="G744" i="8"/>
  <c r="T5" i="5"/>
  <c r="G722" i="8"/>
  <c r="M32" i="5"/>
  <c r="E749" i="8"/>
  <c r="F25" i="5"/>
  <c r="C742" i="8"/>
  <c r="M908" i="1"/>
  <c r="P920" i="1"/>
  <c r="K913" i="1"/>
  <c r="J928" i="1"/>
  <c r="BC604" i="1"/>
  <c r="Q420" i="8"/>
  <c r="BC524" i="1"/>
  <c r="Q340" i="8"/>
  <c r="M42" i="5"/>
  <c r="E759" i="8"/>
  <c r="N26" i="5"/>
  <c r="F743" i="8"/>
  <c r="N5" i="5"/>
  <c r="F722" i="8"/>
  <c r="F23" i="5"/>
  <c r="C740" i="8"/>
  <c r="F45" i="5"/>
  <c r="C762" i="8"/>
  <c r="M10" i="5"/>
  <c r="E727" i="8"/>
  <c r="U44" i="5"/>
  <c r="H761" i="8"/>
  <c r="F27" i="5"/>
  <c r="C744" i="8"/>
  <c r="N13" i="5"/>
  <c r="F730" i="8"/>
  <c r="N12" i="5"/>
  <c r="F729" i="8"/>
  <c r="N19" i="5"/>
  <c r="F736" i="8"/>
  <c r="Q930" i="1"/>
  <c r="M911" i="1"/>
  <c r="T17" i="5"/>
  <c r="G734" i="8"/>
  <c r="M9" i="5"/>
  <c r="E726" i="8"/>
  <c r="N10" i="5"/>
  <c r="F727" i="8"/>
  <c r="G16" i="5"/>
  <c r="D733" i="8"/>
  <c r="BC560" i="1"/>
  <c r="Q376" i="8"/>
  <c r="N7" i="5"/>
  <c r="F724" i="8"/>
  <c r="K906" i="1"/>
  <c r="X912" i="1"/>
  <c r="BC564" i="1"/>
  <c r="Q380" i="8"/>
  <c r="F13" i="5"/>
  <c r="C730" i="8"/>
  <c r="G38" i="5"/>
  <c r="D755" i="8"/>
  <c r="T46" i="5"/>
  <c r="G763" i="8"/>
  <c r="F34" i="5"/>
  <c r="C751" i="8"/>
  <c r="G18" i="5"/>
  <c r="D735" i="8"/>
  <c r="U26" i="5"/>
  <c r="H743" i="8"/>
  <c r="M44" i="5"/>
  <c r="E761" i="8"/>
  <c r="N30" i="5"/>
  <c r="F747" i="8"/>
  <c r="U34" i="5"/>
  <c r="H751" i="8"/>
  <c r="F22" i="5"/>
  <c r="C739" i="8"/>
  <c r="M3" i="5"/>
  <c r="E720" i="8"/>
  <c r="N17" i="5"/>
  <c r="F734" i="8"/>
  <c r="BC616" i="1"/>
  <c r="Q432" i="8"/>
  <c r="F35" i="5"/>
  <c r="C752" i="8"/>
  <c r="F38" i="5"/>
  <c r="C755" i="8"/>
  <c r="U19" i="5"/>
  <c r="H736" i="8"/>
  <c r="M43" i="5"/>
  <c r="E760" i="8"/>
  <c r="N43" i="5"/>
  <c r="F760" i="8"/>
  <c r="F36" i="5"/>
  <c r="C753" i="8"/>
  <c r="F44" i="5"/>
  <c r="C761" i="8"/>
  <c r="G29" i="5"/>
  <c r="D746" i="8"/>
  <c r="L944" i="1"/>
  <c r="T38" i="5"/>
  <c r="G755" i="8"/>
  <c r="M34" i="5"/>
  <c r="E751" i="8"/>
  <c r="U39" i="5"/>
  <c r="H756" i="8"/>
  <c r="BC640" i="1"/>
  <c r="Q456" i="8"/>
  <c r="F4" i="5"/>
  <c r="C721" i="8"/>
  <c r="F12" i="5"/>
  <c r="C729" i="8"/>
  <c r="G11" i="5"/>
  <c r="D728" i="8"/>
  <c r="U36" i="5"/>
  <c r="H753" i="8"/>
  <c r="F28" i="5"/>
  <c r="C745" i="8"/>
  <c r="N44" i="5"/>
  <c r="F761" i="8"/>
  <c r="M24" i="5"/>
  <c r="E741" i="8"/>
  <c r="I915" i="1"/>
  <c r="I922" i="1"/>
  <c r="Q914" i="1"/>
  <c r="U35" i="5"/>
  <c r="H752" i="8"/>
  <c r="N45" i="5"/>
  <c r="F762" i="8"/>
  <c r="T31" i="5"/>
  <c r="G748" i="8"/>
  <c r="U27" i="5"/>
  <c r="H744" i="8"/>
  <c r="T22" i="5"/>
  <c r="G739" i="8"/>
  <c r="N40" i="5"/>
  <c r="F757" i="8"/>
  <c r="N14" i="5"/>
  <c r="F731" i="8"/>
  <c r="F43" i="5"/>
  <c r="C760" i="8"/>
  <c r="G39" i="5"/>
  <c r="D756" i="8"/>
  <c r="N16" i="5"/>
  <c r="F733" i="8"/>
  <c r="M22" i="5"/>
  <c r="E739" i="8"/>
  <c r="T15" i="5"/>
  <c r="G732" i="8"/>
  <c r="N20" i="5"/>
  <c r="F737" i="8"/>
  <c r="N9" i="5"/>
  <c r="F726" i="8"/>
  <c r="M6" i="5"/>
  <c r="E723" i="8"/>
  <c r="E935" i="1"/>
  <c r="M17" i="5"/>
  <c r="E734" i="8"/>
  <c r="N23" i="5"/>
  <c r="F740" i="8"/>
  <c r="N18" i="5"/>
  <c r="F735" i="8"/>
  <c r="M26" i="5"/>
  <c r="E743" i="8"/>
  <c r="W924" i="1"/>
  <c r="U12" i="5"/>
  <c r="H729" i="8"/>
  <c r="G17" i="5"/>
  <c r="D734" i="8"/>
  <c r="N32" i="5"/>
  <c r="F749" i="8"/>
  <c r="BC552" i="1"/>
  <c r="Q368" i="8"/>
  <c r="T44" i="5"/>
  <c r="G761" i="8"/>
  <c r="F30" i="5"/>
  <c r="C747" i="8"/>
  <c r="M46" i="5"/>
  <c r="E763" i="8"/>
  <c r="G31" i="5"/>
  <c r="D748" i="8"/>
  <c r="T29" i="5"/>
  <c r="G746" i="8"/>
  <c r="U29" i="5"/>
  <c r="H746" i="8"/>
  <c r="F9" i="5"/>
  <c r="C726" i="8"/>
  <c r="U33" i="5"/>
  <c r="H750" i="8"/>
  <c r="M27" i="5"/>
  <c r="E744" i="8"/>
  <c r="M20" i="5"/>
  <c r="E737" i="8"/>
  <c r="N25" i="5"/>
  <c r="F742" i="8"/>
  <c r="G4" i="5"/>
  <c r="D721" i="8"/>
  <c r="M29" i="5"/>
  <c r="E746" i="8"/>
  <c r="U15" i="5"/>
  <c r="H732" i="8"/>
  <c r="E938" i="1"/>
  <c r="V923" i="1"/>
  <c r="BC568" i="1"/>
  <c r="Q384" i="8"/>
  <c r="F40" i="5"/>
  <c r="C757" i="8"/>
  <c r="F18" i="5"/>
  <c r="C735" i="8"/>
  <c r="T24" i="5"/>
  <c r="G741" i="8"/>
  <c r="G33" i="5"/>
  <c r="D750" i="8"/>
  <c r="N34" i="5"/>
  <c r="F751" i="8"/>
  <c r="F10" i="5"/>
  <c r="C727" i="8"/>
  <c r="M4" i="5"/>
  <c r="E721" i="8"/>
  <c r="Q918" i="1"/>
  <c r="F17" i="5"/>
  <c r="C734" i="8"/>
  <c r="N46" i="5"/>
  <c r="F763" i="8"/>
  <c r="G23" i="5"/>
  <c r="D740" i="8"/>
  <c r="T18" i="5"/>
  <c r="G735" i="8"/>
  <c r="U31" i="5"/>
  <c r="H748" i="8"/>
  <c r="F11" i="5"/>
  <c r="C728" i="8"/>
  <c r="BC624" i="1"/>
  <c r="Q440" i="8"/>
  <c r="U43" i="5"/>
  <c r="H760" i="8"/>
  <c r="BC620" i="1"/>
  <c r="Q436" i="8"/>
  <c r="BC576" i="1"/>
  <c r="Q392" i="8"/>
  <c r="BC512" i="1"/>
  <c r="Q328" i="8"/>
  <c r="BC580" i="1"/>
  <c r="Q396" i="8"/>
  <c r="T19" i="5"/>
  <c r="G736" i="8"/>
  <c r="M19" i="5"/>
  <c r="E736" i="8"/>
  <c r="U40" i="5"/>
  <c r="H757" i="8"/>
  <c r="T41" i="5"/>
  <c r="G758" i="8"/>
  <c r="U3" i="5"/>
  <c r="H720" i="8"/>
  <c r="G45" i="5"/>
  <c r="D762" i="8"/>
  <c r="U16" i="5"/>
  <c r="H733" i="8"/>
  <c r="F20" i="5"/>
  <c r="C737" i="8"/>
  <c r="M36" i="5"/>
  <c r="E753" i="8"/>
  <c r="G46" i="5"/>
  <c r="D763" i="8"/>
  <c r="F29" i="5"/>
  <c r="C746" i="8"/>
  <c r="M15" i="5"/>
  <c r="E732" i="8"/>
  <c r="U18" i="5"/>
  <c r="H735" i="8"/>
  <c r="T16" i="5"/>
  <c r="G733" i="8"/>
  <c r="BC520" i="1"/>
  <c r="Q336" i="8"/>
  <c r="Y916" i="1"/>
  <c r="G44" i="5"/>
  <c r="D761" i="8"/>
  <c r="F14" i="5"/>
  <c r="C731" i="8"/>
  <c r="U42" i="5"/>
  <c r="H759" i="8"/>
  <c r="T13" i="5"/>
  <c r="G730" i="8"/>
  <c r="T34" i="5"/>
  <c r="G751" i="8"/>
  <c r="G20" i="5"/>
  <c r="D737" i="8"/>
  <c r="M16" i="5"/>
  <c r="E733" i="8"/>
  <c r="M38" i="5"/>
  <c r="E755" i="8"/>
  <c r="G8" i="5"/>
  <c r="D725" i="8"/>
  <c r="W934" i="1"/>
  <c r="F33" i="5"/>
  <c r="C750" i="8"/>
  <c r="M45" i="5"/>
  <c r="E762" i="8"/>
  <c r="N36" i="5"/>
  <c r="F753" i="8"/>
  <c r="N15" i="5"/>
  <c r="F732" i="8"/>
  <c r="BC608" i="1"/>
  <c r="Q424" i="8"/>
  <c r="U9" i="5"/>
  <c r="H726" i="8"/>
  <c r="BC572" i="1"/>
  <c r="Q388" i="8"/>
  <c r="BC544" i="1"/>
  <c r="Q360" i="8"/>
  <c r="G7" i="5"/>
  <c r="D724" i="8"/>
  <c r="M947" i="1"/>
  <c r="E929" i="1"/>
  <c r="F24" i="5"/>
  <c r="C741" i="8"/>
  <c r="Y945" i="1"/>
  <c r="BC596" i="1"/>
  <c r="Q412" i="8"/>
  <c r="U10" i="5"/>
  <c r="H727" i="8"/>
  <c r="T43" i="5"/>
  <c r="G760" i="8"/>
  <c r="T924" i="1"/>
  <c r="F904" i="1"/>
  <c r="G9" i="5"/>
  <c r="D726" i="8"/>
  <c r="F31" i="5"/>
  <c r="C748" i="8"/>
  <c r="F26" i="5"/>
  <c r="C743" i="8"/>
  <c r="U23" i="5"/>
  <c r="H740" i="8"/>
  <c r="W932" i="1"/>
  <c r="R918" i="1"/>
  <c r="BC612" i="1"/>
  <c r="Q428" i="8"/>
  <c r="M18" i="5"/>
  <c r="E735" i="8"/>
  <c r="U30" i="5"/>
  <c r="H747" i="8"/>
  <c r="T20" i="5"/>
  <c r="G737" i="8"/>
  <c r="F41" i="5"/>
  <c r="C758" i="8"/>
  <c r="M5" i="5"/>
  <c r="E722" i="8"/>
  <c r="G37" i="5"/>
  <c r="D754" i="8"/>
  <c r="N33" i="5"/>
  <c r="F750" i="8"/>
  <c r="J906" i="1"/>
  <c r="L943" i="1"/>
  <c r="I931" i="1"/>
  <c r="M938" i="1"/>
  <c r="R946" i="1"/>
  <c r="I908" i="1"/>
  <c r="M934" i="1"/>
  <c r="P936" i="1"/>
  <c r="N945" i="1"/>
  <c r="R927" i="1"/>
  <c r="G926" i="1"/>
  <c r="I930" i="1"/>
  <c r="U911" i="1"/>
  <c r="I939" i="1"/>
  <c r="K916" i="1"/>
  <c r="F914" i="1"/>
  <c r="T905" i="1"/>
  <c r="N907" i="1"/>
  <c r="P923" i="1"/>
  <c r="Q912" i="1"/>
  <c r="T938" i="1"/>
  <c r="T906" i="1"/>
  <c r="M935" i="1"/>
  <c r="U923" i="1"/>
  <c r="Y935" i="1"/>
  <c r="R924" i="1"/>
  <c r="M944" i="1"/>
  <c r="M918" i="1"/>
  <c r="L908" i="1"/>
  <c r="I932" i="1"/>
  <c r="V934" i="1"/>
  <c r="K908" i="1"/>
  <c r="L929" i="1"/>
  <c r="K920" i="1"/>
  <c r="K905" i="1"/>
  <c r="V905" i="1"/>
  <c r="V944" i="1"/>
  <c r="K914" i="1"/>
  <c r="U913" i="1"/>
  <c r="R907" i="1"/>
  <c r="S933" i="1"/>
  <c r="N930" i="1"/>
  <c r="I936" i="1"/>
  <c r="I910" i="1"/>
  <c r="R913" i="1"/>
  <c r="G924" i="1"/>
  <c r="Q913" i="1"/>
  <c r="Y927" i="1"/>
  <c r="L904" i="1"/>
  <c r="F937" i="1"/>
  <c r="U936" i="1"/>
  <c r="S934" i="1"/>
  <c r="V918" i="1"/>
  <c r="M920" i="1"/>
  <c r="N924" i="1"/>
  <c r="F919" i="1"/>
  <c r="N919" i="1"/>
  <c r="M924" i="1"/>
  <c r="J947" i="1"/>
  <c r="L934" i="1"/>
  <c r="K921" i="1"/>
  <c r="V909" i="1"/>
  <c r="T939" i="1"/>
  <c r="J936" i="1"/>
  <c r="F931" i="1"/>
  <c r="V904" i="1"/>
  <c r="V917" i="1"/>
  <c r="E943" i="1"/>
  <c r="U919" i="1"/>
  <c r="U934" i="1"/>
  <c r="J931" i="1"/>
  <c r="X916" i="1"/>
  <c r="H940" i="1"/>
  <c r="G908" i="1"/>
  <c r="R3" i="5"/>
  <c r="R904" i="1"/>
  <c r="P946" i="1"/>
  <c r="J908" i="1"/>
  <c r="O905" i="1"/>
  <c r="V922" i="1"/>
  <c r="P922" i="1"/>
  <c r="Y941" i="1"/>
  <c r="H911" i="1"/>
  <c r="T947" i="1"/>
  <c r="E942" i="1"/>
  <c r="Y910" i="1"/>
  <c r="Y9" i="5"/>
  <c r="G942" i="1"/>
  <c r="G41" i="5"/>
  <c r="S919" i="1"/>
  <c r="S18" i="5"/>
  <c r="N928" i="1"/>
  <c r="N27" i="5"/>
  <c r="V938" i="1"/>
  <c r="E931" i="1"/>
  <c r="E30" i="5"/>
  <c r="N947" i="1"/>
  <c r="Q905" i="1"/>
  <c r="Q4" i="5"/>
  <c r="R929" i="1"/>
  <c r="R28" i="5"/>
  <c r="K936" i="1"/>
  <c r="K35" i="5"/>
  <c r="T927" i="1"/>
  <c r="F928" i="1"/>
  <c r="G912" i="1"/>
  <c r="Q937" i="1"/>
  <c r="Q36" i="5"/>
  <c r="Q941" i="1"/>
  <c r="S929" i="1"/>
  <c r="X936" i="1"/>
  <c r="F913" i="1"/>
  <c r="X932" i="1"/>
  <c r="P924" i="1"/>
  <c r="P23" i="5"/>
  <c r="T913" i="1"/>
  <c r="T12" i="5"/>
  <c r="X917" i="1"/>
  <c r="K927" i="1"/>
  <c r="H943" i="1"/>
  <c r="T919" i="1"/>
  <c r="Q944" i="1"/>
  <c r="H918" i="1"/>
  <c r="S946" i="1"/>
  <c r="M913" i="1"/>
  <c r="M931" i="1"/>
  <c r="M30" i="5"/>
  <c r="O906" i="1"/>
  <c r="V919" i="1"/>
  <c r="X904" i="1"/>
  <c r="X3" i="5"/>
  <c r="Q907" i="1"/>
  <c r="Q6" i="5"/>
  <c r="V932" i="1"/>
  <c r="E933" i="1"/>
  <c r="Q946" i="1"/>
  <c r="U946" i="1"/>
  <c r="J934" i="1"/>
  <c r="H913" i="1"/>
  <c r="G913" i="1"/>
  <c r="G12" i="5"/>
  <c r="Q935" i="1"/>
  <c r="S912" i="1"/>
  <c r="W911" i="1"/>
  <c r="W936" i="1"/>
  <c r="Y933" i="1"/>
  <c r="H936" i="1"/>
  <c r="L941" i="1"/>
  <c r="F925" i="1"/>
  <c r="X920" i="1"/>
  <c r="X19" i="5"/>
  <c r="P944" i="1"/>
  <c r="J926" i="1"/>
  <c r="W906" i="1"/>
  <c r="R922" i="1"/>
  <c r="R21" i="5"/>
  <c r="T914" i="1"/>
  <c r="R945" i="1"/>
  <c r="L919" i="1"/>
  <c r="H905" i="1"/>
  <c r="K904" i="1"/>
  <c r="K3" i="5"/>
  <c r="P927" i="1"/>
  <c r="P26" i="5"/>
  <c r="M912" i="1"/>
  <c r="M11" i="5"/>
  <c r="U905" i="1"/>
  <c r="I943" i="1"/>
  <c r="W912" i="1"/>
  <c r="R943" i="1"/>
  <c r="U944" i="1"/>
  <c r="J924" i="1"/>
  <c r="J23" i="5"/>
  <c r="F918" i="1"/>
  <c r="S913" i="1"/>
  <c r="Q904" i="1"/>
  <c r="Q3" i="5"/>
  <c r="U908" i="1"/>
  <c r="U7" i="5"/>
  <c r="K907" i="1"/>
  <c r="K6" i="5"/>
  <c r="BB233" i="3"/>
  <c r="BA233" i="3"/>
  <c r="P926" i="1"/>
  <c r="J929" i="1"/>
  <c r="J922" i="1"/>
  <c r="Q909" i="1"/>
  <c r="BA34" i="3"/>
  <c r="A30" i="3"/>
  <c r="G929" i="1"/>
  <c r="AY183" i="3"/>
  <c r="J944" i="1"/>
  <c r="BA36" i="3"/>
  <c r="A32" i="3"/>
  <c r="N935" i="1"/>
  <c r="BA33" i="3"/>
  <c r="A29" i="3"/>
  <c r="V946" i="1"/>
  <c r="L925" i="1"/>
  <c r="BA35" i="3"/>
  <c r="A31" i="3"/>
  <c r="X931" i="1"/>
  <c r="G928" i="1"/>
  <c r="G909" i="1"/>
  <c r="T909" i="1"/>
  <c r="I916" i="1"/>
  <c r="Q932" i="1"/>
  <c r="H939" i="1"/>
  <c r="J945" i="1"/>
  <c r="V915" i="1"/>
  <c r="I911" i="1"/>
  <c r="T941" i="1"/>
  <c r="G910" i="1"/>
  <c r="T935" i="1"/>
  <c r="I928" i="1"/>
  <c r="W930" i="1"/>
  <c r="S942" i="1"/>
  <c r="V943" i="1"/>
  <c r="U928" i="1"/>
  <c r="E928" i="1"/>
  <c r="S930" i="1"/>
  <c r="I929" i="1"/>
  <c r="J940" i="1"/>
  <c r="F921" i="1"/>
  <c r="D937" i="1"/>
  <c r="Q934" i="1"/>
  <c r="V945" i="1"/>
  <c r="R928" i="1"/>
  <c r="J937" i="1"/>
  <c r="S904" i="1"/>
  <c r="V912" i="1"/>
  <c r="M937" i="1"/>
  <c r="T944" i="1"/>
  <c r="V921" i="1"/>
  <c r="F942" i="1"/>
  <c r="W923" i="1"/>
  <c r="U940" i="1"/>
  <c r="U910" i="1"/>
  <c r="N929" i="1"/>
  <c r="D933" i="1"/>
  <c r="F947" i="1"/>
  <c r="I947" i="1"/>
  <c r="D930" i="1"/>
  <c r="T940" i="1"/>
  <c r="Y919" i="1"/>
  <c r="D911" i="1"/>
  <c r="Y943" i="1"/>
  <c r="L914" i="1"/>
  <c r="D932" i="1"/>
  <c r="Y931" i="1"/>
  <c r="J933" i="1"/>
  <c r="P933" i="1"/>
  <c r="Q923" i="1"/>
  <c r="D924" i="1"/>
  <c r="L918" i="1"/>
  <c r="O945" i="1"/>
  <c r="L910" i="1"/>
  <c r="O936" i="1"/>
  <c r="Y922" i="1"/>
  <c r="H908" i="1"/>
  <c r="O931" i="1"/>
  <c r="I945" i="1"/>
  <c r="E921" i="1"/>
  <c r="G934" i="1"/>
  <c r="I942" i="1"/>
  <c r="D928" i="1"/>
  <c r="P934" i="1"/>
  <c r="D931" i="1"/>
  <c r="G940" i="1"/>
  <c r="O946" i="1"/>
  <c r="U907" i="1"/>
  <c r="J938" i="1"/>
  <c r="L905" i="1"/>
  <c r="O940" i="1"/>
  <c r="S915" i="1"/>
  <c r="T915" i="1"/>
  <c r="F923" i="1"/>
  <c r="N923" i="1"/>
  <c r="Y914" i="1"/>
  <c r="L939" i="1"/>
  <c r="O919" i="1"/>
  <c r="F933" i="1"/>
  <c r="W937" i="1"/>
  <c r="K929" i="1"/>
  <c r="H932" i="1"/>
  <c r="M917" i="1"/>
  <c r="O925" i="1"/>
  <c r="D927" i="1"/>
  <c r="O909" i="1"/>
  <c r="G945" i="1"/>
  <c r="L945" i="1"/>
  <c r="D947" i="1"/>
  <c r="I941" i="1"/>
  <c r="W918" i="1"/>
  <c r="V933" i="1"/>
  <c r="K931" i="1"/>
  <c r="M905" i="1"/>
  <c r="S926" i="1"/>
  <c r="Q943" i="1"/>
  <c r="I935" i="1"/>
  <c r="I909" i="1"/>
  <c r="J910" i="1"/>
  <c r="M930" i="1"/>
  <c r="H922" i="1"/>
  <c r="G905" i="1"/>
  <c r="U937" i="1"/>
  <c r="D917" i="1"/>
  <c r="T916" i="1"/>
  <c r="F936" i="1"/>
  <c r="F941" i="1"/>
  <c r="V910" i="1"/>
  <c r="V924" i="1"/>
  <c r="L942" i="1"/>
  <c r="H923" i="1"/>
  <c r="D909" i="1"/>
  <c r="H917" i="1"/>
  <c r="W920" i="1"/>
  <c r="U914" i="1"/>
  <c r="V911" i="1"/>
  <c r="G932" i="1"/>
  <c r="Y929" i="1"/>
  <c r="M932" i="1"/>
  <c r="P919" i="1"/>
  <c r="L916" i="1"/>
  <c r="J914" i="1"/>
  <c r="U924" i="1"/>
  <c r="N941" i="1"/>
  <c r="R911" i="1"/>
  <c r="O934" i="1"/>
  <c r="N922" i="1"/>
  <c r="V926" i="1"/>
  <c r="P935" i="1"/>
  <c r="E947" i="1"/>
  <c r="D923" i="1"/>
  <c r="S931" i="1"/>
  <c r="O947" i="1"/>
  <c r="T936" i="1"/>
  <c r="V925" i="1"/>
  <c r="O907" i="1"/>
  <c r="O935" i="1"/>
  <c r="D910" i="1"/>
  <c r="N911" i="1"/>
  <c r="V927" i="1"/>
  <c r="K947" i="1"/>
  <c r="Y918" i="1"/>
  <c r="X935" i="1"/>
  <c r="W945" i="1"/>
  <c r="L927" i="1"/>
  <c r="H915" i="1"/>
  <c r="K943" i="1"/>
  <c r="O921" i="1"/>
  <c r="O928" i="1"/>
  <c r="P930" i="1"/>
  <c r="L911" i="1"/>
  <c r="M921" i="1"/>
  <c r="T931" i="1"/>
  <c r="T920" i="1"/>
  <c r="S923" i="1"/>
  <c r="H912" i="1"/>
  <c r="J913" i="1"/>
  <c r="Y905" i="1"/>
  <c r="D934" i="1"/>
  <c r="V907" i="1"/>
  <c r="V920" i="1"/>
  <c r="Q911" i="1"/>
  <c r="L920" i="1"/>
  <c r="W928" i="1"/>
  <c r="Y946" i="1"/>
  <c r="F924" i="1"/>
  <c r="O926" i="1"/>
  <c r="R947" i="1"/>
  <c r="P942" i="1"/>
  <c r="L933" i="1"/>
  <c r="I924" i="1"/>
  <c r="P931" i="1"/>
  <c r="X933" i="1"/>
  <c r="W913" i="1"/>
  <c r="Q921" i="1"/>
  <c r="J943" i="1"/>
  <c r="P932" i="1"/>
  <c r="O937" i="1"/>
  <c r="D920" i="1"/>
  <c r="V941" i="1"/>
  <c r="S939" i="1"/>
  <c r="O918" i="1"/>
  <c r="I926" i="1"/>
  <c r="K919" i="1"/>
  <c r="N933" i="1"/>
  <c r="J907" i="1"/>
  <c r="F908" i="1"/>
  <c r="P943" i="1"/>
  <c r="X924" i="1"/>
  <c r="D906" i="1"/>
  <c r="N932" i="1"/>
  <c r="Q906" i="1"/>
  <c r="D935" i="1"/>
  <c r="E930" i="1"/>
  <c r="H914" i="1"/>
  <c r="W916" i="1"/>
  <c r="N920" i="1"/>
  <c r="F946" i="1"/>
  <c r="T926" i="1"/>
  <c r="K922" i="1"/>
  <c r="Y904" i="1"/>
  <c r="T942" i="1"/>
  <c r="I912" i="1"/>
  <c r="L936" i="1"/>
  <c r="R935" i="1"/>
  <c r="W907" i="1"/>
  <c r="O910" i="1"/>
  <c r="O915" i="1"/>
  <c r="N926" i="1"/>
  <c r="O941" i="1"/>
  <c r="S935" i="1"/>
  <c r="N936" i="1"/>
  <c r="W947" i="1"/>
  <c r="G933" i="1"/>
  <c r="G919" i="1"/>
  <c r="Y920" i="1"/>
  <c r="O938" i="1"/>
  <c r="J918" i="1"/>
  <c r="K932" i="1"/>
  <c r="V914" i="1"/>
  <c r="H920" i="1"/>
  <c r="J935" i="1"/>
  <c r="E920" i="1"/>
  <c r="N910" i="1"/>
  <c r="H928" i="1"/>
  <c r="Y947" i="1"/>
  <c r="J919" i="1"/>
  <c r="I904" i="1"/>
  <c r="K938" i="1"/>
  <c r="R923" i="1"/>
  <c r="S914" i="1"/>
  <c r="R942" i="1"/>
  <c r="O917" i="1"/>
  <c r="Q908" i="1"/>
  <c r="S916" i="1"/>
  <c r="K942" i="1"/>
  <c r="O933" i="1"/>
  <c r="P937" i="1"/>
  <c r="J930" i="1"/>
  <c r="D936" i="1"/>
  <c r="L906" i="1"/>
  <c r="N905" i="1"/>
  <c r="V929" i="1"/>
  <c r="N940" i="1"/>
  <c r="G936" i="1"/>
  <c r="H904" i="1"/>
  <c r="K924" i="1"/>
  <c r="S920" i="1"/>
  <c r="T904" i="1"/>
  <c r="D921" i="1"/>
  <c r="F906" i="1"/>
  <c r="V935" i="1"/>
  <c r="T937" i="1"/>
  <c r="D940" i="1"/>
  <c r="R939" i="1"/>
  <c r="V930" i="1"/>
  <c r="H938" i="1"/>
  <c r="P945" i="1"/>
  <c r="L912" i="1"/>
  <c r="K923" i="1"/>
  <c r="Q925" i="1"/>
  <c r="R905" i="1"/>
  <c r="H947" i="1"/>
  <c r="J915" i="1"/>
  <c r="Q945" i="1"/>
  <c r="O911" i="1"/>
  <c r="L917" i="1"/>
  <c r="S937" i="1"/>
  <c r="Y906" i="1"/>
  <c r="G904" i="1"/>
  <c r="S947" i="1"/>
  <c r="E926" i="1"/>
  <c r="D943" i="1"/>
  <c r="R925" i="1"/>
  <c r="S917" i="1"/>
  <c r="O922" i="1"/>
  <c r="H941" i="1"/>
  <c r="X942" i="1"/>
  <c r="X950" i="1" s="1"/>
  <c r="R940" i="1"/>
  <c r="D945" i="1"/>
  <c r="R941" i="1"/>
  <c r="D944" i="1"/>
  <c r="H931" i="1"/>
  <c r="O930" i="1"/>
  <c r="O912" i="1"/>
  <c r="F934" i="1"/>
  <c r="N913" i="1"/>
  <c r="T910" i="1"/>
  <c r="X925" i="1"/>
  <c r="V940" i="1"/>
  <c r="L921" i="1"/>
  <c r="V931" i="1"/>
  <c r="K939" i="1"/>
  <c r="W935" i="1"/>
  <c r="U931" i="1"/>
  <c r="O932" i="1"/>
  <c r="D907" i="1"/>
  <c r="O943" i="1"/>
  <c r="Y915" i="1"/>
  <c r="S911" i="1"/>
  <c r="Q927" i="1"/>
  <c r="Q931" i="1"/>
  <c r="T930" i="1"/>
  <c r="D916" i="1"/>
  <c r="T933" i="1"/>
  <c r="V937" i="1"/>
  <c r="X923" i="1"/>
  <c r="U938" i="1"/>
  <c r="Q929" i="1"/>
  <c r="D913" i="1"/>
  <c r="N946" i="1"/>
  <c r="L932" i="1"/>
  <c r="O944" i="1"/>
  <c r="E919" i="1"/>
  <c r="Y938" i="1"/>
  <c r="Q916" i="1"/>
  <c r="K940" i="1"/>
  <c r="N916" i="1"/>
  <c r="V947" i="1"/>
  <c r="D946" i="1"/>
  <c r="M915" i="1"/>
  <c r="R926" i="1"/>
  <c r="W946" i="1"/>
  <c r="J946" i="1"/>
  <c r="N917" i="1"/>
  <c r="O939" i="1"/>
  <c r="G920" i="1"/>
  <c r="X934" i="1"/>
  <c r="S908" i="1"/>
  <c r="H937" i="1"/>
  <c r="K928" i="1"/>
  <c r="H944" i="1"/>
  <c r="I933" i="1"/>
  <c r="D905" i="1"/>
  <c r="U935" i="1"/>
  <c r="Q924" i="1"/>
  <c r="G937" i="1"/>
  <c r="T928" i="1"/>
  <c r="O920" i="1"/>
  <c r="S918" i="1"/>
  <c r="I927" i="1"/>
  <c r="X921" i="1"/>
  <c r="U904" i="1"/>
  <c r="F929" i="1"/>
  <c r="F940" i="1"/>
  <c r="N937" i="1"/>
  <c r="M925" i="1"/>
  <c r="L926" i="1"/>
  <c r="X938" i="1"/>
  <c r="Y917" i="1"/>
  <c r="O914" i="1"/>
  <c r="G939" i="1"/>
  <c r="W926" i="1"/>
  <c r="S925" i="1"/>
  <c r="L915" i="1"/>
  <c r="K937" i="1"/>
  <c r="D939" i="1"/>
  <c r="I923" i="1"/>
  <c r="R915" i="1"/>
  <c r="M946" i="1"/>
  <c r="S921" i="1"/>
  <c r="R932" i="1"/>
  <c r="F938" i="1"/>
  <c r="S924" i="1"/>
  <c r="U925" i="1"/>
  <c r="T929" i="1"/>
  <c r="W910" i="1"/>
  <c r="D942" i="1"/>
  <c r="L923" i="1"/>
  <c r="S932" i="1"/>
  <c r="U917" i="1"/>
  <c r="R936" i="1"/>
  <c r="E927" i="1"/>
  <c r="R937" i="1"/>
  <c r="O908" i="1"/>
  <c r="T922" i="1"/>
  <c r="Y928" i="1"/>
  <c r="Y937" i="1"/>
  <c r="Q936" i="1"/>
  <c r="K926" i="1"/>
  <c r="Y944" i="1"/>
  <c r="F920" i="1"/>
  <c r="T917" i="1"/>
  <c r="N942" i="1"/>
  <c r="Q938" i="1"/>
  <c r="Q928" i="1"/>
  <c r="O923" i="1"/>
  <c r="T923" i="1"/>
  <c r="V939" i="1"/>
  <c r="O904" i="1"/>
  <c r="L946" i="1"/>
  <c r="I917" i="1"/>
  <c r="O927" i="1"/>
  <c r="S936" i="1"/>
  <c r="G906" i="1"/>
  <c r="Y911" i="1"/>
  <c r="W931" i="1"/>
  <c r="D908" i="1"/>
  <c r="E940" i="1"/>
  <c r="U932" i="1"/>
  <c r="G931" i="1"/>
  <c r="D925" i="1"/>
  <c r="Y925" i="1"/>
  <c r="E945" i="1"/>
  <c r="U943" i="1"/>
  <c r="I938" i="1"/>
  <c r="M927" i="1"/>
  <c r="M929" i="1"/>
  <c r="R917" i="1"/>
  <c r="L913" i="1"/>
  <c r="D919" i="1"/>
  <c r="L935" i="1"/>
  <c r="D941" i="1"/>
  <c r="Q940" i="1"/>
  <c r="U927" i="1"/>
  <c r="W922" i="1"/>
  <c r="T918" i="1"/>
  <c r="N934" i="1"/>
  <c r="G917" i="1"/>
  <c r="R908" i="1"/>
  <c r="V928" i="1"/>
  <c r="F905" i="1"/>
  <c r="O929" i="1"/>
  <c r="O916" i="1"/>
  <c r="S909" i="1"/>
  <c r="T932" i="1"/>
  <c r="V936" i="1"/>
  <c r="D929" i="1"/>
  <c r="M916" i="1"/>
  <c r="W943" i="1"/>
  <c r="V906" i="1"/>
  <c r="R933" i="1"/>
  <c r="X941" i="1"/>
  <c r="Q920" i="1"/>
  <c r="G941" i="1"/>
  <c r="E946" i="1"/>
  <c r="L937" i="1"/>
  <c r="G944" i="1"/>
  <c r="M909" i="1"/>
  <c r="R938" i="1"/>
  <c r="K930" i="1"/>
  <c r="J941" i="1"/>
  <c r="L931" i="1"/>
  <c r="N921" i="1"/>
  <c r="X922" i="1"/>
  <c r="S940" i="1"/>
  <c r="S944" i="1"/>
  <c r="T946" i="1"/>
  <c r="O924" i="1"/>
  <c r="D904" i="1"/>
  <c r="M922" i="1"/>
  <c r="X940" i="1"/>
  <c r="M928" i="1"/>
  <c r="U939" i="1"/>
  <c r="D938" i="1"/>
  <c r="J921" i="1"/>
  <c r="U918" i="1"/>
  <c r="M941" i="1"/>
  <c r="J942" i="1"/>
  <c r="T907" i="1"/>
  <c r="Y932" i="1"/>
  <c r="D922" i="1"/>
  <c r="U941" i="1"/>
  <c r="W905" i="1"/>
  <c r="U921" i="1"/>
  <c r="W919" i="1"/>
  <c r="H921" i="1"/>
  <c r="Y923" i="1"/>
  <c r="N914" i="1"/>
  <c r="J927" i="1"/>
  <c r="G935" i="1"/>
  <c r="N931" i="1"/>
  <c r="D926" i="1"/>
  <c r="E937" i="1"/>
  <c r="E924" i="1"/>
  <c r="D915" i="1"/>
  <c r="O942" i="1"/>
  <c r="F927" i="1"/>
  <c r="D918" i="1"/>
  <c r="H935" i="1"/>
  <c r="I925" i="1"/>
  <c r="W939" i="1"/>
  <c r="H930" i="1"/>
  <c r="Q939" i="1"/>
  <c r="D766" i="8" l="1"/>
  <c r="G766" i="8"/>
  <c r="H766" i="8"/>
  <c r="C766" i="8"/>
  <c r="F766" i="8"/>
  <c r="E766" i="8"/>
  <c r="M950" i="1"/>
  <c r="U950" i="1"/>
  <c r="H950" i="1"/>
  <c r="Q950" i="1"/>
  <c r="BA29" i="3"/>
  <c r="A25" i="3"/>
  <c r="A28" i="3"/>
  <c r="BA32" i="3"/>
  <c r="A27" i="3"/>
  <c r="BA31" i="3"/>
  <c r="BA30" i="3"/>
  <c r="A26" i="3"/>
  <c r="G950" i="1"/>
  <c r="V950" i="1"/>
  <c r="N950" i="1"/>
  <c r="Y950" i="1"/>
  <c r="I950" i="1"/>
  <c r="E950" i="1"/>
  <c r="P950" i="1"/>
  <c r="W950" i="1"/>
  <c r="F950" i="1"/>
  <c r="L950" i="1"/>
  <c r="J950" i="1"/>
  <c r="K950" i="1"/>
  <c r="D950" i="1"/>
  <c r="R950" i="1"/>
  <c r="T950" i="1"/>
  <c r="S950" i="1"/>
  <c r="O950" i="1"/>
  <c r="D952" i="1" l="1"/>
  <c r="BA26" i="3"/>
  <c r="A22" i="3"/>
  <c r="BA27" i="3"/>
  <c r="A23" i="3"/>
  <c r="D951" i="1"/>
  <c r="BA28" i="3"/>
  <c r="A24" i="3"/>
  <c r="A21" i="3"/>
  <c r="BA25" i="3"/>
  <c r="BA21" i="3" l="1"/>
  <c r="A17" i="3"/>
  <c r="A19" i="3"/>
  <c r="BA23" i="3"/>
  <c r="A18" i="3"/>
  <c r="BA22" i="3"/>
  <c r="A20" i="3"/>
  <c r="BA24" i="3"/>
  <c r="BA19" i="3" l="1"/>
  <c r="A15" i="3"/>
  <c r="BA17" i="3"/>
  <c r="A13" i="3"/>
  <c r="BA20" i="3"/>
  <c r="A16" i="3"/>
  <c r="BA18" i="3"/>
  <c r="A14" i="3"/>
  <c r="A10" i="3" l="1"/>
  <c r="BA14" i="3"/>
  <c r="A12" i="3"/>
  <c r="BA16" i="3"/>
  <c r="A9" i="3"/>
  <c r="BA13" i="3"/>
  <c r="A11" i="3"/>
  <c r="BA15" i="3"/>
  <c r="BA11" i="3" l="1"/>
  <c r="A7" i="3"/>
  <c r="BA7" i="3" s="1"/>
  <c r="BA9" i="3"/>
  <c r="A5" i="3"/>
  <c r="BA5" i="3" s="1"/>
  <c r="BA12" i="3"/>
  <c r="A8" i="3"/>
  <c r="BA8" i="3" s="1"/>
  <c r="BA10" i="3"/>
  <c r="A6" i="3"/>
  <c r="BA6" i="3" s="1"/>
</calcChain>
</file>

<file path=xl/sharedStrings.xml><?xml version="1.0" encoding="utf-8"?>
<sst xmlns="http://schemas.openxmlformats.org/spreadsheetml/2006/main" count="1527" uniqueCount="212">
  <si>
    <t>Monthly and Quarterly Pine Sawtimber (Scribner Decimal C) and Pulpwood Stumpage Prices, 1977(Jan.)-2021:2</t>
  </si>
  <si>
    <t>Pulpwood Stumpage</t>
  </si>
  <si>
    <t>Pine Saw</t>
  </si>
  <si>
    <t>Pine Pulp</t>
  </si>
  <si>
    <t>Northern</t>
  </si>
  <si>
    <t>Central</t>
  </si>
  <si>
    <t>Southwest</t>
  </si>
  <si>
    <t>North</t>
  </si>
  <si>
    <t>South</t>
  </si>
  <si>
    <t xml:space="preserve">North </t>
  </si>
  <si>
    <t>East</t>
  </si>
  <si>
    <t>Panhandle</t>
  </si>
  <si>
    <t xml:space="preserve">South </t>
  </si>
  <si>
    <t>Northwest</t>
  </si>
  <si>
    <t>Northeast</t>
  </si>
  <si>
    <t>Southeast</t>
  </si>
  <si>
    <t>West</t>
  </si>
  <si>
    <t>Far East</t>
  </si>
  <si>
    <t>Far Southeast</t>
  </si>
  <si>
    <t>Year</t>
  </si>
  <si>
    <t>Period</t>
  </si>
  <si>
    <t>AL(1) Old</t>
  </si>
  <si>
    <t>AL(2) Old</t>
  </si>
  <si>
    <t>AL(3) Old</t>
  </si>
  <si>
    <t>AL(1) New</t>
  </si>
  <si>
    <t>AL(2) New</t>
  </si>
  <si>
    <t>AL(1) Proxy New</t>
  </si>
  <si>
    <t>AL(2) Proxy New</t>
  </si>
  <si>
    <t>AR(1) Old</t>
  </si>
  <si>
    <t>AR(2) Old</t>
  </si>
  <si>
    <t>AR(3) Old</t>
  </si>
  <si>
    <t>AR(1) New</t>
  </si>
  <si>
    <t>AR(2) New</t>
  </si>
  <si>
    <t>AR(1) Proxy New</t>
  </si>
  <si>
    <t>AR(2) Proxy New</t>
  </si>
  <si>
    <t>FL(1) Old</t>
  </si>
  <si>
    <t>FL(2) Old</t>
  </si>
  <si>
    <t>FL(3) Old</t>
  </si>
  <si>
    <t>FL(1) New</t>
  </si>
  <si>
    <t>FL(2) New</t>
  </si>
  <si>
    <t>FL(1) Proxy New</t>
  </si>
  <si>
    <t>FL(2) Proxy New</t>
  </si>
  <si>
    <t>GA(1) Old</t>
  </si>
  <si>
    <t>GA(2) Old</t>
  </si>
  <si>
    <t>GA(3) Old</t>
  </si>
  <si>
    <t>GA(1) New</t>
  </si>
  <si>
    <t>GA(2) New</t>
  </si>
  <si>
    <t>GA(1) Proxy New</t>
  </si>
  <si>
    <t>GA(2) Proxy New</t>
  </si>
  <si>
    <t>LA(1) Old</t>
  </si>
  <si>
    <t>LA(2) Old</t>
  </si>
  <si>
    <t>LA(3) Old</t>
  </si>
  <si>
    <t>LA(1) New</t>
  </si>
  <si>
    <t>LA(2) New</t>
  </si>
  <si>
    <t>LA(1) Proxy New</t>
  </si>
  <si>
    <t>LA(2) Proxy New</t>
  </si>
  <si>
    <t>MS(1) Old</t>
  </si>
  <si>
    <t>MS(2) Old</t>
  </si>
  <si>
    <t>MS(3) Old</t>
  </si>
  <si>
    <t>MS(1) New</t>
  </si>
  <si>
    <t>MS(2) New</t>
  </si>
  <si>
    <t>MS(1) Proxy New</t>
  </si>
  <si>
    <t>MS(2) Proxy New</t>
  </si>
  <si>
    <t>NC(1) Old</t>
  </si>
  <si>
    <t>NC(2) Old</t>
  </si>
  <si>
    <t>NC(3) Old</t>
  </si>
  <si>
    <t>NC(1) New</t>
  </si>
  <si>
    <t>NC(2) New</t>
  </si>
  <si>
    <t>NC(1) Proxy New</t>
  </si>
  <si>
    <t>NC(2) Proxy New</t>
  </si>
  <si>
    <t>SC(1) Old</t>
  </si>
  <si>
    <t>SC(2) Old</t>
  </si>
  <si>
    <t>SC(3) Old</t>
  </si>
  <si>
    <t>SC(1) New</t>
  </si>
  <si>
    <t>SC(2) New</t>
  </si>
  <si>
    <t>SC(1) Proxy New</t>
  </si>
  <si>
    <t>SC(2) Proxy New</t>
  </si>
  <si>
    <t>TN(1) Old</t>
  </si>
  <si>
    <t>TN(2) Old</t>
  </si>
  <si>
    <t>TN(3) Old</t>
  </si>
  <si>
    <t>TN(1) New</t>
  </si>
  <si>
    <t>TN(2) New</t>
  </si>
  <si>
    <t>TN(1) Proxy New</t>
  </si>
  <si>
    <t>TN(2) Proxy New</t>
  </si>
  <si>
    <t>TX(1) Old</t>
  </si>
  <si>
    <t>TX(2) Old</t>
  </si>
  <si>
    <t>TX(1) New</t>
  </si>
  <si>
    <t>TX(2) New</t>
  </si>
  <si>
    <t>VA(1) Old</t>
  </si>
  <si>
    <t>VA(2) Old</t>
  </si>
  <si>
    <t>VA(3) Old</t>
  </si>
  <si>
    <t>VA(1) New</t>
  </si>
  <si>
    <t>VA(2) New</t>
  </si>
  <si>
    <t>VA(1) Proxy New</t>
  </si>
  <si>
    <t>VA(2) Proxy New</t>
  </si>
  <si>
    <t>VA(1) New Proxy</t>
  </si>
  <si>
    <t>VA(2) New Proxy</t>
  </si>
  <si>
    <t xml:space="preserve">                                   </t>
  </si>
  <si>
    <t>na</t>
  </si>
  <si>
    <t>Summarized Quarterly Data, 1977:1-2017:4 (mid-month observations)</t>
  </si>
  <si>
    <t>All-Commodity Producer Price Indices</t>
  </si>
  <si>
    <t>All-Urban Consumer Price Indices</t>
  </si>
  <si>
    <t>West, Northwest</t>
  </si>
  <si>
    <t>Central, Far Southeast</t>
  </si>
  <si>
    <t>Middle</t>
  </si>
  <si>
    <t>Quarterly</t>
  </si>
  <si>
    <t>Quarter</t>
  </si>
  <si>
    <t>TX(1) Proxy New</t>
  </si>
  <si>
    <t>TX(2) Proxy New</t>
  </si>
  <si>
    <t>VA(1)  Proxy New</t>
  </si>
  <si>
    <t>VA(2)  Proxy New</t>
  </si>
  <si>
    <t>Month</t>
  </si>
  <si>
    <t>Average</t>
  </si>
  <si>
    <t>Summarized Quarterly Data, 1977:1-2017:4 (three-month average observations)</t>
  </si>
  <si>
    <t>Year:Quarter</t>
  </si>
  <si>
    <t>Weighted Southwide Average</t>
  </si>
  <si>
    <t>Weighted Southwide Average (Nominal $/mbf)</t>
  </si>
  <si>
    <t>Weighted Southwide Average (Nominal $/cord)</t>
  </si>
  <si>
    <t>PPI</t>
  </si>
  <si>
    <t>S&amp;P500</t>
  </si>
  <si>
    <t>CPI</t>
  </si>
  <si>
    <t>[Excluding AR(2), TN(2)]</t>
  </si>
  <si>
    <t>[Excluding AR(2), TN(1), TN(2)]</t>
  </si>
  <si>
    <t>Average Annual</t>
  </si>
  <si>
    <t>Sawtimber</t>
  </si>
  <si>
    <t>Pulpwood</t>
  </si>
  <si>
    <t>PPI Inflator Annual</t>
  </si>
  <si>
    <t>CPI Inflator Annual</t>
  </si>
  <si>
    <t>CPI Inflator as of October 2019</t>
  </si>
  <si>
    <t>Southwide</t>
  </si>
  <si>
    <t>Southwide, Real</t>
  </si>
  <si>
    <t>Southwide Weight</t>
  </si>
  <si>
    <t>Statewide Annual Weighted Averages</t>
  </si>
  <si>
    <t>ALSAW</t>
  </si>
  <si>
    <t>ARSAW</t>
  </si>
  <si>
    <t>FLSAW</t>
  </si>
  <si>
    <t>GASAW</t>
  </si>
  <si>
    <t>LASAW</t>
  </si>
  <si>
    <t>MSSAW</t>
  </si>
  <si>
    <t>NCSAW</t>
  </si>
  <si>
    <t>SCSAW</t>
  </si>
  <si>
    <t>TNSAW</t>
  </si>
  <si>
    <t>TXSAW</t>
  </si>
  <si>
    <t>VASAW</t>
  </si>
  <si>
    <t>ALPULP</t>
  </si>
  <si>
    <t>ARPULP</t>
  </si>
  <si>
    <t>FLPULP</t>
  </si>
  <si>
    <t>GAPULP</t>
  </si>
  <si>
    <t>LAPULP</t>
  </si>
  <si>
    <t>MSPULP</t>
  </si>
  <si>
    <t>NCPULP</t>
  </si>
  <si>
    <t>SCPULP</t>
  </si>
  <si>
    <t>TNPULP</t>
  </si>
  <si>
    <t>TXPULP</t>
  </si>
  <si>
    <t>VAPULP</t>
  </si>
  <si>
    <t>Statewide Annual Weighted Averages (Real Prices, 2009 dollars)</t>
  </si>
  <si>
    <t>Based on 12-month Average Price Data</t>
  </si>
  <si>
    <t>CPI (1982 = 100)</t>
  </si>
  <si>
    <t>(2012 = 100)</t>
  </si>
  <si>
    <t>2020Q1 YOY Change</t>
  </si>
  <si>
    <t>2020Q2 YOY Change</t>
  </si>
  <si>
    <t>Delivered Prices</t>
  </si>
  <si>
    <t>Delivered Price Divided by Stumpage Price</t>
  </si>
  <si>
    <t>Average Ratio, 2015-2020</t>
  </si>
  <si>
    <t>Saw</t>
  </si>
  <si>
    <t>Pulp</t>
  </si>
  <si>
    <t>year</t>
  </si>
  <si>
    <t>quarter</t>
  </si>
  <si>
    <t>sawal1</t>
  </si>
  <si>
    <t>sawal2</t>
  </si>
  <si>
    <t>sawar1</t>
  </si>
  <si>
    <t>sawar2</t>
  </si>
  <si>
    <t>sawfl1</t>
  </si>
  <si>
    <t>sawfl2</t>
  </si>
  <si>
    <t>sawga1</t>
  </si>
  <si>
    <t>sawga2</t>
  </si>
  <si>
    <t>sawla1</t>
  </si>
  <si>
    <t>sawla2</t>
  </si>
  <si>
    <t>sawms1</t>
  </si>
  <si>
    <t>sawms2</t>
  </si>
  <si>
    <t>sawnc1</t>
  </si>
  <si>
    <t>sawnc2</t>
  </si>
  <si>
    <t>sawsc1</t>
  </si>
  <si>
    <t>sawsc2</t>
  </si>
  <si>
    <t>sawtn1</t>
  </si>
  <si>
    <t>sawtn2</t>
  </si>
  <si>
    <t>sawtx1</t>
  </si>
  <si>
    <t>sawtx2</t>
  </si>
  <si>
    <t>sawva1</t>
  </si>
  <si>
    <t>sawva2</t>
  </si>
  <si>
    <t>plpal1</t>
  </si>
  <si>
    <t>plpal2</t>
  </si>
  <si>
    <t>plpar1</t>
  </si>
  <si>
    <t>plpar2</t>
  </si>
  <si>
    <t>plpfl1</t>
  </si>
  <si>
    <t>plplfl2</t>
  </si>
  <si>
    <t>plpga1</t>
  </si>
  <si>
    <t>plpga2</t>
  </si>
  <si>
    <t>plpla1</t>
  </si>
  <si>
    <t>plpla2</t>
  </si>
  <si>
    <t>plpms1</t>
  </si>
  <si>
    <t>plpms2</t>
  </si>
  <si>
    <t>plpnc1</t>
  </si>
  <si>
    <t>plpnc2</t>
  </si>
  <si>
    <t>plpsc1</t>
  </si>
  <si>
    <t>plpsc2</t>
  </si>
  <si>
    <t>plptn1</t>
  </si>
  <si>
    <t>plptn2</t>
  </si>
  <si>
    <t>plptx1</t>
  </si>
  <si>
    <t>plptx2</t>
  </si>
  <si>
    <t>plpva1</t>
  </si>
  <si>
    <t>plpva2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</si>
</sst>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"/>
    <numFmt numFmtId="165" formatCode="0.000"/>
    <numFmt numFmtId="166" formatCode="0.0000"/>
    <numFmt numFmtId="167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2"/>
      <color indexed="10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7" fillId="2" borderId="0" xfId="0" applyFont="1" applyFill="1"/>
    <xf numFmtId="0" fontId="7" fillId="0" borderId="0" xfId="0" applyFont="1"/>
    <xf numFmtId="2" fontId="6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2" fontId="4" fillId="0" borderId="0" xfId="0" applyNumberFormat="1" applyFont="1"/>
    <xf numFmtId="2" fontId="2" fillId="0" borderId="0" xfId="0" applyNumberFormat="1" applyFont="1" applyAlignment="1">
      <alignment horizontal="right"/>
    </xf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164" fontId="3" fillId="0" borderId="0" xfId="0" applyNumberFormat="1" applyFont="1"/>
    <xf numFmtId="0" fontId="3" fillId="3" borderId="0" xfId="0" applyFont="1" applyFill="1"/>
    <xf numFmtId="165" fontId="2" fillId="0" borderId="0" xfId="0" applyNumberFormat="1" applyFont="1"/>
    <xf numFmtId="166" fontId="3" fillId="0" borderId="0" xfId="0" applyNumberFormat="1" applyFont="1"/>
    <xf numFmtId="167" fontId="2" fillId="0" borderId="0" xfId="0" applyNumberFormat="1" applyFont="1"/>
    <xf numFmtId="165" fontId="6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Southern Pine</a:t>
            </a:r>
            <a:r>
              <a:rPr lang="en-US" b="1" baseline="0"/>
              <a:t> Sawtimber and Southern Pine Pulpwood Prices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[1]Price_Data!$BB$465:$BB$466</c:f>
              <c:strCache>
                <c:ptCount val="1"/>
                <c:pt idx="0">
                  <c:v>Pine Saw Weighted Southwide Average (Nominal $/mbf)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[1]Price_Data!$BB$467:$BB$643</c:f>
              <c:numCache>
                <c:formatCode>General</c:formatCode>
                <c:ptCount val="177"/>
                <c:pt idx="1">
                  <c:v>84.755786722725489</c:v>
                </c:pt>
                <c:pt idx="2">
                  <c:v>94.657922295749287</c:v>
                </c:pt>
                <c:pt idx="3">
                  <c:v>101.02140123412762</c:v>
                </c:pt>
                <c:pt idx="4">
                  <c:v>101.50564886529484</c:v>
                </c:pt>
                <c:pt idx="5">
                  <c:v>107.16180633459561</c:v>
                </c:pt>
                <c:pt idx="6">
                  <c:v>109.59229510318079</c:v>
                </c:pt>
                <c:pt idx="7">
                  <c:v>117.82640432604528</c:v>
                </c:pt>
                <c:pt idx="8">
                  <c:v>130.14496655670837</c:v>
                </c:pt>
                <c:pt idx="9">
                  <c:v>142.97857182859869</c:v>
                </c:pt>
                <c:pt idx="10">
                  <c:v>139.5773398110473</c:v>
                </c:pt>
                <c:pt idx="11">
                  <c:v>138.24836098314927</c:v>
                </c:pt>
                <c:pt idx="12">
                  <c:v>142.30518352138157</c:v>
                </c:pt>
                <c:pt idx="13">
                  <c:v>137.18241457112561</c:v>
                </c:pt>
                <c:pt idx="14">
                  <c:v>119.41057567810951</c:v>
                </c:pt>
                <c:pt idx="15">
                  <c:v>113.89666698810896</c:v>
                </c:pt>
                <c:pt idx="16">
                  <c:v>118.85303238456474</c:v>
                </c:pt>
                <c:pt idx="17">
                  <c:v>121.28614239325179</c:v>
                </c:pt>
                <c:pt idx="18">
                  <c:v>143.2710759956548</c:v>
                </c:pt>
                <c:pt idx="19">
                  <c:v>153.87859326906235</c:v>
                </c:pt>
                <c:pt idx="20">
                  <c:v>148.82182021942305</c:v>
                </c:pt>
                <c:pt idx="21">
                  <c:v>128.38058504047055</c:v>
                </c:pt>
                <c:pt idx="22">
                  <c:v>129.71563402195008</c:v>
                </c:pt>
                <c:pt idx="23">
                  <c:v>128.58966331564102</c:v>
                </c:pt>
                <c:pt idx="24">
                  <c:v>122.22388290071522</c:v>
                </c:pt>
                <c:pt idx="25">
                  <c:v>129.31213983448453</c:v>
                </c:pt>
                <c:pt idx="26">
                  <c:v>145.3883442079248</c:v>
                </c:pt>
                <c:pt idx="27">
                  <c:v>150.78159176700106</c:v>
                </c:pt>
                <c:pt idx="28">
                  <c:v>150.10928942981522</c:v>
                </c:pt>
                <c:pt idx="29">
                  <c:v>145.05702982199173</c:v>
                </c:pt>
                <c:pt idx="30">
                  <c:v>145.14927083676889</c:v>
                </c:pt>
                <c:pt idx="31">
                  <c:v>139.61492164154808</c:v>
                </c:pt>
                <c:pt idx="32">
                  <c:v>131.54871696522468</c:v>
                </c:pt>
                <c:pt idx="33">
                  <c:v>135.50501149495312</c:v>
                </c:pt>
                <c:pt idx="34">
                  <c:v>122.22137264026341</c:v>
                </c:pt>
                <c:pt idx="35">
                  <c:v>109.90457086018883</c:v>
                </c:pt>
                <c:pt idx="36">
                  <c:v>108.72232440103447</c:v>
                </c:pt>
                <c:pt idx="37">
                  <c:v>126.95671792144589</c:v>
                </c:pt>
                <c:pt idx="38">
                  <c:v>119.60703478878324</c:v>
                </c:pt>
                <c:pt idx="39">
                  <c:v>110.3766718198769</c:v>
                </c:pt>
                <c:pt idx="40">
                  <c:v>102.48137722432318</c:v>
                </c:pt>
                <c:pt idx="41">
                  <c:v>104.89723697178896</c:v>
                </c:pt>
                <c:pt idx="42">
                  <c:v>111.39108578341138</c:v>
                </c:pt>
                <c:pt idx="43">
                  <c:v>113.55414636517308</c:v>
                </c:pt>
                <c:pt idx="44">
                  <c:v>132.32908540161219</c:v>
                </c:pt>
                <c:pt idx="45">
                  <c:v>141.62639333715788</c:v>
                </c:pt>
                <c:pt idx="46">
                  <c:v>126.5999944770802</c:v>
                </c:pt>
                <c:pt idx="47">
                  <c:v>122.97919553477912</c:v>
                </c:pt>
                <c:pt idx="48">
                  <c:v>124.24280293491958</c:v>
                </c:pt>
                <c:pt idx="49">
                  <c:v>133.5874689811119</c:v>
                </c:pt>
                <c:pt idx="50">
                  <c:v>130.93277847061577</c:v>
                </c:pt>
                <c:pt idx="51">
                  <c:v>133.14690384402795</c:v>
                </c:pt>
                <c:pt idx="52">
                  <c:v>134.88990676253519</c:v>
                </c:pt>
                <c:pt idx="53">
                  <c:v>137.84704170947035</c:v>
                </c:pt>
                <c:pt idx="54">
                  <c:v>145.3076327244242</c:v>
                </c:pt>
                <c:pt idx="55">
                  <c:v>136.86637452636649</c:v>
                </c:pt>
                <c:pt idx="56">
                  <c:v>141.70006622948222</c:v>
                </c:pt>
                <c:pt idx="57">
                  <c:v>133.0429242981559</c:v>
                </c:pt>
                <c:pt idx="58">
                  <c:v>134.97361405172433</c:v>
                </c:pt>
                <c:pt idx="59">
                  <c:v>141.24675909550484</c:v>
                </c:pt>
                <c:pt idx="60">
                  <c:v>145.95404030496434</c:v>
                </c:pt>
                <c:pt idx="61">
                  <c:v>155.46146552956313</c:v>
                </c:pt>
                <c:pt idx="62">
                  <c:v>172.44341559864694</c:v>
                </c:pt>
                <c:pt idx="63">
                  <c:v>170.71759969507841</c:v>
                </c:pt>
                <c:pt idx="64">
                  <c:v>175.75756348563536</c:v>
                </c:pt>
                <c:pt idx="65">
                  <c:v>207.00305636285674</c:v>
                </c:pt>
                <c:pt idx="66">
                  <c:v>207.28253847253328</c:v>
                </c:pt>
                <c:pt idx="67">
                  <c:v>179.57026775930251</c:v>
                </c:pt>
                <c:pt idx="68">
                  <c:v>204.54292486540567</c:v>
                </c:pt>
                <c:pt idx="69">
                  <c:v>238.00293725284675</c:v>
                </c:pt>
                <c:pt idx="70">
                  <c:v>234.6462265948831</c:v>
                </c:pt>
                <c:pt idx="71">
                  <c:v>242.22345276097002</c:v>
                </c:pt>
                <c:pt idx="72">
                  <c:v>267.3886464338463</c:v>
                </c:pt>
                <c:pt idx="73">
                  <c:v>286.92437943684786</c:v>
                </c:pt>
                <c:pt idx="74">
                  <c:v>286.34970460717523</c:v>
                </c:pt>
                <c:pt idx="75">
                  <c:v>242.47931773786269</c:v>
                </c:pt>
                <c:pt idx="76">
                  <c:v>236.01759969507842</c:v>
                </c:pt>
                <c:pt idx="77">
                  <c:v>237.65859021392163</c:v>
                </c:pt>
                <c:pt idx="78">
                  <c:v>220.8207013197389</c:v>
                </c:pt>
                <c:pt idx="79">
                  <c:v>227.31719472104436</c:v>
                </c:pt>
                <c:pt idx="80">
                  <c:v>260.8425580065749</c:v>
                </c:pt>
                <c:pt idx="81">
                  <c:v>288.53081137738815</c:v>
                </c:pt>
                <c:pt idx="82">
                  <c:v>285.17066082233555</c:v>
                </c:pt>
                <c:pt idx="83">
                  <c:v>284.70788508266236</c:v>
                </c:pt>
                <c:pt idx="84">
                  <c:v>314.48177140406881</c:v>
                </c:pt>
                <c:pt idx="85">
                  <c:v>340.0495569107627</c:v>
                </c:pt>
                <c:pt idx="86">
                  <c:v>318.83122588022297</c:v>
                </c:pt>
                <c:pt idx="87">
                  <c:v>279.65570060507883</c:v>
                </c:pt>
                <c:pt idx="88">
                  <c:v>283.97275715851163</c:v>
                </c:pt>
                <c:pt idx="89">
                  <c:v>277.7324693887274</c:v>
                </c:pt>
                <c:pt idx="90">
                  <c:v>281.92655915003098</c:v>
                </c:pt>
                <c:pt idx="91">
                  <c:v>290.38656677307159</c:v>
                </c:pt>
                <c:pt idx="92">
                  <c:v>301.46866215636766</c:v>
                </c:pt>
                <c:pt idx="93">
                  <c:v>315.84155986469108</c:v>
                </c:pt>
                <c:pt idx="94">
                  <c:v>296.3647172328362</c:v>
                </c:pt>
                <c:pt idx="95">
                  <c:v>281.04989280099102</c:v>
                </c:pt>
                <c:pt idx="96">
                  <c:v>263.23386535804468</c:v>
                </c:pt>
                <c:pt idx="97">
                  <c:v>249.6146124160274</c:v>
                </c:pt>
                <c:pt idx="98">
                  <c:v>256.05138644051647</c:v>
                </c:pt>
                <c:pt idx="99">
                  <c:v>260.71062461289245</c:v>
                </c:pt>
                <c:pt idx="100">
                  <c:v>262.71289723188335</c:v>
                </c:pt>
                <c:pt idx="101">
                  <c:v>272.37371480299203</c:v>
                </c:pt>
                <c:pt idx="102">
                  <c:v>266.77914145504792</c:v>
                </c:pt>
                <c:pt idx="103">
                  <c:v>258.44089523083517</c:v>
                </c:pt>
                <c:pt idx="104">
                  <c:v>272.23402020105772</c:v>
                </c:pt>
                <c:pt idx="105">
                  <c:v>260.55866882652822</c:v>
                </c:pt>
                <c:pt idx="106">
                  <c:v>264.40290390204393</c:v>
                </c:pt>
                <c:pt idx="107">
                  <c:v>255.9823431321168</c:v>
                </c:pt>
                <c:pt idx="108">
                  <c:v>273.7297941779027</c:v>
                </c:pt>
                <c:pt idx="109">
                  <c:v>277.26375720615562</c:v>
                </c:pt>
                <c:pt idx="110">
                  <c:v>278.36430749440177</c:v>
                </c:pt>
                <c:pt idx="111">
                  <c:v>276.9878388679785</c:v>
                </c:pt>
                <c:pt idx="112">
                  <c:v>285.88640001905765</c:v>
                </c:pt>
                <c:pt idx="113">
                  <c:v>299.51684453761499</c:v>
                </c:pt>
                <c:pt idx="114">
                  <c:v>302.56491495545282</c:v>
                </c:pt>
                <c:pt idx="115">
                  <c:v>287.19208156653485</c:v>
                </c:pt>
                <c:pt idx="116">
                  <c:v>293.01909333460389</c:v>
                </c:pt>
                <c:pt idx="117">
                  <c:v>304.86800466911239</c:v>
                </c:pt>
                <c:pt idx="118">
                  <c:v>278.85394968793173</c:v>
                </c:pt>
                <c:pt idx="119">
                  <c:v>274.76364047834579</c:v>
                </c:pt>
                <c:pt idx="120">
                  <c:v>264.80784696745917</c:v>
                </c:pt>
                <c:pt idx="121">
                  <c:v>285.14955691076284</c:v>
                </c:pt>
                <c:pt idx="122">
                  <c:v>271.33485635332795</c:v>
                </c:pt>
                <c:pt idx="123">
                  <c:v>275.3437562532755</c:v>
                </c:pt>
                <c:pt idx="124">
                  <c:v>269.77677593024919</c:v>
                </c:pt>
                <c:pt idx="125">
                  <c:v>249.65161513173567</c:v>
                </c:pt>
                <c:pt idx="126">
                  <c:v>228.89374672447477</c:v>
                </c:pt>
                <c:pt idx="127">
                  <c:v>216.83053504216497</c:v>
                </c:pt>
                <c:pt idx="128">
                  <c:v>216.395214159798</c:v>
                </c:pt>
                <c:pt idx="129">
                  <c:v>202.87821954357042</c:v>
                </c:pt>
                <c:pt idx="130">
                  <c:v>194.49753204059272</c:v>
                </c:pt>
                <c:pt idx="131">
                  <c:v>191.25966220401165</c:v>
                </c:pt>
                <c:pt idx="132">
                  <c:v>197.79496641097717</c:v>
                </c:pt>
                <c:pt idx="133">
                  <c:v>208.12572776216112</c:v>
                </c:pt>
                <c:pt idx="134">
                  <c:v>214.13057553956835</c:v>
                </c:pt>
                <c:pt idx="135">
                  <c:v>206.86746629186717</c:v>
                </c:pt>
                <c:pt idx="136">
                  <c:v>188.37378388679787</c:v>
                </c:pt>
                <c:pt idx="137">
                  <c:v>193.42921053885365</c:v>
                </c:pt>
                <c:pt idx="138">
                  <c:v>172.62840773738625</c:v>
                </c:pt>
                <c:pt idx="139">
                  <c:v>159.86394301777119</c:v>
                </c:pt>
                <c:pt idx="140">
                  <c:v>171.01514602887229</c:v>
                </c:pt>
                <c:pt idx="141">
                  <c:v>178.10855209871841</c:v>
                </c:pt>
                <c:pt idx="142">
                  <c:v>165.93629043784844</c:v>
                </c:pt>
                <c:pt idx="143">
                  <c:v>166.41024822526083</c:v>
                </c:pt>
                <c:pt idx="144">
                  <c:v>169.91981990566489</c:v>
                </c:pt>
                <c:pt idx="145">
                  <c:v>179.19499023297919</c:v>
                </c:pt>
                <c:pt idx="146">
                  <c:v>180.74172185430464</c:v>
                </c:pt>
                <c:pt idx="147">
                  <c:v>176.70468816999383</c:v>
                </c:pt>
                <c:pt idx="148">
                  <c:v>180.85675353756733</c:v>
                </c:pt>
                <c:pt idx="149">
                  <c:v>187.99907808852257</c:v>
                </c:pt>
                <c:pt idx="150">
                  <c:v>184.12799323455144</c:v>
                </c:pt>
                <c:pt idx="151">
                  <c:v>178.21223498022775</c:v>
                </c:pt>
                <c:pt idx="152">
                  <c:v>188.17395302301205</c:v>
                </c:pt>
                <c:pt idx="153">
                  <c:v>189.06947210443568</c:v>
                </c:pt>
                <c:pt idx="154">
                  <c:v>184.72936061746626</c:v>
                </c:pt>
                <c:pt idx="155">
                  <c:v>183.8656653485159</c:v>
                </c:pt>
                <c:pt idx="156">
                  <c:v>180.59352756205632</c:v>
                </c:pt>
                <c:pt idx="157">
                  <c:v>179.53804611939589</c:v>
                </c:pt>
                <c:pt idx="158">
                  <c:v>177.93299109057128</c:v>
                </c:pt>
                <c:pt idx="159">
                  <c:v>176.1821692315022</c:v>
                </c:pt>
                <c:pt idx="160">
                  <c:v>171.92899614083569</c:v>
                </c:pt>
                <c:pt idx="161">
                  <c:v>169.70916908857018</c:v>
                </c:pt>
                <c:pt idx="162">
                  <c:v>164.86741864786316</c:v>
                </c:pt>
                <c:pt idx="163">
                  <c:v>166.83514221735194</c:v>
                </c:pt>
                <c:pt idx="164">
                  <c:v>168.09357282386011</c:v>
                </c:pt>
                <c:pt idx="165">
                  <c:v>171.55706560579353</c:v>
                </c:pt>
                <c:pt idx="166">
                  <c:v>171.08182143027304</c:v>
                </c:pt>
                <c:pt idx="167">
                  <c:v>171.55461432178765</c:v>
                </c:pt>
                <c:pt idx="168">
                  <c:v>170.70309686026013</c:v>
                </c:pt>
                <c:pt idx="169">
                  <c:v>168.58486702558483</c:v>
                </c:pt>
                <c:pt idx="170">
                  <c:v>163.18378674543808</c:v>
                </c:pt>
                <c:pt idx="171">
                  <c:v>156.9797108008957</c:v>
                </c:pt>
                <c:pt idx="172">
                  <c:v>158.61171327838389</c:v>
                </c:pt>
                <c:pt idx="173">
                  <c:v>161.39447091333554</c:v>
                </c:pt>
                <c:pt idx="174">
                  <c:v>155.53536137977036</c:v>
                </c:pt>
                <c:pt idx="175">
                  <c:v>153.97627566820717</c:v>
                </c:pt>
                <c:pt idx="176">
                  <c:v>162.94140263947784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3-44F9-A930-75208F10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08559"/>
        <c:axId val="906674831"/>
      </c:lineChart>
      <c:lineChart>
        <c:grouping val="standard"/>
        <c:varyColors val="0"/>
        <c:ser>
          <c:idx val="1"/>
          <c:order val="1"/>
          <c:tx>
            <c:strRef>
              <c:f>[1]Price_Data!$BC$465:$BC$466</c:f>
              <c:strCache>
                <c:ptCount val="1"/>
                <c:pt idx="0">
                  <c:v>Pine Pulp Weighted Southwide Average (Nominal $/cord)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[1]Price_Data!$BC$467:$BC$643</c:f>
              <c:numCache>
                <c:formatCode>General</c:formatCode>
                <c:ptCount val="177"/>
                <c:pt idx="1">
                  <c:v>10.27306015071442</c:v>
                </c:pt>
                <c:pt idx="2">
                  <c:v>10.38116411471356</c:v>
                </c:pt>
                <c:pt idx="3">
                  <c:v>10.09422717217574</c:v>
                </c:pt>
                <c:pt idx="4">
                  <c:v>9.789401584113504</c:v>
                </c:pt>
                <c:pt idx="5">
                  <c:v>9.9597355328149373</c:v>
                </c:pt>
                <c:pt idx="6">
                  <c:v>10.273276344632523</c:v>
                </c:pt>
                <c:pt idx="7">
                  <c:v>10.734797955936425</c:v>
                </c:pt>
                <c:pt idx="8">
                  <c:v>12.158000148194279</c:v>
                </c:pt>
                <c:pt idx="9">
                  <c:v>12.3268853827797</c:v>
                </c:pt>
                <c:pt idx="10">
                  <c:v>12.129487123355627</c:v>
                </c:pt>
                <c:pt idx="11">
                  <c:v>12.25615866367559</c:v>
                </c:pt>
                <c:pt idx="12">
                  <c:v>12.513166288637017</c:v>
                </c:pt>
                <c:pt idx="13">
                  <c:v>13.021172239094859</c:v>
                </c:pt>
                <c:pt idx="14">
                  <c:v>13.426872337251691</c:v>
                </c:pt>
                <c:pt idx="15">
                  <c:v>14.638763927976109</c:v>
                </c:pt>
                <c:pt idx="16">
                  <c:v>14.587085205911833</c:v>
                </c:pt>
                <c:pt idx="17">
                  <c:v>14.512954073247029</c:v>
                </c:pt>
                <c:pt idx="18">
                  <c:v>14.659303190038031</c:v>
                </c:pt>
                <c:pt idx="19">
                  <c:v>15.226728579661176</c:v>
                </c:pt>
                <c:pt idx="20">
                  <c:v>15.638365423976964</c:v>
                </c:pt>
                <c:pt idx="21">
                  <c:v>16.237161551856563</c:v>
                </c:pt>
                <c:pt idx="22">
                  <c:v>17.406021770697045</c:v>
                </c:pt>
                <c:pt idx="23">
                  <c:v>17.326698932275324</c:v>
                </c:pt>
                <c:pt idx="24">
                  <c:v>16.299022732874022</c:v>
                </c:pt>
                <c:pt idx="25">
                  <c:v>17.023373162616089</c:v>
                </c:pt>
                <c:pt idx="26">
                  <c:v>17.295754407381867</c:v>
                </c:pt>
                <c:pt idx="27">
                  <c:v>17.281512738104375</c:v>
                </c:pt>
                <c:pt idx="28">
                  <c:v>17.312726734295499</c:v>
                </c:pt>
                <c:pt idx="29">
                  <c:v>17.8558040316091</c:v>
                </c:pt>
                <c:pt idx="30">
                  <c:v>18.033692628081507</c:v>
                </c:pt>
                <c:pt idx="31">
                  <c:v>17.943415242786838</c:v>
                </c:pt>
                <c:pt idx="32">
                  <c:v>18.3028278042963</c:v>
                </c:pt>
                <c:pt idx="33">
                  <c:v>19.089792629370002</c:v>
                </c:pt>
                <c:pt idx="34">
                  <c:v>17.067979660805022</c:v>
                </c:pt>
                <c:pt idx="35">
                  <c:v>14.915886036292477</c:v>
                </c:pt>
                <c:pt idx="36">
                  <c:v>14.833648182258564</c:v>
                </c:pt>
                <c:pt idx="37">
                  <c:v>15.991819395859405</c:v>
                </c:pt>
                <c:pt idx="38">
                  <c:v>16.180255014483009</c:v>
                </c:pt>
                <c:pt idx="39">
                  <c:v>14.061656505830099</c:v>
                </c:pt>
                <c:pt idx="40">
                  <c:v>13.825127172243315</c:v>
                </c:pt>
                <c:pt idx="41">
                  <c:v>13.48838630841445</c:v>
                </c:pt>
                <c:pt idx="42">
                  <c:v>14.400967403001181</c:v>
                </c:pt>
                <c:pt idx="43">
                  <c:v>14.506600073965476</c:v>
                </c:pt>
                <c:pt idx="44">
                  <c:v>15.426317460434033</c:v>
                </c:pt>
                <c:pt idx="45">
                  <c:v>16.014787582432266</c:v>
                </c:pt>
                <c:pt idx="46">
                  <c:v>15.529583099671827</c:v>
                </c:pt>
                <c:pt idx="47">
                  <c:v>14.662324342115655</c:v>
                </c:pt>
                <c:pt idx="48">
                  <c:v>15.205647486516442</c:v>
                </c:pt>
                <c:pt idx="49">
                  <c:v>17.636680085424324</c:v>
                </c:pt>
                <c:pt idx="50">
                  <c:v>17.542962742665036</c:v>
                </c:pt>
                <c:pt idx="51">
                  <c:v>18.817785111740612</c:v>
                </c:pt>
                <c:pt idx="52">
                  <c:v>19.780226696562945</c:v>
                </c:pt>
                <c:pt idx="53">
                  <c:v>19.664651241533853</c:v>
                </c:pt>
                <c:pt idx="54">
                  <c:v>20.832266122765976</c:v>
                </c:pt>
                <c:pt idx="55">
                  <c:v>20.066492802922063</c:v>
                </c:pt>
                <c:pt idx="56">
                  <c:v>20.626458037048106</c:v>
                </c:pt>
                <c:pt idx="57">
                  <c:v>20.570713428149421</c:v>
                </c:pt>
                <c:pt idx="58">
                  <c:v>20.023079209301958</c:v>
                </c:pt>
                <c:pt idx="59">
                  <c:v>21.066808533450029</c:v>
                </c:pt>
                <c:pt idx="60">
                  <c:v>22.471306218232993</c:v>
                </c:pt>
                <c:pt idx="61">
                  <c:v>22.726125244618402</c:v>
                </c:pt>
                <c:pt idx="62">
                  <c:v>22.550714285714289</c:v>
                </c:pt>
                <c:pt idx="63">
                  <c:v>24.232913894324859</c:v>
                </c:pt>
                <c:pt idx="64">
                  <c:v>23.239297455968693</c:v>
                </c:pt>
                <c:pt idx="65">
                  <c:v>28.562744944553163</c:v>
                </c:pt>
                <c:pt idx="66">
                  <c:v>28.854358773646453</c:v>
                </c:pt>
                <c:pt idx="67">
                  <c:v>26.452112198303983</c:v>
                </c:pt>
                <c:pt idx="68">
                  <c:v>24.669654272667977</c:v>
                </c:pt>
                <c:pt idx="69">
                  <c:v>26.791099804305286</c:v>
                </c:pt>
                <c:pt idx="70">
                  <c:v>22.440094585779523</c:v>
                </c:pt>
                <c:pt idx="71">
                  <c:v>24.202898891063278</c:v>
                </c:pt>
                <c:pt idx="72">
                  <c:v>23.357865622961516</c:v>
                </c:pt>
                <c:pt idx="73">
                  <c:v>27.753340508806268</c:v>
                </c:pt>
                <c:pt idx="74">
                  <c:v>27.436519895629488</c:v>
                </c:pt>
                <c:pt idx="75">
                  <c:v>25.919241356816705</c:v>
                </c:pt>
                <c:pt idx="76">
                  <c:v>24.769754729288984</c:v>
                </c:pt>
                <c:pt idx="77">
                  <c:v>25.992697325505546</c:v>
                </c:pt>
                <c:pt idx="78">
                  <c:v>23.94624200913243</c:v>
                </c:pt>
                <c:pt idx="79">
                  <c:v>23.394773646444886</c:v>
                </c:pt>
                <c:pt idx="80">
                  <c:v>26.169891063274633</c:v>
                </c:pt>
                <c:pt idx="81">
                  <c:v>29.186015655577297</c:v>
                </c:pt>
                <c:pt idx="82">
                  <c:v>26.831968688845404</c:v>
                </c:pt>
                <c:pt idx="83">
                  <c:v>27.924097847358127</c:v>
                </c:pt>
                <c:pt idx="84">
                  <c:v>30.755179386823229</c:v>
                </c:pt>
                <c:pt idx="85">
                  <c:v>35.028472928897592</c:v>
                </c:pt>
                <c:pt idx="86">
                  <c:v>29.276341813437703</c:v>
                </c:pt>
                <c:pt idx="87">
                  <c:v>26.956172863666026</c:v>
                </c:pt>
                <c:pt idx="88">
                  <c:v>27.145866927592962</c:v>
                </c:pt>
                <c:pt idx="89">
                  <c:v>25.544812785388132</c:v>
                </c:pt>
                <c:pt idx="90">
                  <c:v>23.487364644487936</c:v>
                </c:pt>
                <c:pt idx="91">
                  <c:v>23.292496412263539</c:v>
                </c:pt>
                <c:pt idx="92">
                  <c:v>25.338103718199612</c:v>
                </c:pt>
                <c:pt idx="93">
                  <c:v>24.764914546640576</c:v>
                </c:pt>
                <c:pt idx="94">
                  <c:v>20.230501630789302</c:v>
                </c:pt>
                <c:pt idx="95">
                  <c:v>19.657431833007177</c:v>
                </c:pt>
                <c:pt idx="96">
                  <c:v>18.899273320287019</c:v>
                </c:pt>
                <c:pt idx="97">
                  <c:v>17.863540769732552</c:v>
                </c:pt>
                <c:pt idx="98">
                  <c:v>17.162902804957604</c:v>
                </c:pt>
                <c:pt idx="99">
                  <c:v>17.397437051532943</c:v>
                </c:pt>
                <c:pt idx="100">
                  <c:v>16.025378995433794</c:v>
                </c:pt>
                <c:pt idx="101">
                  <c:v>16.509606653620356</c:v>
                </c:pt>
                <c:pt idx="102">
                  <c:v>14.768922374429225</c:v>
                </c:pt>
                <c:pt idx="103">
                  <c:v>15.117787997390739</c:v>
                </c:pt>
                <c:pt idx="104">
                  <c:v>16.381263535551209</c:v>
                </c:pt>
                <c:pt idx="105">
                  <c:v>17.198163078930207</c:v>
                </c:pt>
                <c:pt idx="106">
                  <c:v>17.196651011089365</c:v>
                </c:pt>
                <c:pt idx="107">
                  <c:v>18.906195694716246</c:v>
                </c:pt>
                <c:pt idx="108">
                  <c:v>17.928075668623613</c:v>
                </c:pt>
                <c:pt idx="109">
                  <c:v>17.460894977168955</c:v>
                </c:pt>
                <c:pt idx="110">
                  <c:v>16.780714285714289</c:v>
                </c:pt>
                <c:pt idx="111">
                  <c:v>16.759495759947814</c:v>
                </c:pt>
                <c:pt idx="112">
                  <c:v>16.611671232876713</c:v>
                </c:pt>
                <c:pt idx="113">
                  <c:v>18.696096542726682</c:v>
                </c:pt>
                <c:pt idx="114">
                  <c:v>18.471360730593613</c:v>
                </c:pt>
                <c:pt idx="115">
                  <c:v>17.769866275277238</c:v>
                </c:pt>
                <c:pt idx="116">
                  <c:v>17.99315133724723</c:v>
                </c:pt>
                <c:pt idx="117">
                  <c:v>18.238787997390737</c:v>
                </c:pt>
                <c:pt idx="118">
                  <c:v>15.726627527723419</c:v>
                </c:pt>
                <c:pt idx="119">
                  <c:v>15.878041095890412</c:v>
                </c:pt>
                <c:pt idx="120">
                  <c:v>16.701756033920422</c:v>
                </c:pt>
                <c:pt idx="121">
                  <c:v>19.357833659491199</c:v>
                </c:pt>
                <c:pt idx="122">
                  <c:v>18.366739073711678</c:v>
                </c:pt>
                <c:pt idx="123">
                  <c:v>17.965211350293544</c:v>
                </c:pt>
                <c:pt idx="124">
                  <c:v>19.32893542074364</c:v>
                </c:pt>
                <c:pt idx="125">
                  <c:v>20.590636007827793</c:v>
                </c:pt>
                <c:pt idx="126">
                  <c:v>19.193080234833658</c:v>
                </c:pt>
                <c:pt idx="127">
                  <c:v>22.291936725375084</c:v>
                </c:pt>
                <c:pt idx="128">
                  <c:v>25.081616438356168</c:v>
                </c:pt>
                <c:pt idx="129">
                  <c:v>21.357504892367913</c:v>
                </c:pt>
                <c:pt idx="130">
                  <c:v>19.633036529680371</c:v>
                </c:pt>
                <c:pt idx="131">
                  <c:v>19.924262230919769</c:v>
                </c:pt>
                <c:pt idx="132">
                  <c:v>22.800330724070456</c:v>
                </c:pt>
                <c:pt idx="133">
                  <c:v>28.129260273972605</c:v>
                </c:pt>
                <c:pt idx="134">
                  <c:v>25.372830397912594</c:v>
                </c:pt>
                <c:pt idx="135">
                  <c:v>23.501839530332685</c:v>
                </c:pt>
                <c:pt idx="136">
                  <c:v>22.803936073059361</c:v>
                </c:pt>
                <c:pt idx="137">
                  <c:v>22.561091324200916</c:v>
                </c:pt>
                <c:pt idx="138">
                  <c:v>20.064540117416833</c:v>
                </c:pt>
                <c:pt idx="139">
                  <c:v>19.828527071102414</c:v>
                </c:pt>
                <c:pt idx="140">
                  <c:v>20.78624005218526</c:v>
                </c:pt>
                <c:pt idx="141">
                  <c:v>21.956768427919112</c:v>
                </c:pt>
                <c:pt idx="142">
                  <c:v>21.944108284409662</c:v>
                </c:pt>
                <c:pt idx="143">
                  <c:v>22.84876516634051</c:v>
                </c:pt>
                <c:pt idx="144">
                  <c:v>25.275718199608615</c:v>
                </c:pt>
                <c:pt idx="145">
                  <c:v>26.106655577299417</c:v>
                </c:pt>
                <c:pt idx="146">
                  <c:v>25.486448140900194</c:v>
                </c:pt>
                <c:pt idx="147">
                  <c:v>27.065694063926944</c:v>
                </c:pt>
                <c:pt idx="148">
                  <c:v>26.95941552511416</c:v>
                </c:pt>
                <c:pt idx="149">
                  <c:v>27.843803652968045</c:v>
                </c:pt>
                <c:pt idx="150">
                  <c:v>28.878688845401186</c:v>
                </c:pt>
                <c:pt idx="151">
                  <c:v>27.921316373124597</c:v>
                </c:pt>
                <c:pt idx="152">
                  <c:v>28.532125244618392</c:v>
                </c:pt>
                <c:pt idx="153">
                  <c:v>28.02672472276582</c:v>
                </c:pt>
                <c:pt idx="154">
                  <c:v>27.420210045662106</c:v>
                </c:pt>
                <c:pt idx="155">
                  <c:v>27.125363339856495</c:v>
                </c:pt>
                <c:pt idx="156">
                  <c:v>27.149385518591004</c:v>
                </c:pt>
                <c:pt idx="157">
                  <c:v>29.166623613829096</c:v>
                </c:pt>
                <c:pt idx="158">
                  <c:v>28.928714285714292</c:v>
                </c:pt>
                <c:pt idx="159">
                  <c:v>28.568559034572729</c:v>
                </c:pt>
                <c:pt idx="160">
                  <c:v>25.857133072407045</c:v>
                </c:pt>
                <c:pt idx="161">
                  <c:v>26.125582517938685</c:v>
                </c:pt>
                <c:pt idx="162">
                  <c:v>25.783650358773652</c:v>
                </c:pt>
                <c:pt idx="163">
                  <c:v>26.328332681017613</c:v>
                </c:pt>
                <c:pt idx="164">
                  <c:v>27.112861709067193</c:v>
                </c:pt>
                <c:pt idx="165">
                  <c:v>27.075446183953041</c:v>
                </c:pt>
                <c:pt idx="166">
                  <c:v>26.678799739073717</c:v>
                </c:pt>
                <c:pt idx="167">
                  <c:v>25.292120026092633</c:v>
                </c:pt>
                <c:pt idx="168">
                  <c:v>24.551348988910636</c:v>
                </c:pt>
                <c:pt idx="169">
                  <c:v>26.944015472928903</c:v>
                </c:pt>
                <c:pt idx="170">
                  <c:v>25.356054794520549</c:v>
                </c:pt>
                <c:pt idx="171">
                  <c:v>24.265896281800394</c:v>
                </c:pt>
                <c:pt idx="172">
                  <c:v>23.709073059360733</c:v>
                </c:pt>
                <c:pt idx="173">
                  <c:v>23.785543378995438</c:v>
                </c:pt>
                <c:pt idx="174">
                  <c:v>23.222037181996086</c:v>
                </c:pt>
                <c:pt idx="175">
                  <c:v>22.797886497064585</c:v>
                </c:pt>
                <c:pt idx="176">
                  <c:v>24.378406392694071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3-44F9-A930-75208F10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39967"/>
        <c:axId val="906672335"/>
      </c:lineChart>
      <c:catAx>
        <c:axId val="867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74831"/>
        <c:crosses val="autoZero"/>
        <c:auto val="1"/>
        <c:lblAlgn val="ctr"/>
        <c:lblOffset val="100"/>
        <c:noMultiLvlLbl val="0"/>
      </c:catAx>
      <c:valAx>
        <c:axId val="9066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>
                        <a:lumMod val="75000"/>
                      </a:schemeClr>
                    </a:solidFill>
                  </a:rPr>
                  <a:t>Sawtimber Price (Current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08559"/>
        <c:crosses val="autoZero"/>
        <c:crossBetween val="between"/>
      </c:valAx>
      <c:valAx>
        <c:axId val="906672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C00000"/>
                    </a:solidFill>
                  </a:rPr>
                  <a:t>Pulpwood Price (Current</a:t>
                </a:r>
                <a:r>
                  <a:rPr lang="en-US" sz="1400" baseline="0">
                    <a:solidFill>
                      <a:srgbClr val="C00000"/>
                    </a:solidFill>
                  </a:rPr>
                  <a:t> </a:t>
                </a:r>
                <a:r>
                  <a:rPr lang="en-US" sz="1400">
                    <a:solidFill>
                      <a:srgbClr val="C00000"/>
                    </a:solidFill>
                  </a:rPr>
                  <a:t>$/cord)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9967"/>
        <c:crosses val="max"/>
        <c:crossBetween val="between"/>
      </c:valAx>
      <c:catAx>
        <c:axId val="71103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67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Southern Pine</a:t>
            </a:r>
            <a:r>
              <a:rPr lang="en-US" b="1" baseline="0"/>
              <a:t> Sawtimber and Southern Pine Pulpwood Prices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[1]Price_Data!$BB$465:$BB$466</c:f>
              <c:strCache>
                <c:ptCount val="1"/>
                <c:pt idx="0">
                  <c:v>Pine Saw Weighted Southwide Average (Nominal $/mbf)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[1]Price_Data!$BB$467:$BB$643</c:f>
              <c:numCache>
                <c:formatCode>General</c:formatCode>
                <c:ptCount val="177"/>
                <c:pt idx="1">
                  <c:v>84.755786722725489</c:v>
                </c:pt>
                <c:pt idx="2">
                  <c:v>94.657922295749287</c:v>
                </c:pt>
                <c:pt idx="3">
                  <c:v>101.02140123412762</c:v>
                </c:pt>
                <c:pt idx="4">
                  <c:v>101.50564886529484</c:v>
                </c:pt>
                <c:pt idx="5">
                  <c:v>107.16180633459561</c:v>
                </c:pt>
                <c:pt idx="6">
                  <c:v>109.59229510318079</c:v>
                </c:pt>
                <c:pt idx="7">
                  <c:v>117.82640432604528</c:v>
                </c:pt>
                <c:pt idx="8">
                  <c:v>130.14496655670837</c:v>
                </c:pt>
                <c:pt idx="9">
                  <c:v>142.97857182859869</c:v>
                </c:pt>
                <c:pt idx="10">
                  <c:v>139.5773398110473</c:v>
                </c:pt>
                <c:pt idx="11">
                  <c:v>138.24836098314927</c:v>
                </c:pt>
                <c:pt idx="12">
                  <c:v>142.30518352138157</c:v>
                </c:pt>
                <c:pt idx="13">
                  <c:v>137.18241457112561</c:v>
                </c:pt>
                <c:pt idx="14">
                  <c:v>119.41057567810951</c:v>
                </c:pt>
                <c:pt idx="15">
                  <c:v>113.89666698810896</c:v>
                </c:pt>
                <c:pt idx="16">
                  <c:v>118.85303238456474</c:v>
                </c:pt>
                <c:pt idx="17">
                  <c:v>121.28614239325179</c:v>
                </c:pt>
                <c:pt idx="18">
                  <c:v>143.2710759956548</c:v>
                </c:pt>
                <c:pt idx="19">
                  <c:v>153.87859326906235</c:v>
                </c:pt>
                <c:pt idx="20">
                  <c:v>148.82182021942305</c:v>
                </c:pt>
                <c:pt idx="21">
                  <c:v>128.38058504047055</c:v>
                </c:pt>
                <c:pt idx="22">
                  <c:v>129.71563402195008</c:v>
                </c:pt>
                <c:pt idx="23">
                  <c:v>128.58966331564102</c:v>
                </c:pt>
                <c:pt idx="24">
                  <c:v>122.22388290071522</c:v>
                </c:pt>
                <c:pt idx="25">
                  <c:v>129.31213983448453</c:v>
                </c:pt>
                <c:pt idx="26">
                  <c:v>145.3883442079248</c:v>
                </c:pt>
                <c:pt idx="27">
                  <c:v>150.78159176700106</c:v>
                </c:pt>
                <c:pt idx="28">
                  <c:v>150.10928942981522</c:v>
                </c:pt>
                <c:pt idx="29">
                  <c:v>145.05702982199173</c:v>
                </c:pt>
                <c:pt idx="30">
                  <c:v>145.14927083676889</c:v>
                </c:pt>
                <c:pt idx="31">
                  <c:v>139.61492164154808</c:v>
                </c:pt>
                <c:pt idx="32">
                  <c:v>131.54871696522468</c:v>
                </c:pt>
                <c:pt idx="33">
                  <c:v>135.50501149495312</c:v>
                </c:pt>
                <c:pt idx="34">
                  <c:v>122.22137264026341</c:v>
                </c:pt>
                <c:pt idx="35">
                  <c:v>109.90457086018883</c:v>
                </c:pt>
                <c:pt idx="36">
                  <c:v>108.72232440103447</c:v>
                </c:pt>
                <c:pt idx="37">
                  <c:v>126.95671792144589</c:v>
                </c:pt>
                <c:pt idx="38">
                  <c:v>119.60703478878324</c:v>
                </c:pt>
                <c:pt idx="39">
                  <c:v>110.3766718198769</c:v>
                </c:pt>
                <c:pt idx="40">
                  <c:v>102.48137722432318</c:v>
                </c:pt>
                <c:pt idx="41">
                  <c:v>104.89723697178896</c:v>
                </c:pt>
                <c:pt idx="42">
                  <c:v>111.39108578341138</c:v>
                </c:pt>
                <c:pt idx="43">
                  <c:v>113.55414636517308</c:v>
                </c:pt>
                <c:pt idx="44">
                  <c:v>132.32908540161219</c:v>
                </c:pt>
                <c:pt idx="45">
                  <c:v>141.62639333715788</c:v>
                </c:pt>
                <c:pt idx="46">
                  <c:v>126.5999944770802</c:v>
                </c:pt>
                <c:pt idx="47">
                  <c:v>122.97919553477912</c:v>
                </c:pt>
                <c:pt idx="48">
                  <c:v>124.24280293491958</c:v>
                </c:pt>
                <c:pt idx="49">
                  <c:v>133.5874689811119</c:v>
                </c:pt>
                <c:pt idx="50">
                  <c:v>130.93277847061577</c:v>
                </c:pt>
                <c:pt idx="51">
                  <c:v>133.14690384402795</c:v>
                </c:pt>
                <c:pt idx="52">
                  <c:v>134.88990676253519</c:v>
                </c:pt>
                <c:pt idx="53">
                  <c:v>137.84704170947035</c:v>
                </c:pt>
                <c:pt idx="54">
                  <c:v>145.3076327244242</c:v>
                </c:pt>
                <c:pt idx="55">
                  <c:v>136.86637452636649</c:v>
                </c:pt>
                <c:pt idx="56">
                  <c:v>141.70006622948222</c:v>
                </c:pt>
                <c:pt idx="57">
                  <c:v>133.0429242981559</c:v>
                </c:pt>
                <c:pt idx="58">
                  <c:v>134.97361405172433</c:v>
                </c:pt>
                <c:pt idx="59">
                  <c:v>141.24675909550484</c:v>
                </c:pt>
                <c:pt idx="60">
                  <c:v>145.95404030496434</c:v>
                </c:pt>
                <c:pt idx="61">
                  <c:v>155.46146552956313</c:v>
                </c:pt>
                <c:pt idx="62">
                  <c:v>172.44341559864694</c:v>
                </c:pt>
                <c:pt idx="63">
                  <c:v>170.71759969507841</c:v>
                </c:pt>
                <c:pt idx="64">
                  <c:v>175.75756348563536</c:v>
                </c:pt>
                <c:pt idx="65">
                  <c:v>207.00305636285674</c:v>
                </c:pt>
                <c:pt idx="66">
                  <c:v>207.28253847253328</c:v>
                </c:pt>
                <c:pt idx="67">
                  <c:v>179.57026775930251</c:v>
                </c:pt>
                <c:pt idx="68">
                  <c:v>204.54292486540567</c:v>
                </c:pt>
                <c:pt idx="69">
                  <c:v>238.00293725284675</c:v>
                </c:pt>
                <c:pt idx="70">
                  <c:v>234.6462265948831</c:v>
                </c:pt>
                <c:pt idx="71">
                  <c:v>242.22345276097002</c:v>
                </c:pt>
                <c:pt idx="72">
                  <c:v>267.3886464338463</c:v>
                </c:pt>
                <c:pt idx="73">
                  <c:v>286.92437943684786</c:v>
                </c:pt>
                <c:pt idx="74">
                  <c:v>286.34970460717523</c:v>
                </c:pt>
                <c:pt idx="75">
                  <c:v>242.47931773786269</c:v>
                </c:pt>
                <c:pt idx="76">
                  <c:v>236.01759969507842</c:v>
                </c:pt>
                <c:pt idx="77">
                  <c:v>237.65859021392163</c:v>
                </c:pt>
                <c:pt idx="78">
                  <c:v>220.8207013197389</c:v>
                </c:pt>
                <c:pt idx="79">
                  <c:v>227.31719472104436</c:v>
                </c:pt>
                <c:pt idx="80">
                  <c:v>260.8425580065749</c:v>
                </c:pt>
                <c:pt idx="81">
                  <c:v>288.53081137738815</c:v>
                </c:pt>
                <c:pt idx="82">
                  <c:v>285.17066082233555</c:v>
                </c:pt>
                <c:pt idx="83">
                  <c:v>284.70788508266236</c:v>
                </c:pt>
                <c:pt idx="84">
                  <c:v>314.48177140406881</c:v>
                </c:pt>
                <c:pt idx="85">
                  <c:v>340.0495569107627</c:v>
                </c:pt>
                <c:pt idx="86">
                  <c:v>318.83122588022297</c:v>
                </c:pt>
                <c:pt idx="87">
                  <c:v>279.65570060507883</c:v>
                </c:pt>
                <c:pt idx="88">
                  <c:v>283.97275715851163</c:v>
                </c:pt>
                <c:pt idx="89">
                  <c:v>277.7324693887274</c:v>
                </c:pt>
                <c:pt idx="90">
                  <c:v>281.92655915003098</c:v>
                </c:pt>
                <c:pt idx="91">
                  <c:v>290.38656677307159</c:v>
                </c:pt>
                <c:pt idx="92">
                  <c:v>301.46866215636766</c:v>
                </c:pt>
                <c:pt idx="93">
                  <c:v>315.84155986469108</c:v>
                </c:pt>
                <c:pt idx="94">
                  <c:v>296.3647172328362</c:v>
                </c:pt>
                <c:pt idx="95">
                  <c:v>281.04989280099102</c:v>
                </c:pt>
                <c:pt idx="96">
                  <c:v>263.23386535804468</c:v>
                </c:pt>
                <c:pt idx="97">
                  <c:v>249.6146124160274</c:v>
                </c:pt>
                <c:pt idx="98">
                  <c:v>256.05138644051647</c:v>
                </c:pt>
                <c:pt idx="99">
                  <c:v>260.71062461289245</c:v>
                </c:pt>
                <c:pt idx="100">
                  <c:v>262.71289723188335</c:v>
                </c:pt>
                <c:pt idx="101">
                  <c:v>272.37371480299203</c:v>
                </c:pt>
                <c:pt idx="102">
                  <c:v>266.77914145504792</c:v>
                </c:pt>
                <c:pt idx="103">
                  <c:v>258.44089523083517</c:v>
                </c:pt>
                <c:pt idx="104">
                  <c:v>272.23402020105772</c:v>
                </c:pt>
                <c:pt idx="105">
                  <c:v>260.55866882652822</c:v>
                </c:pt>
                <c:pt idx="106">
                  <c:v>264.40290390204393</c:v>
                </c:pt>
                <c:pt idx="107">
                  <c:v>255.9823431321168</c:v>
                </c:pt>
                <c:pt idx="108">
                  <c:v>273.7297941779027</c:v>
                </c:pt>
                <c:pt idx="109">
                  <c:v>277.26375720615562</c:v>
                </c:pt>
                <c:pt idx="110">
                  <c:v>278.36430749440177</c:v>
                </c:pt>
                <c:pt idx="111">
                  <c:v>276.9878388679785</c:v>
                </c:pt>
                <c:pt idx="112">
                  <c:v>285.88640001905765</c:v>
                </c:pt>
                <c:pt idx="113">
                  <c:v>299.51684453761499</c:v>
                </c:pt>
                <c:pt idx="114">
                  <c:v>302.56491495545282</c:v>
                </c:pt>
                <c:pt idx="115">
                  <c:v>287.19208156653485</c:v>
                </c:pt>
                <c:pt idx="116">
                  <c:v>293.01909333460389</c:v>
                </c:pt>
                <c:pt idx="117">
                  <c:v>304.86800466911239</c:v>
                </c:pt>
                <c:pt idx="118">
                  <c:v>278.85394968793173</c:v>
                </c:pt>
                <c:pt idx="119">
                  <c:v>274.76364047834579</c:v>
                </c:pt>
                <c:pt idx="120">
                  <c:v>264.80784696745917</c:v>
                </c:pt>
                <c:pt idx="121">
                  <c:v>285.14955691076284</c:v>
                </c:pt>
                <c:pt idx="122">
                  <c:v>271.33485635332795</c:v>
                </c:pt>
                <c:pt idx="123">
                  <c:v>275.3437562532755</c:v>
                </c:pt>
                <c:pt idx="124">
                  <c:v>269.77677593024919</c:v>
                </c:pt>
                <c:pt idx="125">
                  <c:v>249.65161513173567</c:v>
                </c:pt>
                <c:pt idx="126">
                  <c:v>228.89374672447477</c:v>
                </c:pt>
                <c:pt idx="127">
                  <c:v>216.83053504216497</c:v>
                </c:pt>
                <c:pt idx="128">
                  <c:v>216.395214159798</c:v>
                </c:pt>
                <c:pt idx="129">
                  <c:v>202.87821954357042</c:v>
                </c:pt>
                <c:pt idx="130">
                  <c:v>194.49753204059272</c:v>
                </c:pt>
                <c:pt idx="131">
                  <c:v>191.25966220401165</c:v>
                </c:pt>
                <c:pt idx="132">
                  <c:v>197.79496641097717</c:v>
                </c:pt>
                <c:pt idx="133">
                  <c:v>208.12572776216112</c:v>
                </c:pt>
                <c:pt idx="134">
                  <c:v>214.13057553956835</c:v>
                </c:pt>
                <c:pt idx="135">
                  <c:v>206.86746629186717</c:v>
                </c:pt>
                <c:pt idx="136">
                  <c:v>188.37378388679787</c:v>
                </c:pt>
                <c:pt idx="137">
                  <c:v>193.42921053885365</c:v>
                </c:pt>
                <c:pt idx="138">
                  <c:v>172.62840773738625</c:v>
                </c:pt>
                <c:pt idx="139">
                  <c:v>159.86394301777119</c:v>
                </c:pt>
                <c:pt idx="140">
                  <c:v>171.01514602887229</c:v>
                </c:pt>
                <c:pt idx="141">
                  <c:v>178.10855209871841</c:v>
                </c:pt>
                <c:pt idx="142">
                  <c:v>165.93629043784844</c:v>
                </c:pt>
                <c:pt idx="143">
                  <c:v>166.41024822526083</c:v>
                </c:pt>
                <c:pt idx="144">
                  <c:v>169.91981990566489</c:v>
                </c:pt>
                <c:pt idx="145">
                  <c:v>179.19499023297919</c:v>
                </c:pt>
                <c:pt idx="146">
                  <c:v>180.74172185430464</c:v>
                </c:pt>
                <c:pt idx="147">
                  <c:v>176.70468816999383</c:v>
                </c:pt>
                <c:pt idx="148">
                  <c:v>180.85675353756733</c:v>
                </c:pt>
                <c:pt idx="149">
                  <c:v>187.99907808852257</c:v>
                </c:pt>
                <c:pt idx="150">
                  <c:v>184.12799323455144</c:v>
                </c:pt>
                <c:pt idx="151">
                  <c:v>178.21223498022775</c:v>
                </c:pt>
                <c:pt idx="152">
                  <c:v>188.17395302301205</c:v>
                </c:pt>
                <c:pt idx="153">
                  <c:v>189.06947210443568</c:v>
                </c:pt>
                <c:pt idx="154">
                  <c:v>184.72936061746626</c:v>
                </c:pt>
                <c:pt idx="155">
                  <c:v>183.8656653485159</c:v>
                </c:pt>
                <c:pt idx="156">
                  <c:v>180.59352756205632</c:v>
                </c:pt>
                <c:pt idx="157">
                  <c:v>179.53804611939589</c:v>
                </c:pt>
                <c:pt idx="158">
                  <c:v>177.93299109057128</c:v>
                </c:pt>
                <c:pt idx="159">
                  <c:v>176.1821692315022</c:v>
                </c:pt>
                <c:pt idx="160">
                  <c:v>171.92899614083569</c:v>
                </c:pt>
                <c:pt idx="161">
                  <c:v>169.70916908857018</c:v>
                </c:pt>
                <c:pt idx="162">
                  <c:v>164.86741864786316</c:v>
                </c:pt>
                <c:pt idx="163">
                  <c:v>166.83514221735194</c:v>
                </c:pt>
                <c:pt idx="164">
                  <c:v>168.09357282386011</c:v>
                </c:pt>
                <c:pt idx="165">
                  <c:v>171.55706560579353</c:v>
                </c:pt>
                <c:pt idx="166">
                  <c:v>171.08182143027304</c:v>
                </c:pt>
                <c:pt idx="167">
                  <c:v>171.55461432178765</c:v>
                </c:pt>
                <c:pt idx="168">
                  <c:v>170.70309686026013</c:v>
                </c:pt>
                <c:pt idx="169">
                  <c:v>168.58486702558483</c:v>
                </c:pt>
                <c:pt idx="170">
                  <c:v>163.18378674543808</c:v>
                </c:pt>
                <c:pt idx="171">
                  <c:v>156.9797108008957</c:v>
                </c:pt>
                <c:pt idx="172">
                  <c:v>158.61171327838389</c:v>
                </c:pt>
                <c:pt idx="173">
                  <c:v>161.39447091333554</c:v>
                </c:pt>
                <c:pt idx="174">
                  <c:v>155.53536137977036</c:v>
                </c:pt>
                <c:pt idx="175">
                  <c:v>153.97627566820717</c:v>
                </c:pt>
                <c:pt idx="176">
                  <c:v>162.94140263947784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3-4901-8E78-1D6A32BA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08559"/>
        <c:axId val="906674831"/>
      </c:lineChart>
      <c:lineChart>
        <c:grouping val="standard"/>
        <c:varyColors val="0"/>
        <c:ser>
          <c:idx val="1"/>
          <c:order val="1"/>
          <c:tx>
            <c:strRef>
              <c:f>[1]Price_Data!$BC$465:$BC$466</c:f>
              <c:strCache>
                <c:ptCount val="1"/>
                <c:pt idx="0">
                  <c:v>Pine Pulp Weighted Southwide Average (Nominal $/cord)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[1]Price_Data!$BA$467:$BA$643</c:f>
              <c:strCache>
                <c:ptCount val="177"/>
                <c:pt idx="1">
                  <c:v>1977:1</c:v>
                </c:pt>
                <c:pt idx="2">
                  <c:v>1977:2</c:v>
                </c:pt>
                <c:pt idx="3">
                  <c:v>1977:3</c:v>
                </c:pt>
                <c:pt idx="4">
                  <c:v>1977:4</c:v>
                </c:pt>
                <c:pt idx="5">
                  <c:v>1978:1</c:v>
                </c:pt>
                <c:pt idx="6">
                  <c:v>1978:2</c:v>
                </c:pt>
                <c:pt idx="7">
                  <c:v>1978:3</c:v>
                </c:pt>
                <c:pt idx="8">
                  <c:v>1978:4</c:v>
                </c:pt>
                <c:pt idx="9">
                  <c:v>1979:1</c:v>
                </c:pt>
                <c:pt idx="10">
                  <c:v>1979:2</c:v>
                </c:pt>
                <c:pt idx="11">
                  <c:v>1979:3</c:v>
                </c:pt>
                <c:pt idx="12">
                  <c:v>1979:4</c:v>
                </c:pt>
                <c:pt idx="13">
                  <c:v>1980:1</c:v>
                </c:pt>
                <c:pt idx="14">
                  <c:v>1980:2</c:v>
                </c:pt>
                <c:pt idx="15">
                  <c:v>1980:3</c:v>
                </c:pt>
                <c:pt idx="16">
                  <c:v>1980:4</c:v>
                </c:pt>
                <c:pt idx="17">
                  <c:v>1981:1</c:v>
                </c:pt>
                <c:pt idx="18">
                  <c:v>1981:2</c:v>
                </c:pt>
                <c:pt idx="19">
                  <c:v>1981:3</c:v>
                </c:pt>
                <c:pt idx="20">
                  <c:v>1981:4</c:v>
                </c:pt>
                <c:pt idx="21">
                  <c:v>1982:1</c:v>
                </c:pt>
                <c:pt idx="22">
                  <c:v>1982:2</c:v>
                </c:pt>
                <c:pt idx="23">
                  <c:v>1982:3</c:v>
                </c:pt>
                <c:pt idx="24">
                  <c:v>1982:4</c:v>
                </c:pt>
                <c:pt idx="25">
                  <c:v>1983:1</c:v>
                </c:pt>
                <c:pt idx="26">
                  <c:v>1983:2</c:v>
                </c:pt>
                <c:pt idx="27">
                  <c:v>1983:3</c:v>
                </c:pt>
                <c:pt idx="28">
                  <c:v>1983:4</c:v>
                </c:pt>
                <c:pt idx="29">
                  <c:v>1984:1</c:v>
                </c:pt>
                <c:pt idx="30">
                  <c:v>1984:2</c:v>
                </c:pt>
                <c:pt idx="31">
                  <c:v>1984:3</c:v>
                </c:pt>
                <c:pt idx="32">
                  <c:v>1984:4</c:v>
                </c:pt>
                <c:pt idx="33">
                  <c:v>1985:1</c:v>
                </c:pt>
                <c:pt idx="34">
                  <c:v>1985:2</c:v>
                </c:pt>
                <c:pt idx="35">
                  <c:v>1985:3</c:v>
                </c:pt>
                <c:pt idx="36">
                  <c:v>1985:4</c:v>
                </c:pt>
                <c:pt idx="37">
                  <c:v>1986:1</c:v>
                </c:pt>
                <c:pt idx="38">
                  <c:v>1986:2</c:v>
                </c:pt>
                <c:pt idx="39">
                  <c:v>1986:3</c:v>
                </c:pt>
                <c:pt idx="40">
                  <c:v>1986:4</c:v>
                </c:pt>
                <c:pt idx="41">
                  <c:v>1987:1</c:v>
                </c:pt>
                <c:pt idx="42">
                  <c:v>1987:2</c:v>
                </c:pt>
                <c:pt idx="43">
                  <c:v>1987:3</c:v>
                </c:pt>
                <c:pt idx="44">
                  <c:v>1987:4</c:v>
                </c:pt>
                <c:pt idx="45">
                  <c:v>1988:1</c:v>
                </c:pt>
                <c:pt idx="46">
                  <c:v>1988:2</c:v>
                </c:pt>
                <c:pt idx="47">
                  <c:v>1988:3</c:v>
                </c:pt>
                <c:pt idx="48">
                  <c:v>1988:4</c:v>
                </c:pt>
                <c:pt idx="49">
                  <c:v>1989:1</c:v>
                </c:pt>
                <c:pt idx="50">
                  <c:v>1989:2</c:v>
                </c:pt>
                <c:pt idx="51">
                  <c:v>1989:3</c:v>
                </c:pt>
                <c:pt idx="52">
                  <c:v>1989:4</c:v>
                </c:pt>
                <c:pt idx="53">
                  <c:v>1990:1</c:v>
                </c:pt>
                <c:pt idx="54">
                  <c:v>1990:2</c:v>
                </c:pt>
                <c:pt idx="55">
                  <c:v>1990:3</c:v>
                </c:pt>
                <c:pt idx="56">
                  <c:v>1990:4</c:v>
                </c:pt>
                <c:pt idx="57">
                  <c:v>1991:1</c:v>
                </c:pt>
                <c:pt idx="58">
                  <c:v>1991:2</c:v>
                </c:pt>
                <c:pt idx="59">
                  <c:v>1991:3</c:v>
                </c:pt>
                <c:pt idx="60">
                  <c:v>1991:4</c:v>
                </c:pt>
                <c:pt idx="61">
                  <c:v>1992:1</c:v>
                </c:pt>
                <c:pt idx="62">
                  <c:v>1992:2</c:v>
                </c:pt>
                <c:pt idx="63">
                  <c:v>1992:3</c:v>
                </c:pt>
                <c:pt idx="64">
                  <c:v>1992:4</c:v>
                </c:pt>
                <c:pt idx="65">
                  <c:v>1993:1</c:v>
                </c:pt>
                <c:pt idx="66">
                  <c:v>1993:2</c:v>
                </c:pt>
                <c:pt idx="67">
                  <c:v>1993:3</c:v>
                </c:pt>
                <c:pt idx="68">
                  <c:v>1993:4</c:v>
                </c:pt>
                <c:pt idx="69">
                  <c:v>1994:1</c:v>
                </c:pt>
                <c:pt idx="70">
                  <c:v>1994:2</c:v>
                </c:pt>
                <c:pt idx="71">
                  <c:v>1994:3</c:v>
                </c:pt>
                <c:pt idx="72">
                  <c:v>1994:4</c:v>
                </c:pt>
                <c:pt idx="73">
                  <c:v>1995:1</c:v>
                </c:pt>
                <c:pt idx="74">
                  <c:v>1995:2</c:v>
                </c:pt>
                <c:pt idx="75">
                  <c:v>1995:3</c:v>
                </c:pt>
                <c:pt idx="76">
                  <c:v>1995:4</c:v>
                </c:pt>
                <c:pt idx="77">
                  <c:v>1996:1</c:v>
                </c:pt>
                <c:pt idx="78">
                  <c:v>1996:2</c:v>
                </c:pt>
                <c:pt idx="79">
                  <c:v>1996:3</c:v>
                </c:pt>
                <c:pt idx="80">
                  <c:v>1996:4</c:v>
                </c:pt>
                <c:pt idx="81">
                  <c:v>1997:1</c:v>
                </c:pt>
                <c:pt idx="82">
                  <c:v>1997:2</c:v>
                </c:pt>
                <c:pt idx="83">
                  <c:v>1997:3</c:v>
                </c:pt>
                <c:pt idx="84">
                  <c:v>1997:4</c:v>
                </c:pt>
                <c:pt idx="85">
                  <c:v>1998:1</c:v>
                </c:pt>
                <c:pt idx="86">
                  <c:v>1998:2</c:v>
                </c:pt>
                <c:pt idx="87">
                  <c:v>1998:3</c:v>
                </c:pt>
                <c:pt idx="88">
                  <c:v>1998:4</c:v>
                </c:pt>
                <c:pt idx="89">
                  <c:v>1999:1</c:v>
                </c:pt>
                <c:pt idx="90">
                  <c:v>1999:2</c:v>
                </c:pt>
                <c:pt idx="91">
                  <c:v>1999:3</c:v>
                </c:pt>
                <c:pt idx="92">
                  <c:v>1999:4</c:v>
                </c:pt>
                <c:pt idx="93">
                  <c:v>2000:1</c:v>
                </c:pt>
                <c:pt idx="94">
                  <c:v>2000:2</c:v>
                </c:pt>
                <c:pt idx="95">
                  <c:v>2000:3</c:v>
                </c:pt>
                <c:pt idx="96">
                  <c:v>2000:4</c:v>
                </c:pt>
                <c:pt idx="97">
                  <c:v>2001:1</c:v>
                </c:pt>
                <c:pt idx="98">
                  <c:v>2001:2</c:v>
                </c:pt>
                <c:pt idx="99">
                  <c:v>2001:3</c:v>
                </c:pt>
                <c:pt idx="100">
                  <c:v>2001:4</c:v>
                </c:pt>
                <c:pt idx="101">
                  <c:v>2002:1</c:v>
                </c:pt>
                <c:pt idx="102">
                  <c:v>2002:2</c:v>
                </c:pt>
                <c:pt idx="103">
                  <c:v>2002:3</c:v>
                </c:pt>
                <c:pt idx="104">
                  <c:v>2002:4</c:v>
                </c:pt>
                <c:pt idx="105">
                  <c:v>2003:1</c:v>
                </c:pt>
                <c:pt idx="106">
                  <c:v>2003:2</c:v>
                </c:pt>
                <c:pt idx="107">
                  <c:v>2003:3</c:v>
                </c:pt>
                <c:pt idx="108">
                  <c:v>2003:4</c:v>
                </c:pt>
                <c:pt idx="109">
                  <c:v>2004:1</c:v>
                </c:pt>
                <c:pt idx="110">
                  <c:v>2004:2</c:v>
                </c:pt>
                <c:pt idx="111">
                  <c:v>2004:3</c:v>
                </c:pt>
                <c:pt idx="112">
                  <c:v>2004:4</c:v>
                </c:pt>
                <c:pt idx="113">
                  <c:v>2005:1</c:v>
                </c:pt>
                <c:pt idx="114">
                  <c:v>2005:2</c:v>
                </c:pt>
                <c:pt idx="115">
                  <c:v>2005:3</c:v>
                </c:pt>
                <c:pt idx="116">
                  <c:v>2005:4</c:v>
                </c:pt>
                <c:pt idx="117">
                  <c:v>2006:1</c:v>
                </c:pt>
                <c:pt idx="118">
                  <c:v>2006:2</c:v>
                </c:pt>
                <c:pt idx="119">
                  <c:v>2006:3</c:v>
                </c:pt>
                <c:pt idx="120">
                  <c:v>2006:4</c:v>
                </c:pt>
                <c:pt idx="121">
                  <c:v>2007:1</c:v>
                </c:pt>
                <c:pt idx="122">
                  <c:v>2007:2</c:v>
                </c:pt>
                <c:pt idx="123">
                  <c:v>2007:3</c:v>
                </c:pt>
                <c:pt idx="124">
                  <c:v>2007:4</c:v>
                </c:pt>
                <c:pt idx="125">
                  <c:v>2008:1</c:v>
                </c:pt>
                <c:pt idx="126">
                  <c:v>2008:2</c:v>
                </c:pt>
                <c:pt idx="127">
                  <c:v>2008:3</c:v>
                </c:pt>
                <c:pt idx="128">
                  <c:v>2008:4</c:v>
                </c:pt>
                <c:pt idx="129">
                  <c:v>2009:1</c:v>
                </c:pt>
                <c:pt idx="130">
                  <c:v>2009:2</c:v>
                </c:pt>
                <c:pt idx="131">
                  <c:v>2009:3</c:v>
                </c:pt>
                <c:pt idx="132">
                  <c:v>2009:4</c:v>
                </c:pt>
                <c:pt idx="133">
                  <c:v>2010:1</c:v>
                </c:pt>
                <c:pt idx="134">
                  <c:v>2010:2</c:v>
                </c:pt>
                <c:pt idx="135">
                  <c:v>2010:3</c:v>
                </c:pt>
                <c:pt idx="136">
                  <c:v>2010:4</c:v>
                </c:pt>
                <c:pt idx="137">
                  <c:v>2011:1</c:v>
                </c:pt>
                <c:pt idx="138">
                  <c:v>2011:2</c:v>
                </c:pt>
                <c:pt idx="139">
                  <c:v>2011:3</c:v>
                </c:pt>
                <c:pt idx="140">
                  <c:v>2011:4</c:v>
                </c:pt>
                <c:pt idx="141">
                  <c:v>2012:1</c:v>
                </c:pt>
                <c:pt idx="142">
                  <c:v>2012:2</c:v>
                </c:pt>
                <c:pt idx="143">
                  <c:v>2012:3</c:v>
                </c:pt>
                <c:pt idx="144">
                  <c:v>2012:4</c:v>
                </c:pt>
                <c:pt idx="145">
                  <c:v>2013:1</c:v>
                </c:pt>
                <c:pt idx="146">
                  <c:v>2013:2</c:v>
                </c:pt>
                <c:pt idx="147">
                  <c:v>2013:3</c:v>
                </c:pt>
                <c:pt idx="148">
                  <c:v>2013:4</c:v>
                </c:pt>
                <c:pt idx="149">
                  <c:v>2014:1</c:v>
                </c:pt>
                <c:pt idx="150">
                  <c:v>2014:2</c:v>
                </c:pt>
                <c:pt idx="151">
                  <c:v>2014:3</c:v>
                </c:pt>
                <c:pt idx="152">
                  <c:v>2014:4</c:v>
                </c:pt>
                <c:pt idx="153">
                  <c:v>2015:1</c:v>
                </c:pt>
                <c:pt idx="154">
                  <c:v>2015:2</c:v>
                </c:pt>
                <c:pt idx="155">
                  <c:v>2015:3</c:v>
                </c:pt>
                <c:pt idx="156">
                  <c:v>2015:4</c:v>
                </c:pt>
                <c:pt idx="157">
                  <c:v>2016:1</c:v>
                </c:pt>
                <c:pt idx="158">
                  <c:v>2016:2</c:v>
                </c:pt>
                <c:pt idx="159">
                  <c:v>2016:3</c:v>
                </c:pt>
                <c:pt idx="160">
                  <c:v>2016:4</c:v>
                </c:pt>
                <c:pt idx="161">
                  <c:v>2017:1</c:v>
                </c:pt>
                <c:pt idx="162">
                  <c:v>2017:2</c:v>
                </c:pt>
                <c:pt idx="163">
                  <c:v>2017:3</c:v>
                </c:pt>
                <c:pt idx="164">
                  <c:v>2017:4</c:v>
                </c:pt>
                <c:pt idx="165">
                  <c:v>2018:1</c:v>
                </c:pt>
                <c:pt idx="166">
                  <c:v>2018:2</c:v>
                </c:pt>
                <c:pt idx="167">
                  <c:v>2018:3</c:v>
                </c:pt>
                <c:pt idx="168">
                  <c:v>2018:4</c:v>
                </c:pt>
                <c:pt idx="169">
                  <c:v>2019:1</c:v>
                </c:pt>
                <c:pt idx="170">
                  <c:v>2019:2</c:v>
                </c:pt>
                <c:pt idx="171">
                  <c:v>2019:3</c:v>
                </c:pt>
                <c:pt idx="172">
                  <c:v>2019:4</c:v>
                </c:pt>
                <c:pt idx="173">
                  <c:v>2020:1</c:v>
                </c:pt>
                <c:pt idx="174">
                  <c:v>2020:2</c:v>
                </c:pt>
                <c:pt idx="175">
                  <c:v>2020:3</c:v>
                </c:pt>
                <c:pt idx="176">
                  <c:v>2020:4</c:v>
                </c:pt>
              </c:strCache>
            </c:strRef>
          </c:cat>
          <c:val>
            <c:numRef>
              <c:f>[1]Price_Data!$BC$467:$BC$643</c:f>
              <c:numCache>
                <c:formatCode>General</c:formatCode>
                <c:ptCount val="177"/>
                <c:pt idx="1">
                  <c:v>10.27306015071442</c:v>
                </c:pt>
                <c:pt idx="2">
                  <c:v>10.38116411471356</c:v>
                </c:pt>
                <c:pt idx="3">
                  <c:v>10.09422717217574</c:v>
                </c:pt>
                <c:pt idx="4">
                  <c:v>9.789401584113504</c:v>
                </c:pt>
                <c:pt idx="5">
                  <c:v>9.9597355328149373</c:v>
                </c:pt>
                <c:pt idx="6">
                  <c:v>10.273276344632523</c:v>
                </c:pt>
                <c:pt idx="7">
                  <c:v>10.734797955936425</c:v>
                </c:pt>
                <c:pt idx="8">
                  <c:v>12.158000148194279</c:v>
                </c:pt>
                <c:pt idx="9">
                  <c:v>12.3268853827797</c:v>
                </c:pt>
                <c:pt idx="10">
                  <c:v>12.129487123355627</c:v>
                </c:pt>
                <c:pt idx="11">
                  <c:v>12.25615866367559</c:v>
                </c:pt>
                <c:pt idx="12">
                  <c:v>12.513166288637017</c:v>
                </c:pt>
                <c:pt idx="13">
                  <c:v>13.021172239094859</c:v>
                </c:pt>
                <c:pt idx="14">
                  <c:v>13.426872337251691</c:v>
                </c:pt>
                <c:pt idx="15">
                  <c:v>14.638763927976109</c:v>
                </c:pt>
                <c:pt idx="16">
                  <c:v>14.587085205911833</c:v>
                </c:pt>
                <c:pt idx="17">
                  <c:v>14.512954073247029</c:v>
                </c:pt>
                <c:pt idx="18">
                  <c:v>14.659303190038031</c:v>
                </c:pt>
                <c:pt idx="19">
                  <c:v>15.226728579661176</c:v>
                </c:pt>
                <c:pt idx="20">
                  <c:v>15.638365423976964</c:v>
                </c:pt>
                <c:pt idx="21">
                  <c:v>16.237161551856563</c:v>
                </c:pt>
                <c:pt idx="22">
                  <c:v>17.406021770697045</c:v>
                </c:pt>
                <c:pt idx="23">
                  <c:v>17.326698932275324</c:v>
                </c:pt>
                <c:pt idx="24">
                  <c:v>16.299022732874022</c:v>
                </c:pt>
                <c:pt idx="25">
                  <c:v>17.023373162616089</c:v>
                </c:pt>
                <c:pt idx="26">
                  <c:v>17.295754407381867</c:v>
                </c:pt>
                <c:pt idx="27">
                  <c:v>17.281512738104375</c:v>
                </c:pt>
                <c:pt idx="28">
                  <c:v>17.312726734295499</c:v>
                </c:pt>
                <c:pt idx="29">
                  <c:v>17.8558040316091</c:v>
                </c:pt>
                <c:pt idx="30">
                  <c:v>18.033692628081507</c:v>
                </c:pt>
                <c:pt idx="31">
                  <c:v>17.943415242786838</c:v>
                </c:pt>
                <c:pt idx="32">
                  <c:v>18.3028278042963</c:v>
                </c:pt>
                <c:pt idx="33">
                  <c:v>19.089792629370002</c:v>
                </c:pt>
                <c:pt idx="34">
                  <c:v>17.067979660805022</c:v>
                </c:pt>
                <c:pt idx="35">
                  <c:v>14.915886036292477</c:v>
                </c:pt>
                <c:pt idx="36">
                  <c:v>14.833648182258564</c:v>
                </c:pt>
                <c:pt idx="37">
                  <c:v>15.991819395859405</c:v>
                </c:pt>
                <c:pt idx="38">
                  <c:v>16.180255014483009</c:v>
                </c:pt>
                <c:pt idx="39">
                  <c:v>14.061656505830099</c:v>
                </c:pt>
                <c:pt idx="40">
                  <c:v>13.825127172243315</c:v>
                </c:pt>
                <c:pt idx="41">
                  <c:v>13.48838630841445</c:v>
                </c:pt>
                <c:pt idx="42">
                  <c:v>14.400967403001181</c:v>
                </c:pt>
                <c:pt idx="43">
                  <c:v>14.506600073965476</c:v>
                </c:pt>
                <c:pt idx="44">
                  <c:v>15.426317460434033</c:v>
                </c:pt>
                <c:pt idx="45">
                  <c:v>16.014787582432266</c:v>
                </c:pt>
                <c:pt idx="46">
                  <c:v>15.529583099671827</c:v>
                </c:pt>
                <c:pt idx="47">
                  <c:v>14.662324342115655</c:v>
                </c:pt>
                <c:pt idx="48">
                  <c:v>15.205647486516442</c:v>
                </c:pt>
                <c:pt idx="49">
                  <c:v>17.636680085424324</c:v>
                </c:pt>
                <c:pt idx="50">
                  <c:v>17.542962742665036</c:v>
                </c:pt>
                <c:pt idx="51">
                  <c:v>18.817785111740612</c:v>
                </c:pt>
                <c:pt idx="52">
                  <c:v>19.780226696562945</c:v>
                </c:pt>
                <c:pt idx="53">
                  <c:v>19.664651241533853</c:v>
                </c:pt>
                <c:pt idx="54">
                  <c:v>20.832266122765976</c:v>
                </c:pt>
                <c:pt idx="55">
                  <c:v>20.066492802922063</c:v>
                </c:pt>
                <c:pt idx="56">
                  <c:v>20.626458037048106</c:v>
                </c:pt>
                <c:pt idx="57">
                  <c:v>20.570713428149421</c:v>
                </c:pt>
                <c:pt idx="58">
                  <c:v>20.023079209301958</c:v>
                </c:pt>
                <c:pt idx="59">
                  <c:v>21.066808533450029</c:v>
                </c:pt>
                <c:pt idx="60">
                  <c:v>22.471306218232993</c:v>
                </c:pt>
                <c:pt idx="61">
                  <c:v>22.726125244618402</c:v>
                </c:pt>
                <c:pt idx="62">
                  <c:v>22.550714285714289</c:v>
                </c:pt>
                <c:pt idx="63">
                  <c:v>24.232913894324859</c:v>
                </c:pt>
                <c:pt idx="64">
                  <c:v>23.239297455968693</c:v>
                </c:pt>
                <c:pt idx="65">
                  <c:v>28.562744944553163</c:v>
                </c:pt>
                <c:pt idx="66">
                  <c:v>28.854358773646453</c:v>
                </c:pt>
                <c:pt idx="67">
                  <c:v>26.452112198303983</c:v>
                </c:pt>
                <c:pt idx="68">
                  <c:v>24.669654272667977</c:v>
                </c:pt>
                <c:pt idx="69">
                  <c:v>26.791099804305286</c:v>
                </c:pt>
                <c:pt idx="70">
                  <c:v>22.440094585779523</c:v>
                </c:pt>
                <c:pt idx="71">
                  <c:v>24.202898891063278</c:v>
                </c:pt>
                <c:pt idx="72">
                  <c:v>23.357865622961516</c:v>
                </c:pt>
                <c:pt idx="73">
                  <c:v>27.753340508806268</c:v>
                </c:pt>
                <c:pt idx="74">
                  <c:v>27.436519895629488</c:v>
                </c:pt>
                <c:pt idx="75">
                  <c:v>25.919241356816705</c:v>
                </c:pt>
                <c:pt idx="76">
                  <c:v>24.769754729288984</c:v>
                </c:pt>
                <c:pt idx="77">
                  <c:v>25.992697325505546</c:v>
                </c:pt>
                <c:pt idx="78">
                  <c:v>23.94624200913243</c:v>
                </c:pt>
                <c:pt idx="79">
                  <c:v>23.394773646444886</c:v>
                </c:pt>
                <c:pt idx="80">
                  <c:v>26.169891063274633</c:v>
                </c:pt>
                <c:pt idx="81">
                  <c:v>29.186015655577297</c:v>
                </c:pt>
                <c:pt idx="82">
                  <c:v>26.831968688845404</c:v>
                </c:pt>
                <c:pt idx="83">
                  <c:v>27.924097847358127</c:v>
                </c:pt>
                <c:pt idx="84">
                  <c:v>30.755179386823229</c:v>
                </c:pt>
                <c:pt idx="85">
                  <c:v>35.028472928897592</c:v>
                </c:pt>
                <c:pt idx="86">
                  <c:v>29.276341813437703</c:v>
                </c:pt>
                <c:pt idx="87">
                  <c:v>26.956172863666026</c:v>
                </c:pt>
                <c:pt idx="88">
                  <c:v>27.145866927592962</c:v>
                </c:pt>
                <c:pt idx="89">
                  <c:v>25.544812785388132</c:v>
                </c:pt>
                <c:pt idx="90">
                  <c:v>23.487364644487936</c:v>
                </c:pt>
                <c:pt idx="91">
                  <c:v>23.292496412263539</c:v>
                </c:pt>
                <c:pt idx="92">
                  <c:v>25.338103718199612</c:v>
                </c:pt>
                <c:pt idx="93">
                  <c:v>24.764914546640576</c:v>
                </c:pt>
                <c:pt idx="94">
                  <c:v>20.230501630789302</c:v>
                </c:pt>
                <c:pt idx="95">
                  <c:v>19.657431833007177</c:v>
                </c:pt>
                <c:pt idx="96">
                  <c:v>18.899273320287019</c:v>
                </c:pt>
                <c:pt idx="97">
                  <c:v>17.863540769732552</c:v>
                </c:pt>
                <c:pt idx="98">
                  <c:v>17.162902804957604</c:v>
                </c:pt>
                <c:pt idx="99">
                  <c:v>17.397437051532943</c:v>
                </c:pt>
                <c:pt idx="100">
                  <c:v>16.025378995433794</c:v>
                </c:pt>
                <c:pt idx="101">
                  <c:v>16.509606653620356</c:v>
                </c:pt>
                <c:pt idx="102">
                  <c:v>14.768922374429225</c:v>
                </c:pt>
                <c:pt idx="103">
                  <c:v>15.117787997390739</c:v>
                </c:pt>
                <c:pt idx="104">
                  <c:v>16.381263535551209</c:v>
                </c:pt>
                <c:pt idx="105">
                  <c:v>17.198163078930207</c:v>
                </c:pt>
                <c:pt idx="106">
                  <c:v>17.196651011089365</c:v>
                </c:pt>
                <c:pt idx="107">
                  <c:v>18.906195694716246</c:v>
                </c:pt>
                <c:pt idx="108">
                  <c:v>17.928075668623613</c:v>
                </c:pt>
                <c:pt idx="109">
                  <c:v>17.460894977168955</c:v>
                </c:pt>
                <c:pt idx="110">
                  <c:v>16.780714285714289</c:v>
                </c:pt>
                <c:pt idx="111">
                  <c:v>16.759495759947814</c:v>
                </c:pt>
                <c:pt idx="112">
                  <c:v>16.611671232876713</c:v>
                </c:pt>
                <c:pt idx="113">
                  <c:v>18.696096542726682</c:v>
                </c:pt>
                <c:pt idx="114">
                  <c:v>18.471360730593613</c:v>
                </c:pt>
                <c:pt idx="115">
                  <c:v>17.769866275277238</c:v>
                </c:pt>
                <c:pt idx="116">
                  <c:v>17.99315133724723</c:v>
                </c:pt>
                <c:pt idx="117">
                  <c:v>18.238787997390737</c:v>
                </c:pt>
                <c:pt idx="118">
                  <c:v>15.726627527723419</c:v>
                </c:pt>
                <c:pt idx="119">
                  <c:v>15.878041095890412</c:v>
                </c:pt>
                <c:pt idx="120">
                  <c:v>16.701756033920422</c:v>
                </c:pt>
                <c:pt idx="121">
                  <c:v>19.357833659491199</c:v>
                </c:pt>
                <c:pt idx="122">
                  <c:v>18.366739073711678</c:v>
                </c:pt>
                <c:pt idx="123">
                  <c:v>17.965211350293544</c:v>
                </c:pt>
                <c:pt idx="124">
                  <c:v>19.32893542074364</c:v>
                </c:pt>
                <c:pt idx="125">
                  <c:v>20.590636007827793</c:v>
                </c:pt>
                <c:pt idx="126">
                  <c:v>19.193080234833658</c:v>
                </c:pt>
                <c:pt idx="127">
                  <c:v>22.291936725375084</c:v>
                </c:pt>
                <c:pt idx="128">
                  <c:v>25.081616438356168</c:v>
                </c:pt>
                <c:pt idx="129">
                  <c:v>21.357504892367913</c:v>
                </c:pt>
                <c:pt idx="130">
                  <c:v>19.633036529680371</c:v>
                </c:pt>
                <c:pt idx="131">
                  <c:v>19.924262230919769</c:v>
                </c:pt>
                <c:pt idx="132">
                  <c:v>22.800330724070456</c:v>
                </c:pt>
                <c:pt idx="133">
                  <c:v>28.129260273972605</c:v>
                </c:pt>
                <c:pt idx="134">
                  <c:v>25.372830397912594</c:v>
                </c:pt>
                <c:pt idx="135">
                  <c:v>23.501839530332685</c:v>
                </c:pt>
                <c:pt idx="136">
                  <c:v>22.803936073059361</c:v>
                </c:pt>
                <c:pt idx="137">
                  <c:v>22.561091324200916</c:v>
                </c:pt>
                <c:pt idx="138">
                  <c:v>20.064540117416833</c:v>
                </c:pt>
                <c:pt idx="139">
                  <c:v>19.828527071102414</c:v>
                </c:pt>
                <c:pt idx="140">
                  <c:v>20.78624005218526</c:v>
                </c:pt>
                <c:pt idx="141">
                  <c:v>21.956768427919112</c:v>
                </c:pt>
                <c:pt idx="142">
                  <c:v>21.944108284409662</c:v>
                </c:pt>
                <c:pt idx="143">
                  <c:v>22.84876516634051</c:v>
                </c:pt>
                <c:pt idx="144">
                  <c:v>25.275718199608615</c:v>
                </c:pt>
                <c:pt idx="145">
                  <c:v>26.106655577299417</c:v>
                </c:pt>
                <c:pt idx="146">
                  <c:v>25.486448140900194</c:v>
                </c:pt>
                <c:pt idx="147">
                  <c:v>27.065694063926944</c:v>
                </c:pt>
                <c:pt idx="148">
                  <c:v>26.95941552511416</c:v>
                </c:pt>
                <c:pt idx="149">
                  <c:v>27.843803652968045</c:v>
                </c:pt>
                <c:pt idx="150">
                  <c:v>28.878688845401186</c:v>
                </c:pt>
                <c:pt idx="151">
                  <c:v>27.921316373124597</c:v>
                </c:pt>
                <c:pt idx="152">
                  <c:v>28.532125244618392</c:v>
                </c:pt>
                <c:pt idx="153">
                  <c:v>28.02672472276582</c:v>
                </c:pt>
                <c:pt idx="154">
                  <c:v>27.420210045662106</c:v>
                </c:pt>
                <c:pt idx="155">
                  <c:v>27.125363339856495</c:v>
                </c:pt>
                <c:pt idx="156">
                  <c:v>27.149385518591004</c:v>
                </c:pt>
                <c:pt idx="157">
                  <c:v>29.166623613829096</c:v>
                </c:pt>
                <c:pt idx="158">
                  <c:v>28.928714285714292</c:v>
                </c:pt>
                <c:pt idx="159">
                  <c:v>28.568559034572729</c:v>
                </c:pt>
                <c:pt idx="160">
                  <c:v>25.857133072407045</c:v>
                </c:pt>
                <c:pt idx="161">
                  <c:v>26.125582517938685</c:v>
                </c:pt>
                <c:pt idx="162">
                  <c:v>25.783650358773652</c:v>
                </c:pt>
                <c:pt idx="163">
                  <c:v>26.328332681017613</c:v>
                </c:pt>
                <c:pt idx="164">
                  <c:v>27.112861709067193</c:v>
                </c:pt>
                <c:pt idx="165">
                  <c:v>27.075446183953041</c:v>
                </c:pt>
                <c:pt idx="166">
                  <c:v>26.678799739073717</c:v>
                </c:pt>
                <c:pt idx="167">
                  <c:v>25.292120026092633</c:v>
                </c:pt>
                <c:pt idx="168">
                  <c:v>24.551348988910636</c:v>
                </c:pt>
                <c:pt idx="169">
                  <c:v>26.944015472928903</c:v>
                </c:pt>
                <c:pt idx="170">
                  <c:v>25.356054794520549</c:v>
                </c:pt>
                <c:pt idx="171">
                  <c:v>24.265896281800394</c:v>
                </c:pt>
                <c:pt idx="172">
                  <c:v>23.709073059360733</c:v>
                </c:pt>
                <c:pt idx="173">
                  <c:v>23.785543378995438</c:v>
                </c:pt>
                <c:pt idx="174">
                  <c:v>23.222037181996086</c:v>
                </c:pt>
                <c:pt idx="175">
                  <c:v>22.797886497064585</c:v>
                </c:pt>
                <c:pt idx="176">
                  <c:v>24.378406392694071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3-4901-8E78-1D6A32BA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39967"/>
        <c:axId val="906672335"/>
      </c:lineChart>
      <c:catAx>
        <c:axId val="867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74831"/>
        <c:crosses val="autoZero"/>
        <c:auto val="1"/>
        <c:lblAlgn val="ctr"/>
        <c:lblOffset val="100"/>
        <c:noMultiLvlLbl val="0"/>
      </c:catAx>
      <c:valAx>
        <c:axId val="9066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>
                        <a:lumMod val="75000"/>
                      </a:schemeClr>
                    </a:solidFill>
                  </a:rPr>
                  <a:t>Sawtimber Price (Current $/mbf)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08559"/>
        <c:crosses val="autoZero"/>
        <c:crossBetween val="between"/>
      </c:valAx>
      <c:valAx>
        <c:axId val="906672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C00000"/>
                    </a:solidFill>
                  </a:rPr>
                  <a:t>Pulpwood Price (Current</a:t>
                </a:r>
                <a:r>
                  <a:rPr lang="en-US" sz="1400" baseline="0">
                    <a:solidFill>
                      <a:srgbClr val="C00000"/>
                    </a:solidFill>
                  </a:rPr>
                  <a:t> </a:t>
                </a:r>
                <a:r>
                  <a:rPr lang="en-US" sz="1400">
                    <a:solidFill>
                      <a:srgbClr val="C00000"/>
                    </a:solidFill>
                  </a:rPr>
                  <a:t>$/cord)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9967"/>
        <c:crosses val="max"/>
        <c:crossBetween val="between"/>
      </c:valAx>
      <c:catAx>
        <c:axId val="71103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67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3333672417544"/>
          <c:y val="5.0000002119276347E-2"/>
          <c:w val="0.40333334359063067"/>
          <c:h val="0.78333336653532948"/>
        </c:manualLayout>
      </c:layout>
      <c:lineChart>
        <c:grouping val="standard"/>
        <c:varyColors val="0"/>
        <c:ser>
          <c:idx val="0"/>
          <c:order val="0"/>
          <c:tx>
            <c:strRef>
              <c:f>[1]Price_Data!$E$280:$E$282</c:f>
              <c:strCache>
                <c:ptCount val="1"/>
                <c:pt idx="0">
                  <c:v>Pine Saw South AL(2) Proxy New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[1]Price_Data!$E$283:$E$414</c:f>
              <c:numCache>
                <c:formatCode>General</c:formatCode>
                <c:ptCount val="132"/>
                <c:pt idx="0">
                  <c:v>100.97635438491469</c:v>
                </c:pt>
                <c:pt idx="1">
                  <c:v>111.5015264890751</c:v>
                </c:pt>
                <c:pt idx="2">
                  <c:v>116.46453157737203</c:v>
                </c:pt>
                <c:pt idx="3">
                  <c:v>110.97635438491469</c:v>
                </c:pt>
                <c:pt idx="4">
                  <c:v>128.23226578868599</c:v>
                </c:pt>
                <c:pt idx="5">
                  <c:v>108.23226578868602</c:v>
                </c:pt>
                <c:pt idx="6">
                  <c:v>148.23226578868602</c:v>
                </c:pt>
                <c:pt idx="7">
                  <c:v>155.48817719245733</c:v>
                </c:pt>
                <c:pt idx="8">
                  <c:v>169.13463035019453</c:v>
                </c:pt>
                <c:pt idx="9">
                  <c:v>166.9393594732116</c:v>
                </c:pt>
                <c:pt idx="10">
                  <c:v>171.84172403472013</c:v>
                </c:pt>
                <c:pt idx="11">
                  <c:v>161.27955701885662</c:v>
                </c:pt>
                <c:pt idx="12">
                  <c:v>146.03699491170306</c:v>
                </c:pt>
                <c:pt idx="13">
                  <c:v>115.48817719245733</c:v>
                </c:pt>
                <c:pt idx="14">
                  <c:v>118.23226578868602</c:v>
                </c:pt>
                <c:pt idx="15">
                  <c:v>134.62280754265188</c:v>
                </c:pt>
                <c:pt idx="16">
                  <c:v>128.6464531577372</c:v>
                </c:pt>
                <c:pt idx="17">
                  <c:v>157.39054175396586</c:v>
                </c:pt>
                <c:pt idx="18">
                  <c:v>176.13463035019453</c:v>
                </c:pt>
                <c:pt idx="19">
                  <c:v>163.23226578868599</c:v>
                </c:pt>
                <c:pt idx="20">
                  <c:v>120.48817719245734</c:v>
                </c:pt>
                <c:pt idx="21">
                  <c:v>165.17162526189762</c:v>
                </c:pt>
                <c:pt idx="22">
                  <c:v>158.03699491170306</c:v>
                </c:pt>
                <c:pt idx="23">
                  <c:v>153.46453157737201</c:v>
                </c:pt>
                <c:pt idx="24">
                  <c:v>159.48817719245733</c:v>
                </c:pt>
                <c:pt idx="25">
                  <c:v>190.68344806944026</c:v>
                </c:pt>
                <c:pt idx="26">
                  <c:v>188.09763543849147</c:v>
                </c:pt>
                <c:pt idx="27">
                  <c:v>200.9393594732116</c:v>
                </c:pt>
                <c:pt idx="28">
                  <c:v>176.07398982340615</c:v>
                </c:pt>
                <c:pt idx="29">
                  <c:v>170.97635438491469</c:v>
                </c:pt>
                <c:pt idx="30">
                  <c:v>177.74408859622866</c:v>
                </c:pt>
                <c:pt idx="31">
                  <c:v>161.62280754265188</c:v>
                </c:pt>
                <c:pt idx="32">
                  <c:v>171.72044298114335</c:v>
                </c:pt>
                <c:pt idx="33">
                  <c:v>129.87871894642319</c:v>
                </c:pt>
                <c:pt idx="34">
                  <c:v>152.58581263094879</c:v>
                </c:pt>
                <c:pt idx="35">
                  <c:v>150.87871894642319</c:v>
                </c:pt>
                <c:pt idx="36">
                  <c:v>179.62280754265188</c:v>
                </c:pt>
                <c:pt idx="37">
                  <c:v>147.68344806944026</c:v>
                </c:pt>
                <c:pt idx="38">
                  <c:v>146.20862017360071</c:v>
                </c:pt>
                <c:pt idx="39">
                  <c:v>139.20862017360071</c:v>
                </c:pt>
                <c:pt idx="40">
                  <c:v>124.42753666566895</c:v>
                </c:pt>
                <c:pt idx="41">
                  <c:v>125.26926070038908</c:v>
                </c:pt>
                <c:pt idx="42">
                  <c:v>148.6464531577372</c:v>
                </c:pt>
                <c:pt idx="43">
                  <c:v>171.87871894642319</c:v>
                </c:pt>
                <c:pt idx="44">
                  <c:v>177.54881771924573</c:v>
                </c:pt>
                <c:pt idx="45">
                  <c:v>164.20862017360071</c:v>
                </c:pt>
                <c:pt idx="46">
                  <c:v>138.97635438491469</c:v>
                </c:pt>
                <c:pt idx="47">
                  <c:v>157.32990122717746</c:v>
                </c:pt>
                <c:pt idx="48">
                  <c:v>174.99999999999997</c:v>
                </c:pt>
                <c:pt idx="49">
                  <c:v>180.2929063154744</c:v>
                </c:pt>
                <c:pt idx="50">
                  <c:v>182.58581263094879</c:v>
                </c:pt>
                <c:pt idx="51">
                  <c:v>168.46453157737204</c:v>
                </c:pt>
                <c:pt idx="52">
                  <c:v>164.86536964980542</c:v>
                </c:pt>
                <c:pt idx="53">
                  <c:v>186.26926070038908</c:v>
                </c:pt>
                <c:pt idx="54">
                  <c:v>170.96300508829688</c:v>
                </c:pt>
                <c:pt idx="55">
                  <c:v>173.74408859622866</c:v>
                </c:pt>
                <c:pt idx="56">
                  <c:v>162.6464531577372</c:v>
                </c:pt>
                <c:pt idx="57">
                  <c:v>159.90236456150851</c:v>
                </c:pt>
                <c:pt idx="58">
                  <c:v>170.86536964980542</c:v>
                </c:pt>
                <c:pt idx="59">
                  <c:v>189.09763543849147</c:v>
                </c:pt>
                <c:pt idx="60">
                  <c:v>210</c:v>
                </c:pt>
                <c:pt idx="61">
                  <c:v>186</c:v>
                </c:pt>
                <c:pt idx="62">
                  <c:v>178</c:v>
                </c:pt>
                <c:pt idx="63">
                  <c:v>203</c:v>
                </c:pt>
                <c:pt idx="64">
                  <c:v>249</c:v>
                </c:pt>
                <c:pt idx="65">
                  <c:v>274</c:v>
                </c:pt>
                <c:pt idx="66">
                  <c:v>248</c:v>
                </c:pt>
                <c:pt idx="67">
                  <c:v>299</c:v>
                </c:pt>
                <c:pt idx="68">
                  <c:v>395</c:v>
                </c:pt>
                <c:pt idx="69">
                  <c:v>340</c:v>
                </c:pt>
                <c:pt idx="70">
                  <c:v>343</c:v>
                </c:pt>
                <c:pt idx="71">
                  <c:v>363</c:v>
                </c:pt>
                <c:pt idx="72">
                  <c:v>356</c:v>
                </c:pt>
                <c:pt idx="73">
                  <c:v>374</c:v>
                </c:pt>
                <c:pt idx="74">
                  <c:v>312</c:v>
                </c:pt>
                <c:pt idx="75">
                  <c:v>224</c:v>
                </c:pt>
                <c:pt idx="76">
                  <c:v>251</c:v>
                </c:pt>
                <c:pt idx="77">
                  <c:v>235</c:v>
                </c:pt>
                <c:pt idx="78">
                  <c:v>277</c:v>
                </c:pt>
                <c:pt idx="79">
                  <c:v>311</c:v>
                </c:pt>
                <c:pt idx="80">
                  <c:v>347</c:v>
                </c:pt>
                <c:pt idx="81">
                  <c:v>381</c:v>
                </c:pt>
                <c:pt idx="82">
                  <c:v>393</c:v>
                </c:pt>
                <c:pt idx="83">
                  <c:v>437</c:v>
                </c:pt>
                <c:pt idx="84">
                  <c:v>412</c:v>
                </c:pt>
                <c:pt idx="85">
                  <c:v>407</c:v>
                </c:pt>
                <c:pt idx="86">
                  <c:v>370</c:v>
                </c:pt>
                <c:pt idx="87">
                  <c:v>386</c:v>
                </c:pt>
                <c:pt idx="88">
                  <c:v>369</c:v>
                </c:pt>
                <c:pt idx="89">
                  <c:v>350</c:v>
                </c:pt>
                <c:pt idx="90">
                  <c:v>370</c:v>
                </c:pt>
                <c:pt idx="91">
                  <c:v>376</c:v>
                </c:pt>
                <c:pt idx="92">
                  <c:v>424</c:v>
                </c:pt>
                <c:pt idx="93">
                  <c:v>380</c:v>
                </c:pt>
                <c:pt idx="94">
                  <c:v>353</c:v>
                </c:pt>
                <c:pt idx="95">
                  <c:v>336</c:v>
                </c:pt>
                <c:pt idx="96">
                  <c:v>285</c:v>
                </c:pt>
                <c:pt idx="97">
                  <c:v>351</c:v>
                </c:pt>
                <c:pt idx="98">
                  <c:v>338</c:v>
                </c:pt>
                <c:pt idx="99">
                  <c:v>341</c:v>
                </c:pt>
                <c:pt idx="100">
                  <c:v>353</c:v>
                </c:pt>
                <c:pt idx="101">
                  <c:v>347</c:v>
                </c:pt>
                <c:pt idx="102">
                  <c:v>330</c:v>
                </c:pt>
                <c:pt idx="103">
                  <c:v>341</c:v>
                </c:pt>
                <c:pt idx="104">
                  <c:v>357</c:v>
                </c:pt>
                <c:pt idx="105">
                  <c:v>335</c:v>
                </c:pt>
                <c:pt idx="106">
                  <c:v>368</c:v>
                </c:pt>
                <c:pt idx="107">
                  <c:v>376</c:v>
                </c:pt>
                <c:pt idx="108">
                  <c:v>369</c:v>
                </c:pt>
                <c:pt idx="109">
                  <c:v>384</c:v>
                </c:pt>
                <c:pt idx="110">
                  <c:v>379</c:v>
                </c:pt>
                <c:pt idx="111">
                  <c:v>344</c:v>
                </c:pt>
                <c:pt idx="112">
                  <c:v>354</c:v>
                </c:pt>
                <c:pt idx="113">
                  <c:v>399</c:v>
                </c:pt>
                <c:pt idx="114">
                  <c:v>351</c:v>
                </c:pt>
                <c:pt idx="115">
                  <c:v>365</c:v>
                </c:pt>
                <c:pt idx="116">
                  <c:v>384</c:v>
                </c:pt>
                <c:pt idx="117">
                  <c:v>364</c:v>
                </c:pt>
                <c:pt idx="118">
                  <c:v>320</c:v>
                </c:pt>
                <c:pt idx="119">
                  <c:v>315</c:v>
                </c:pt>
                <c:pt idx="120">
                  <c:v>336</c:v>
                </c:pt>
                <c:pt idx="121">
                  <c:v>286</c:v>
                </c:pt>
                <c:pt idx="122">
                  <c:v>277</c:v>
                </c:pt>
                <c:pt idx="123">
                  <c:v>296</c:v>
                </c:pt>
                <c:pt idx="124">
                  <c:v>268</c:v>
                </c:pt>
                <c:pt idx="125">
                  <c:v>279</c:v>
                </c:pt>
                <c:pt idx="126">
                  <c:v>257</c:v>
                </c:pt>
                <c:pt idx="127">
                  <c:v>279</c:v>
                </c:pt>
                <c:pt idx="128">
                  <c:v>230</c:v>
                </c:pt>
                <c:pt idx="129">
                  <c:v>195</c:v>
                </c:pt>
                <c:pt idx="130">
                  <c:v>216</c:v>
                </c:pt>
                <c:pt idx="131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F-442C-9804-0B1BFB49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7080"/>
        <c:axId val="724320024"/>
      </c:lineChart>
      <c:lineChart>
        <c:grouping val="standard"/>
        <c:varyColors val="0"/>
        <c:ser>
          <c:idx val="1"/>
          <c:order val="1"/>
          <c:tx>
            <c:strRef>
              <c:f>[1]Price_Data!$AA$280:$AA$282</c:f>
              <c:strCache>
                <c:ptCount val="1"/>
                <c:pt idx="0">
                  <c:v>Pine Pulp South AL(2) Proxy New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none"/>
          </c:marker>
          <c:val>
            <c:numRef>
              <c:f>[1]Price_Data!$AA$283:$AA$414</c:f>
              <c:numCache>
                <c:formatCode>General</c:formatCode>
                <c:ptCount val="132"/>
                <c:pt idx="0">
                  <c:v>11.617230098146131</c:v>
                </c:pt>
                <c:pt idx="1">
                  <c:v>12.617230098146129</c:v>
                </c:pt>
                <c:pt idx="2">
                  <c:v>12.355507088331517</c:v>
                </c:pt>
                <c:pt idx="3">
                  <c:v>12.140676117775355</c:v>
                </c:pt>
                <c:pt idx="4">
                  <c:v>13.140676117775355</c:v>
                </c:pt>
                <c:pt idx="5">
                  <c:v>12.617230098146129</c:v>
                </c:pt>
                <c:pt idx="6">
                  <c:v>14.44929116684842</c:v>
                </c:pt>
                <c:pt idx="7">
                  <c:v>14.949291166848418</c:v>
                </c:pt>
                <c:pt idx="8">
                  <c:v>14.949291166848418</c:v>
                </c:pt>
                <c:pt idx="9">
                  <c:v>15.449291166848418</c:v>
                </c:pt>
                <c:pt idx="10">
                  <c:v>15.925845147219192</c:v>
                </c:pt>
                <c:pt idx="11">
                  <c:v>14.093784078516904</c:v>
                </c:pt>
                <c:pt idx="12">
                  <c:v>15.617230098146131</c:v>
                </c:pt>
                <c:pt idx="13">
                  <c:v>15.617230098146131</c:v>
                </c:pt>
                <c:pt idx="14">
                  <c:v>16.664122137404583</c:v>
                </c:pt>
                <c:pt idx="15">
                  <c:v>17.949291166848418</c:v>
                </c:pt>
                <c:pt idx="16">
                  <c:v>17.617230098146131</c:v>
                </c:pt>
                <c:pt idx="17">
                  <c:v>17.617230098146131</c:v>
                </c:pt>
                <c:pt idx="18">
                  <c:v>19.187568157033809</c:v>
                </c:pt>
                <c:pt idx="19">
                  <c:v>19.187568157033809</c:v>
                </c:pt>
                <c:pt idx="20">
                  <c:v>20.234460196292257</c:v>
                </c:pt>
                <c:pt idx="21">
                  <c:v>21.140676117775357</c:v>
                </c:pt>
                <c:pt idx="22">
                  <c:v>17.783260632497274</c:v>
                </c:pt>
                <c:pt idx="23">
                  <c:v>16.212922573609596</c:v>
                </c:pt>
                <c:pt idx="24">
                  <c:v>16.332061068702291</c:v>
                </c:pt>
                <c:pt idx="25">
                  <c:v>18.308615049073065</c:v>
                </c:pt>
                <c:pt idx="26">
                  <c:v>18.630861504907308</c:v>
                </c:pt>
                <c:pt idx="27">
                  <c:v>20.523446019629226</c:v>
                </c:pt>
                <c:pt idx="28">
                  <c:v>20.332061068702291</c:v>
                </c:pt>
                <c:pt idx="29">
                  <c:v>18.261723009814617</c:v>
                </c:pt>
                <c:pt idx="30">
                  <c:v>16.832061068702291</c:v>
                </c:pt>
                <c:pt idx="31">
                  <c:v>17.308615049073065</c:v>
                </c:pt>
                <c:pt idx="32">
                  <c:v>21.046892039258452</c:v>
                </c:pt>
                <c:pt idx="33">
                  <c:v>18.046892039258452</c:v>
                </c:pt>
                <c:pt idx="34">
                  <c:v>19.785169029443839</c:v>
                </c:pt>
                <c:pt idx="35">
                  <c:v>19.476553980370774</c:v>
                </c:pt>
                <c:pt idx="36">
                  <c:v>20</c:v>
                </c:pt>
                <c:pt idx="37">
                  <c:v>20.570338058887678</c:v>
                </c:pt>
                <c:pt idx="38">
                  <c:v>18.832061068702291</c:v>
                </c:pt>
                <c:pt idx="39">
                  <c:v>19.320338058887678</c:v>
                </c:pt>
                <c:pt idx="40">
                  <c:v>15.378953107960744</c:v>
                </c:pt>
                <c:pt idx="41">
                  <c:v>15.852344601962924</c:v>
                </c:pt>
                <c:pt idx="42">
                  <c:v>19.738276990185387</c:v>
                </c:pt>
                <c:pt idx="43">
                  <c:v>19.093784078516904</c:v>
                </c:pt>
                <c:pt idx="44">
                  <c:v>18.593784078516904</c:v>
                </c:pt>
                <c:pt idx="45">
                  <c:v>14.927753544165759</c:v>
                </c:pt>
                <c:pt idx="46">
                  <c:v>15.261723009814613</c:v>
                </c:pt>
                <c:pt idx="47">
                  <c:v>16.476553980370774</c:v>
                </c:pt>
                <c:pt idx="48">
                  <c:v>17.455179934569248</c:v>
                </c:pt>
                <c:pt idx="49">
                  <c:v>17.546892039258452</c:v>
                </c:pt>
                <c:pt idx="50">
                  <c:v>18.261723009814617</c:v>
                </c:pt>
                <c:pt idx="51">
                  <c:v>16.486575790621593</c:v>
                </c:pt>
                <c:pt idx="52">
                  <c:v>23.097600872410034</c:v>
                </c:pt>
                <c:pt idx="53">
                  <c:v>26.976553980370774</c:v>
                </c:pt>
                <c:pt idx="54">
                  <c:v>25.218647764449294</c:v>
                </c:pt>
                <c:pt idx="55">
                  <c:v>24</c:v>
                </c:pt>
                <c:pt idx="56">
                  <c:v>27.381243184296622</c:v>
                </c:pt>
                <c:pt idx="57">
                  <c:v>18.953107960741548</c:v>
                </c:pt>
                <c:pt idx="58">
                  <c:v>24.929661941112325</c:v>
                </c:pt>
                <c:pt idx="59">
                  <c:v>26.308615049073065</c:v>
                </c:pt>
                <c:pt idx="60">
                  <c:v>23.5</c:v>
                </c:pt>
                <c:pt idx="61">
                  <c:v>25.08</c:v>
                </c:pt>
                <c:pt idx="62">
                  <c:v>24.5</c:v>
                </c:pt>
                <c:pt idx="63">
                  <c:v>26.82</c:v>
                </c:pt>
                <c:pt idx="64">
                  <c:v>26.75</c:v>
                </c:pt>
                <c:pt idx="65">
                  <c:v>28.67</c:v>
                </c:pt>
                <c:pt idx="66">
                  <c:v>28.65</c:v>
                </c:pt>
                <c:pt idx="67">
                  <c:v>32.659999999999997</c:v>
                </c:pt>
                <c:pt idx="68">
                  <c:v>33.5</c:v>
                </c:pt>
                <c:pt idx="69">
                  <c:v>29.04</c:v>
                </c:pt>
                <c:pt idx="70">
                  <c:v>33.67</c:v>
                </c:pt>
                <c:pt idx="71">
                  <c:v>30.67</c:v>
                </c:pt>
                <c:pt idx="72">
                  <c:v>34.68</c:v>
                </c:pt>
                <c:pt idx="73">
                  <c:v>34.33</c:v>
                </c:pt>
                <c:pt idx="74">
                  <c:v>34.840000000000003</c:v>
                </c:pt>
                <c:pt idx="75">
                  <c:v>26.14</c:v>
                </c:pt>
                <c:pt idx="76">
                  <c:v>29.17</c:v>
                </c:pt>
                <c:pt idx="77">
                  <c:v>27.39</c:v>
                </c:pt>
                <c:pt idx="78">
                  <c:v>29.55</c:v>
                </c:pt>
                <c:pt idx="79">
                  <c:v>30.44</c:v>
                </c:pt>
                <c:pt idx="80">
                  <c:v>32.35</c:v>
                </c:pt>
                <c:pt idx="81">
                  <c:v>31.78</c:v>
                </c:pt>
                <c:pt idx="82">
                  <c:v>32.119999999999997</c:v>
                </c:pt>
                <c:pt idx="83">
                  <c:v>35.799999999999997</c:v>
                </c:pt>
                <c:pt idx="84">
                  <c:v>39.17</c:v>
                </c:pt>
                <c:pt idx="85">
                  <c:v>34.49</c:v>
                </c:pt>
                <c:pt idx="86">
                  <c:v>32.96</c:v>
                </c:pt>
                <c:pt idx="87">
                  <c:v>30.97</c:v>
                </c:pt>
                <c:pt idx="88">
                  <c:v>29.55</c:v>
                </c:pt>
                <c:pt idx="89">
                  <c:v>27.38</c:v>
                </c:pt>
                <c:pt idx="90">
                  <c:v>27.08</c:v>
                </c:pt>
                <c:pt idx="91">
                  <c:v>27.6</c:v>
                </c:pt>
                <c:pt idx="92">
                  <c:v>26.6</c:v>
                </c:pt>
                <c:pt idx="93">
                  <c:v>23.33</c:v>
                </c:pt>
                <c:pt idx="94">
                  <c:v>19.14</c:v>
                </c:pt>
                <c:pt idx="95">
                  <c:v>18.440000000000001</c:v>
                </c:pt>
                <c:pt idx="96">
                  <c:v>17.190000000000001</c:v>
                </c:pt>
                <c:pt idx="97">
                  <c:v>19.39</c:v>
                </c:pt>
                <c:pt idx="98">
                  <c:v>17.649999999999999</c:v>
                </c:pt>
                <c:pt idx="99">
                  <c:v>17.88</c:v>
                </c:pt>
                <c:pt idx="100">
                  <c:v>18.8</c:v>
                </c:pt>
                <c:pt idx="101">
                  <c:v>14.73</c:v>
                </c:pt>
                <c:pt idx="102">
                  <c:v>14.73</c:v>
                </c:pt>
                <c:pt idx="103">
                  <c:v>18</c:v>
                </c:pt>
                <c:pt idx="104">
                  <c:v>20.77</c:v>
                </c:pt>
                <c:pt idx="105">
                  <c:v>19.22</c:v>
                </c:pt>
                <c:pt idx="106">
                  <c:v>23.84</c:v>
                </c:pt>
                <c:pt idx="107">
                  <c:v>23.24</c:v>
                </c:pt>
                <c:pt idx="108">
                  <c:v>23.3</c:v>
                </c:pt>
                <c:pt idx="109">
                  <c:v>21.17</c:v>
                </c:pt>
                <c:pt idx="110">
                  <c:v>19.989999999999998</c:v>
                </c:pt>
                <c:pt idx="111">
                  <c:v>16.940000000000001</c:v>
                </c:pt>
                <c:pt idx="112">
                  <c:v>19.47</c:v>
                </c:pt>
                <c:pt idx="113">
                  <c:v>20.76</c:v>
                </c:pt>
                <c:pt idx="114">
                  <c:v>20.07</c:v>
                </c:pt>
                <c:pt idx="115">
                  <c:v>23.16</c:v>
                </c:pt>
                <c:pt idx="116">
                  <c:v>20.6</c:v>
                </c:pt>
                <c:pt idx="117">
                  <c:v>21.48</c:v>
                </c:pt>
                <c:pt idx="118">
                  <c:v>15.02</c:v>
                </c:pt>
                <c:pt idx="119">
                  <c:v>18.75</c:v>
                </c:pt>
                <c:pt idx="120">
                  <c:v>23.47</c:v>
                </c:pt>
                <c:pt idx="121">
                  <c:v>18.21</c:v>
                </c:pt>
                <c:pt idx="122">
                  <c:v>17.71</c:v>
                </c:pt>
                <c:pt idx="123">
                  <c:v>20.43</c:v>
                </c:pt>
                <c:pt idx="124">
                  <c:v>26.01</c:v>
                </c:pt>
                <c:pt idx="125">
                  <c:v>21.49</c:v>
                </c:pt>
                <c:pt idx="126">
                  <c:v>27.47</c:v>
                </c:pt>
                <c:pt idx="127">
                  <c:v>26.63</c:v>
                </c:pt>
                <c:pt idx="128">
                  <c:v>23.74</c:v>
                </c:pt>
                <c:pt idx="129">
                  <c:v>23.9</c:v>
                </c:pt>
                <c:pt idx="130">
                  <c:v>22.32</c:v>
                </c:pt>
                <c:pt idx="131">
                  <c:v>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F-442C-9804-0B1BFB49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20808"/>
        <c:axId val="724321592"/>
      </c:lineChart>
      <c:catAx>
        <c:axId val="7243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024"/>
        <c:crosses val="autoZero"/>
        <c:auto val="1"/>
        <c:lblAlgn val="ctr"/>
        <c:lblOffset val="100"/>
        <c:noMultiLvlLbl val="0"/>
      </c:catAx>
      <c:valAx>
        <c:axId val="72432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7080"/>
        <c:crosses val="autoZero"/>
        <c:crossBetween val="between"/>
      </c:valAx>
      <c:catAx>
        <c:axId val="724320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321592"/>
        <c:crosses val="autoZero"/>
        <c:auto val="1"/>
        <c:lblAlgn val="ctr"/>
        <c:lblOffset val="100"/>
        <c:noMultiLvlLbl val="0"/>
      </c:catAx>
      <c:valAx>
        <c:axId val="724321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32080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591533316399964"/>
          <c:y val="0.35125560917788506"/>
          <c:w val="0.33548454830242991"/>
          <c:h val="0.2867394801456269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607218</xdr:colOff>
      <xdr:row>606</xdr:row>
      <xdr:rowOff>130968</xdr:rowOff>
    </xdr:from>
    <xdr:to>
      <xdr:col>63</xdr:col>
      <xdr:colOff>952499</xdr:colOff>
      <xdr:row>640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7F194-0D85-4AEA-9DCD-0BEB8C77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607218</xdr:colOff>
      <xdr:row>422</xdr:row>
      <xdr:rowOff>130968</xdr:rowOff>
    </xdr:from>
    <xdr:to>
      <xdr:col>20</xdr:col>
      <xdr:colOff>0</xdr:colOff>
      <xdr:row>456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0DA87-3810-4455-ADCD-F2F5422ED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657225</xdr:colOff>
      <xdr:row>116</xdr:row>
      <xdr:rowOff>104775</xdr:rowOff>
    </xdr:from>
    <xdr:to>
      <xdr:col>26</xdr:col>
      <xdr:colOff>457200</xdr:colOff>
      <xdr:row>133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D11B056-FE27-4264-8ED5-2B483A97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dagcc-my.sharepoint.com/personal/christopher_mihiar_usda_gov/Documents/NCA%20Timber%20Account/Timber%20Prices/TMS/TmsSWSt.xlsx" TargetMode="External"/><Relationship Id="rId1" Type="http://schemas.openxmlformats.org/officeDocument/2006/relationships/externalLinkPath" Target="TmsSW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Chart2"/>
      <sheetName val="Price_Data"/>
      <sheetName val="Inflation_Data"/>
      <sheetName val="Area_Weights_Data"/>
    </sheetNames>
    <sheetDataSet>
      <sheetData sheetId="0" refreshError="1"/>
      <sheetData sheetId="1" refreshError="1"/>
      <sheetData sheetId="2">
        <row r="280">
          <cell r="E280" t="str">
            <v>Pine Saw</v>
          </cell>
          <cell r="AA280" t="str">
            <v>Pine Pulp</v>
          </cell>
        </row>
        <row r="281">
          <cell r="E281" t="str">
            <v>South</v>
          </cell>
          <cell r="AA281" t="str">
            <v>South</v>
          </cell>
        </row>
        <row r="282">
          <cell r="E282" t="str">
            <v>AL(2) Proxy New</v>
          </cell>
          <cell r="AA282" t="str">
            <v>AL(2) Proxy New</v>
          </cell>
        </row>
        <row r="283">
          <cell r="E283">
            <v>100.97635438491469</v>
          </cell>
          <cell r="AA283">
            <v>11.617230098146131</v>
          </cell>
        </row>
        <row r="284">
          <cell r="E284">
            <v>111.5015264890751</v>
          </cell>
          <cell r="AA284">
            <v>12.617230098146129</v>
          </cell>
        </row>
        <row r="285">
          <cell r="E285">
            <v>116.46453157737203</v>
          </cell>
          <cell r="AA285">
            <v>12.355507088331517</v>
          </cell>
        </row>
        <row r="286">
          <cell r="E286">
            <v>110.97635438491469</v>
          </cell>
          <cell r="AA286">
            <v>12.140676117775355</v>
          </cell>
        </row>
        <row r="287">
          <cell r="E287">
            <v>128.23226578868599</v>
          </cell>
          <cell r="AA287">
            <v>13.140676117775355</v>
          </cell>
        </row>
        <row r="288">
          <cell r="E288">
            <v>108.23226578868602</v>
          </cell>
          <cell r="AA288">
            <v>12.617230098146129</v>
          </cell>
        </row>
        <row r="289">
          <cell r="E289">
            <v>148.23226578868602</v>
          </cell>
          <cell r="AA289">
            <v>14.44929116684842</v>
          </cell>
        </row>
        <row r="290">
          <cell r="E290">
            <v>155.48817719245733</v>
          </cell>
          <cell r="AA290">
            <v>14.949291166848418</v>
          </cell>
        </row>
        <row r="291">
          <cell r="E291">
            <v>169.13463035019453</v>
          </cell>
          <cell r="AA291">
            <v>14.949291166848418</v>
          </cell>
        </row>
        <row r="292">
          <cell r="E292">
            <v>166.9393594732116</v>
          </cell>
          <cell r="AA292">
            <v>15.449291166848418</v>
          </cell>
        </row>
        <row r="293">
          <cell r="E293">
            <v>171.84172403472013</v>
          </cell>
          <cell r="AA293">
            <v>15.925845147219192</v>
          </cell>
        </row>
        <row r="294">
          <cell r="E294">
            <v>161.27955701885662</v>
          </cell>
          <cell r="AA294">
            <v>14.093784078516904</v>
          </cell>
        </row>
        <row r="295">
          <cell r="E295">
            <v>146.03699491170306</v>
          </cell>
          <cell r="AA295">
            <v>15.617230098146131</v>
          </cell>
        </row>
        <row r="296">
          <cell r="E296">
            <v>115.48817719245733</v>
          </cell>
          <cell r="AA296">
            <v>15.617230098146131</v>
          </cell>
        </row>
        <row r="297">
          <cell r="E297">
            <v>118.23226578868602</v>
          </cell>
          <cell r="AA297">
            <v>16.664122137404583</v>
          </cell>
        </row>
        <row r="298">
          <cell r="E298">
            <v>134.62280754265188</v>
          </cell>
          <cell r="AA298">
            <v>17.949291166848418</v>
          </cell>
        </row>
        <row r="299">
          <cell r="E299">
            <v>128.6464531577372</v>
          </cell>
          <cell r="AA299">
            <v>17.617230098146131</v>
          </cell>
        </row>
        <row r="300">
          <cell r="E300">
            <v>157.39054175396586</v>
          </cell>
          <cell r="AA300">
            <v>17.617230098146131</v>
          </cell>
        </row>
        <row r="301">
          <cell r="E301">
            <v>176.13463035019453</v>
          </cell>
          <cell r="AA301">
            <v>19.187568157033809</v>
          </cell>
        </row>
        <row r="302">
          <cell r="E302">
            <v>163.23226578868599</v>
          </cell>
          <cell r="AA302">
            <v>19.187568157033809</v>
          </cell>
        </row>
        <row r="303">
          <cell r="E303">
            <v>120.48817719245734</v>
          </cell>
          <cell r="AA303">
            <v>20.234460196292257</v>
          </cell>
        </row>
        <row r="304">
          <cell r="E304">
            <v>165.17162526189762</v>
          </cell>
          <cell r="AA304">
            <v>21.140676117775357</v>
          </cell>
        </row>
        <row r="305">
          <cell r="E305">
            <v>158.03699491170306</v>
          </cell>
          <cell r="AA305">
            <v>17.783260632497274</v>
          </cell>
        </row>
        <row r="306">
          <cell r="E306">
            <v>153.46453157737201</v>
          </cell>
          <cell r="AA306">
            <v>16.212922573609596</v>
          </cell>
        </row>
        <row r="307">
          <cell r="E307">
            <v>159.48817719245733</v>
          </cell>
          <cell r="AA307">
            <v>16.332061068702291</v>
          </cell>
        </row>
        <row r="308">
          <cell r="E308">
            <v>190.68344806944026</v>
          </cell>
          <cell r="AA308">
            <v>18.308615049073065</v>
          </cell>
        </row>
        <row r="309">
          <cell r="E309">
            <v>188.09763543849147</v>
          </cell>
          <cell r="AA309">
            <v>18.630861504907308</v>
          </cell>
        </row>
        <row r="310">
          <cell r="E310">
            <v>200.9393594732116</v>
          </cell>
          <cell r="AA310">
            <v>20.523446019629226</v>
          </cell>
        </row>
        <row r="311">
          <cell r="E311">
            <v>176.07398982340615</v>
          </cell>
          <cell r="AA311">
            <v>20.332061068702291</v>
          </cell>
        </row>
        <row r="312">
          <cell r="E312">
            <v>170.97635438491469</v>
          </cell>
          <cell r="AA312">
            <v>18.261723009814617</v>
          </cell>
        </row>
        <row r="313">
          <cell r="E313">
            <v>177.74408859622866</v>
          </cell>
          <cell r="AA313">
            <v>16.832061068702291</v>
          </cell>
        </row>
        <row r="314">
          <cell r="E314">
            <v>161.62280754265188</v>
          </cell>
          <cell r="AA314">
            <v>17.308615049073065</v>
          </cell>
        </row>
        <row r="315">
          <cell r="E315">
            <v>171.72044298114335</v>
          </cell>
          <cell r="AA315">
            <v>21.046892039258452</v>
          </cell>
        </row>
        <row r="316">
          <cell r="E316">
            <v>129.87871894642319</v>
          </cell>
          <cell r="AA316">
            <v>18.046892039258452</v>
          </cell>
        </row>
        <row r="317">
          <cell r="E317">
            <v>152.58581263094879</v>
          </cell>
          <cell r="AA317">
            <v>19.785169029443839</v>
          </cell>
        </row>
        <row r="318">
          <cell r="E318">
            <v>150.87871894642319</v>
          </cell>
          <cell r="AA318">
            <v>19.476553980370774</v>
          </cell>
        </row>
        <row r="319">
          <cell r="E319">
            <v>179.62280754265188</v>
          </cell>
          <cell r="AA319">
            <v>20</v>
          </cell>
        </row>
        <row r="320">
          <cell r="E320">
            <v>147.68344806944026</v>
          </cell>
          <cell r="AA320">
            <v>20.570338058887678</v>
          </cell>
        </row>
        <row r="321">
          <cell r="E321">
            <v>146.20862017360071</v>
          </cell>
          <cell r="AA321">
            <v>18.832061068702291</v>
          </cell>
        </row>
        <row r="322">
          <cell r="E322">
            <v>139.20862017360071</v>
          </cell>
          <cell r="AA322">
            <v>19.320338058887678</v>
          </cell>
        </row>
        <row r="323">
          <cell r="E323">
            <v>124.42753666566895</v>
          </cell>
          <cell r="AA323">
            <v>15.378953107960744</v>
          </cell>
        </row>
        <row r="324">
          <cell r="E324">
            <v>125.26926070038908</v>
          </cell>
          <cell r="AA324">
            <v>15.852344601962924</v>
          </cell>
        </row>
        <row r="325">
          <cell r="E325">
            <v>148.6464531577372</v>
          </cell>
          <cell r="AA325">
            <v>19.738276990185387</v>
          </cell>
        </row>
        <row r="326">
          <cell r="E326">
            <v>171.87871894642319</v>
          </cell>
          <cell r="AA326">
            <v>19.093784078516904</v>
          </cell>
        </row>
        <row r="327">
          <cell r="E327">
            <v>177.54881771924573</v>
          </cell>
          <cell r="AA327">
            <v>18.593784078516904</v>
          </cell>
        </row>
        <row r="328">
          <cell r="E328">
            <v>164.20862017360071</v>
          </cell>
          <cell r="AA328">
            <v>14.927753544165759</v>
          </cell>
        </row>
        <row r="329">
          <cell r="E329">
            <v>138.97635438491469</v>
          </cell>
          <cell r="AA329">
            <v>15.261723009814613</v>
          </cell>
        </row>
        <row r="330">
          <cell r="E330">
            <v>157.32990122717746</v>
          </cell>
          <cell r="AA330">
            <v>16.476553980370774</v>
          </cell>
        </row>
        <row r="331">
          <cell r="E331">
            <v>174.99999999999997</v>
          </cell>
          <cell r="AA331">
            <v>17.455179934569248</v>
          </cell>
        </row>
        <row r="332">
          <cell r="E332">
            <v>180.2929063154744</v>
          </cell>
          <cell r="AA332">
            <v>17.546892039258452</v>
          </cell>
        </row>
        <row r="333">
          <cell r="E333">
            <v>182.58581263094879</v>
          </cell>
          <cell r="AA333">
            <v>18.261723009814617</v>
          </cell>
        </row>
        <row r="334">
          <cell r="E334">
            <v>168.46453157737204</v>
          </cell>
          <cell r="AA334">
            <v>16.486575790621593</v>
          </cell>
        </row>
        <row r="335">
          <cell r="E335">
            <v>164.86536964980542</v>
          </cell>
          <cell r="AA335">
            <v>23.097600872410034</v>
          </cell>
        </row>
        <row r="336">
          <cell r="E336">
            <v>186.26926070038908</v>
          </cell>
          <cell r="AA336">
            <v>26.976553980370774</v>
          </cell>
        </row>
        <row r="337">
          <cell r="E337">
            <v>170.96300508829688</v>
          </cell>
          <cell r="AA337">
            <v>25.218647764449294</v>
          </cell>
        </row>
        <row r="338">
          <cell r="E338">
            <v>173.74408859622866</v>
          </cell>
          <cell r="AA338">
            <v>24</v>
          </cell>
        </row>
        <row r="339">
          <cell r="E339">
            <v>162.6464531577372</v>
          </cell>
          <cell r="AA339">
            <v>27.381243184296622</v>
          </cell>
        </row>
        <row r="340">
          <cell r="E340">
            <v>159.90236456150851</v>
          </cell>
          <cell r="AA340">
            <v>18.953107960741548</v>
          </cell>
        </row>
        <row r="341">
          <cell r="E341">
            <v>170.86536964980542</v>
          </cell>
          <cell r="AA341">
            <v>24.929661941112325</v>
          </cell>
        </row>
        <row r="342">
          <cell r="E342">
            <v>189.09763543849147</v>
          </cell>
          <cell r="AA342">
            <v>26.308615049073065</v>
          </cell>
        </row>
        <row r="343">
          <cell r="E343">
            <v>210</v>
          </cell>
          <cell r="AA343">
            <v>23.5</v>
          </cell>
        </row>
        <row r="344">
          <cell r="E344">
            <v>186</v>
          </cell>
          <cell r="AA344">
            <v>25.08</v>
          </cell>
        </row>
        <row r="345">
          <cell r="E345">
            <v>178</v>
          </cell>
          <cell r="AA345">
            <v>24.5</v>
          </cell>
        </row>
        <row r="346">
          <cell r="E346">
            <v>203</v>
          </cell>
          <cell r="AA346">
            <v>26.82</v>
          </cell>
        </row>
        <row r="347">
          <cell r="E347">
            <v>249</v>
          </cell>
          <cell r="AA347">
            <v>26.75</v>
          </cell>
        </row>
        <row r="348">
          <cell r="E348">
            <v>274</v>
          </cell>
          <cell r="AA348">
            <v>28.67</v>
          </cell>
        </row>
        <row r="349">
          <cell r="E349">
            <v>248</v>
          </cell>
          <cell r="AA349">
            <v>28.65</v>
          </cell>
        </row>
        <row r="350">
          <cell r="E350">
            <v>299</v>
          </cell>
          <cell r="AA350">
            <v>32.659999999999997</v>
          </cell>
        </row>
        <row r="351">
          <cell r="E351">
            <v>395</v>
          </cell>
          <cell r="AA351">
            <v>33.5</v>
          </cell>
        </row>
        <row r="352">
          <cell r="E352">
            <v>340</v>
          </cell>
          <cell r="AA352">
            <v>29.04</v>
          </cell>
        </row>
        <row r="353">
          <cell r="E353">
            <v>343</v>
          </cell>
          <cell r="AA353">
            <v>33.67</v>
          </cell>
        </row>
        <row r="354">
          <cell r="E354">
            <v>363</v>
          </cell>
          <cell r="AA354">
            <v>30.67</v>
          </cell>
        </row>
        <row r="355">
          <cell r="E355">
            <v>356</v>
          </cell>
          <cell r="AA355">
            <v>34.68</v>
          </cell>
        </row>
        <row r="356">
          <cell r="E356">
            <v>374</v>
          </cell>
          <cell r="AA356">
            <v>34.33</v>
          </cell>
        </row>
        <row r="357">
          <cell r="E357">
            <v>312</v>
          </cell>
          <cell r="AA357">
            <v>34.840000000000003</v>
          </cell>
        </row>
        <row r="358">
          <cell r="E358">
            <v>224</v>
          </cell>
          <cell r="AA358">
            <v>26.14</v>
          </cell>
        </row>
        <row r="359">
          <cell r="E359">
            <v>251</v>
          </cell>
          <cell r="AA359">
            <v>29.17</v>
          </cell>
        </row>
        <row r="360">
          <cell r="E360">
            <v>235</v>
          </cell>
          <cell r="AA360">
            <v>27.39</v>
          </cell>
        </row>
        <row r="361">
          <cell r="E361">
            <v>277</v>
          </cell>
          <cell r="AA361">
            <v>29.55</v>
          </cell>
        </row>
        <row r="362">
          <cell r="E362">
            <v>311</v>
          </cell>
          <cell r="AA362">
            <v>30.44</v>
          </cell>
        </row>
        <row r="363">
          <cell r="E363">
            <v>347</v>
          </cell>
          <cell r="AA363">
            <v>32.35</v>
          </cell>
        </row>
        <row r="364">
          <cell r="E364">
            <v>381</v>
          </cell>
          <cell r="AA364">
            <v>31.78</v>
          </cell>
        </row>
        <row r="365">
          <cell r="E365">
            <v>393</v>
          </cell>
          <cell r="AA365">
            <v>32.119999999999997</v>
          </cell>
        </row>
        <row r="366">
          <cell r="E366">
            <v>437</v>
          </cell>
          <cell r="AA366">
            <v>35.799999999999997</v>
          </cell>
        </row>
        <row r="367">
          <cell r="E367">
            <v>412</v>
          </cell>
          <cell r="AA367">
            <v>39.17</v>
          </cell>
        </row>
        <row r="368">
          <cell r="E368">
            <v>407</v>
          </cell>
          <cell r="AA368">
            <v>34.49</v>
          </cell>
        </row>
        <row r="369">
          <cell r="E369">
            <v>370</v>
          </cell>
          <cell r="AA369">
            <v>32.96</v>
          </cell>
        </row>
        <row r="370">
          <cell r="E370">
            <v>386</v>
          </cell>
          <cell r="AA370">
            <v>30.97</v>
          </cell>
        </row>
        <row r="371">
          <cell r="E371">
            <v>369</v>
          </cell>
          <cell r="AA371">
            <v>29.55</v>
          </cell>
        </row>
        <row r="372">
          <cell r="E372">
            <v>350</v>
          </cell>
          <cell r="AA372">
            <v>27.38</v>
          </cell>
        </row>
        <row r="373">
          <cell r="E373">
            <v>370</v>
          </cell>
          <cell r="AA373">
            <v>27.08</v>
          </cell>
        </row>
        <row r="374">
          <cell r="E374">
            <v>376</v>
          </cell>
          <cell r="AA374">
            <v>27.6</v>
          </cell>
        </row>
        <row r="375">
          <cell r="E375">
            <v>424</v>
          </cell>
          <cell r="AA375">
            <v>26.6</v>
          </cell>
        </row>
        <row r="376">
          <cell r="E376">
            <v>380</v>
          </cell>
          <cell r="AA376">
            <v>23.33</v>
          </cell>
        </row>
        <row r="377">
          <cell r="E377">
            <v>353</v>
          </cell>
          <cell r="AA377">
            <v>19.14</v>
          </cell>
        </row>
        <row r="378">
          <cell r="E378">
            <v>336</v>
          </cell>
          <cell r="AA378">
            <v>18.440000000000001</v>
          </cell>
        </row>
        <row r="379">
          <cell r="E379">
            <v>285</v>
          </cell>
          <cell r="AA379">
            <v>17.190000000000001</v>
          </cell>
        </row>
        <row r="380">
          <cell r="E380">
            <v>351</v>
          </cell>
          <cell r="AA380">
            <v>19.39</v>
          </cell>
        </row>
        <row r="381">
          <cell r="E381">
            <v>338</v>
          </cell>
          <cell r="AA381">
            <v>17.649999999999999</v>
          </cell>
        </row>
        <row r="382">
          <cell r="E382">
            <v>341</v>
          </cell>
          <cell r="AA382">
            <v>17.88</v>
          </cell>
        </row>
        <row r="383">
          <cell r="E383">
            <v>353</v>
          </cell>
          <cell r="AA383">
            <v>18.8</v>
          </cell>
        </row>
        <row r="384">
          <cell r="E384">
            <v>347</v>
          </cell>
          <cell r="AA384">
            <v>14.73</v>
          </cell>
        </row>
        <row r="385">
          <cell r="E385">
            <v>330</v>
          </cell>
          <cell r="AA385">
            <v>14.73</v>
          </cell>
        </row>
        <row r="386">
          <cell r="E386">
            <v>341</v>
          </cell>
          <cell r="AA386">
            <v>18</v>
          </cell>
        </row>
        <row r="387">
          <cell r="E387">
            <v>357</v>
          </cell>
          <cell r="AA387">
            <v>20.77</v>
          </cell>
        </row>
        <row r="388">
          <cell r="E388">
            <v>335</v>
          </cell>
          <cell r="AA388">
            <v>19.22</v>
          </cell>
        </row>
        <row r="389">
          <cell r="E389">
            <v>368</v>
          </cell>
          <cell r="AA389">
            <v>23.84</v>
          </cell>
        </row>
        <row r="390">
          <cell r="E390">
            <v>376</v>
          </cell>
          <cell r="AA390">
            <v>23.24</v>
          </cell>
        </row>
        <row r="391">
          <cell r="E391">
            <v>369</v>
          </cell>
          <cell r="AA391">
            <v>23.3</v>
          </cell>
        </row>
        <row r="392">
          <cell r="E392">
            <v>384</v>
          </cell>
          <cell r="AA392">
            <v>21.17</v>
          </cell>
        </row>
        <row r="393">
          <cell r="E393">
            <v>379</v>
          </cell>
          <cell r="AA393">
            <v>19.989999999999998</v>
          </cell>
        </row>
        <row r="394">
          <cell r="E394">
            <v>344</v>
          </cell>
          <cell r="AA394">
            <v>16.940000000000001</v>
          </cell>
        </row>
        <row r="395">
          <cell r="E395">
            <v>354</v>
          </cell>
          <cell r="AA395">
            <v>19.47</v>
          </cell>
        </row>
        <row r="396">
          <cell r="E396">
            <v>399</v>
          </cell>
          <cell r="AA396">
            <v>20.76</v>
          </cell>
        </row>
        <row r="397">
          <cell r="E397">
            <v>351</v>
          </cell>
          <cell r="AA397">
            <v>20.07</v>
          </cell>
        </row>
        <row r="398">
          <cell r="E398">
            <v>365</v>
          </cell>
          <cell r="AA398">
            <v>23.16</v>
          </cell>
        </row>
        <row r="399">
          <cell r="E399">
            <v>384</v>
          </cell>
          <cell r="AA399">
            <v>20.6</v>
          </cell>
        </row>
        <row r="400">
          <cell r="E400">
            <v>364</v>
          </cell>
          <cell r="AA400">
            <v>21.48</v>
          </cell>
        </row>
        <row r="401">
          <cell r="E401">
            <v>320</v>
          </cell>
          <cell r="AA401">
            <v>15.02</v>
          </cell>
        </row>
        <row r="402">
          <cell r="E402">
            <v>315</v>
          </cell>
          <cell r="AA402">
            <v>18.75</v>
          </cell>
        </row>
        <row r="403">
          <cell r="E403">
            <v>336</v>
          </cell>
          <cell r="AA403">
            <v>23.47</v>
          </cell>
        </row>
        <row r="404">
          <cell r="E404">
            <v>286</v>
          </cell>
          <cell r="AA404">
            <v>18.21</v>
          </cell>
        </row>
        <row r="405">
          <cell r="E405">
            <v>277</v>
          </cell>
          <cell r="AA405">
            <v>17.71</v>
          </cell>
        </row>
        <row r="406">
          <cell r="E406">
            <v>296</v>
          </cell>
          <cell r="AA406">
            <v>20.43</v>
          </cell>
        </row>
        <row r="407">
          <cell r="E407">
            <v>268</v>
          </cell>
          <cell r="AA407">
            <v>26.01</v>
          </cell>
        </row>
        <row r="408">
          <cell r="E408">
            <v>279</v>
          </cell>
          <cell r="AA408">
            <v>21.49</v>
          </cell>
        </row>
        <row r="409">
          <cell r="E409">
            <v>257</v>
          </cell>
          <cell r="AA409">
            <v>27.47</v>
          </cell>
        </row>
        <row r="410">
          <cell r="E410">
            <v>279</v>
          </cell>
          <cell r="AA410">
            <v>26.63</v>
          </cell>
        </row>
        <row r="411">
          <cell r="E411">
            <v>230</v>
          </cell>
          <cell r="AA411">
            <v>23.74</v>
          </cell>
        </row>
        <row r="412">
          <cell r="E412">
            <v>195</v>
          </cell>
          <cell r="AA412">
            <v>23.9</v>
          </cell>
        </row>
        <row r="413">
          <cell r="E413">
            <v>216</v>
          </cell>
          <cell r="AA413">
            <v>22.32</v>
          </cell>
        </row>
        <row r="414">
          <cell r="E414">
            <v>216</v>
          </cell>
          <cell r="AA414">
            <v>30.29</v>
          </cell>
        </row>
        <row r="465">
          <cell r="BB465" t="str">
            <v>Pine Saw</v>
          </cell>
          <cell r="BC465" t="str">
            <v>Pine Pulp</v>
          </cell>
        </row>
        <row r="466">
          <cell r="BB466" t="str">
            <v>Weighted Southwide Average (Nominal $/mbf)</v>
          </cell>
          <cell r="BC466" t="str">
            <v>Weighted Southwide Average (Nominal $/cord)</v>
          </cell>
        </row>
        <row r="467">
          <cell r="BC467"/>
        </row>
        <row r="468">
          <cell r="BA468" t="str">
            <v>1977:1</v>
          </cell>
          <cell r="BB468">
            <v>84.755786722725489</v>
          </cell>
          <cell r="BC468">
            <v>10.27306015071442</v>
          </cell>
        </row>
        <row r="469">
          <cell r="BA469" t="str">
            <v>1977:2</v>
          </cell>
          <cell r="BB469">
            <v>94.657922295749287</v>
          </cell>
          <cell r="BC469">
            <v>10.38116411471356</v>
          </cell>
        </row>
        <row r="470">
          <cell r="BA470" t="str">
            <v>1977:3</v>
          </cell>
          <cell r="BB470">
            <v>101.02140123412762</v>
          </cell>
          <cell r="BC470">
            <v>10.09422717217574</v>
          </cell>
        </row>
        <row r="471">
          <cell r="BA471" t="str">
            <v>1977:4</v>
          </cell>
          <cell r="BB471">
            <v>101.50564886529484</v>
          </cell>
          <cell r="BC471">
            <v>9.789401584113504</v>
          </cell>
        </row>
        <row r="472">
          <cell r="BA472" t="str">
            <v>1978:1</v>
          </cell>
          <cell r="BB472">
            <v>107.16180633459561</v>
          </cell>
          <cell r="BC472">
            <v>9.9597355328149373</v>
          </cell>
        </row>
        <row r="473">
          <cell r="BA473" t="str">
            <v>1978:2</v>
          </cell>
          <cell r="BB473">
            <v>109.59229510318079</v>
          </cell>
          <cell r="BC473">
            <v>10.273276344632523</v>
          </cell>
        </row>
        <row r="474">
          <cell r="BA474" t="str">
            <v>1978:3</v>
          </cell>
          <cell r="BB474">
            <v>117.82640432604528</v>
          </cell>
          <cell r="BC474">
            <v>10.734797955936425</v>
          </cell>
        </row>
        <row r="475">
          <cell r="BA475" t="str">
            <v>1978:4</v>
          </cell>
          <cell r="BB475">
            <v>130.14496655670837</v>
          </cell>
          <cell r="BC475">
            <v>12.158000148194279</v>
          </cell>
        </row>
        <row r="476">
          <cell r="BA476" t="str">
            <v>1979:1</v>
          </cell>
          <cell r="BB476">
            <v>142.97857182859869</v>
          </cell>
          <cell r="BC476">
            <v>12.3268853827797</v>
          </cell>
        </row>
        <row r="477">
          <cell r="BA477" t="str">
            <v>1979:2</v>
          </cell>
          <cell r="BB477">
            <v>139.5773398110473</v>
          </cell>
          <cell r="BC477">
            <v>12.129487123355627</v>
          </cell>
        </row>
        <row r="478">
          <cell r="BA478" t="str">
            <v>1979:3</v>
          </cell>
          <cell r="BB478">
            <v>138.24836098314927</v>
          </cell>
          <cell r="BC478">
            <v>12.25615866367559</v>
          </cell>
        </row>
        <row r="479">
          <cell r="BA479" t="str">
            <v>1979:4</v>
          </cell>
          <cell r="BB479">
            <v>142.30518352138157</v>
          </cell>
          <cell r="BC479">
            <v>12.513166288637017</v>
          </cell>
        </row>
        <row r="480">
          <cell r="BA480" t="str">
            <v>1980:1</v>
          </cell>
          <cell r="BB480">
            <v>137.18241457112561</v>
          </cell>
          <cell r="BC480">
            <v>13.021172239094859</v>
          </cell>
        </row>
        <row r="481">
          <cell r="BA481" t="str">
            <v>1980:2</v>
          </cell>
          <cell r="BB481">
            <v>119.41057567810951</v>
          </cell>
          <cell r="BC481">
            <v>13.426872337251691</v>
          </cell>
        </row>
        <row r="482">
          <cell r="BA482" t="str">
            <v>1980:3</v>
          </cell>
          <cell r="BB482">
            <v>113.89666698810896</v>
          </cell>
          <cell r="BC482">
            <v>14.638763927976109</v>
          </cell>
        </row>
        <row r="483">
          <cell r="BA483" t="str">
            <v>1980:4</v>
          </cell>
          <cell r="BB483">
            <v>118.85303238456474</v>
          </cell>
          <cell r="BC483">
            <v>14.587085205911833</v>
          </cell>
        </row>
        <row r="484">
          <cell r="BA484" t="str">
            <v>1981:1</v>
          </cell>
          <cell r="BB484">
            <v>121.28614239325179</v>
          </cell>
          <cell r="BC484">
            <v>14.512954073247029</v>
          </cell>
        </row>
        <row r="485">
          <cell r="BA485" t="str">
            <v>1981:2</v>
          </cell>
          <cell r="BB485">
            <v>143.2710759956548</v>
          </cell>
          <cell r="BC485">
            <v>14.659303190038031</v>
          </cell>
        </row>
        <row r="486">
          <cell r="BA486" t="str">
            <v>1981:3</v>
          </cell>
          <cell r="BB486">
            <v>153.87859326906235</v>
          </cell>
          <cell r="BC486">
            <v>15.226728579661176</v>
          </cell>
        </row>
        <row r="487">
          <cell r="BA487" t="str">
            <v>1981:4</v>
          </cell>
          <cell r="BB487">
            <v>148.82182021942305</v>
          </cell>
          <cell r="BC487">
            <v>15.638365423976964</v>
          </cell>
        </row>
        <row r="488">
          <cell r="BA488" t="str">
            <v>1982:1</v>
          </cell>
          <cell r="BB488">
            <v>128.38058504047055</v>
          </cell>
          <cell r="BC488">
            <v>16.237161551856563</v>
          </cell>
        </row>
        <row r="489">
          <cell r="BA489" t="str">
            <v>1982:2</v>
          </cell>
          <cell r="BB489">
            <v>129.71563402195008</v>
          </cell>
          <cell r="BC489">
            <v>17.406021770697045</v>
          </cell>
        </row>
        <row r="490">
          <cell r="BA490" t="str">
            <v>1982:3</v>
          </cell>
          <cell r="BB490">
            <v>128.58966331564102</v>
          </cell>
          <cell r="BC490">
            <v>17.326698932275324</v>
          </cell>
        </row>
        <row r="491">
          <cell r="BA491" t="str">
            <v>1982:4</v>
          </cell>
          <cell r="BB491">
            <v>122.22388290071522</v>
          </cell>
          <cell r="BC491">
            <v>16.299022732874022</v>
          </cell>
        </row>
        <row r="492">
          <cell r="BA492" t="str">
            <v>1983:1</v>
          </cell>
          <cell r="BB492">
            <v>129.31213983448453</v>
          </cell>
          <cell r="BC492">
            <v>17.023373162616089</v>
          </cell>
        </row>
        <row r="493">
          <cell r="BA493" t="str">
            <v>1983:2</v>
          </cell>
          <cell r="BB493">
            <v>145.3883442079248</v>
          </cell>
          <cell r="BC493">
            <v>17.295754407381867</v>
          </cell>
        </row>
        <row r="494">
          <cell r="BA494" t="str">
            <v>1983:3</v>
          </cell>
          <cell r="BB494">
            <v>150.78159176700106</v>
          </cell>
          <cell r="BC494">
            <v>17.281512738104375</v>
          </cell>
        </row>
        <row r="495">
          <cell r="BA495" t="str">
            <v>1983:4</v>
          </cell>
          <cell r="BB495">
            <v>150.10928942981522</v>
          </cell>
          <cell r="BC495">
            <v>17.312726734295499</v>
          </cell>
        </row>
        <row r="496">
          <cell r="BA496" t="str">
            <v>1984:1</v>
          </cell>
          <cell r="BB496">
            <v>145.05702982199173</v>
          </cell>
          <cell r="BC496">
            <v>17.8558040316091</v>
          </cell>
        </row>
        <row r="497">
          <cell r="BA497" t="str">
            <v>1984:2</v>
          </cell>
          <cell r="BB497">
            <v>145.14927083676889</v>
          </cell>
          <cell r="BC497">
            <v>18.033692628081507</v>
          </cell>
        </row>
        <row r="498">
          <cell r="BA498" t="str">
            <v>1984:3</v>
          </cell>
          <cell r="BB498">
            <v>139.61492164154808</v>
          </cell>
          <cell r="BC498">
            <v>17.943415242786838</v>
          </cell>
        </row>
        <row r="499">
          <cell r="BA499" t="str">
            <v>1984:4</v>
          </cell>
          <cell r="BB499">
            <v>131.54871696522468</v>
          </cell>
          <cell r="BC499">
            <v>18.3028278042963</v>
          </cell>
        </row>
        <row r="500">
          <cell r="BA500" t="str">
            <v>1985:1</v>
          </cell>
          <cell r="BB500">
            <v>135.50501149495312</v>
          </cell>
          <cell r="BC500">
            <v>19.089792629370002</v>
          </cell>
        </row>
        <row r="501">
          <cell r="BA501" t="str">
            <v>1985:2</v>
          </cell>
          <cell r="BB501">
            <v>122.22137264026341</v>
          </cell>
          <cell r="BC501">
            <v>17.067979660805022</v>
          </cell>
        </row>
        <row r="502">
          <cell r="BA502" t="str">
            <v>1985:3</v>
          </cell>
          <cell r="BB502">
            <v>109.90457086018883</v>
          </cell>
          <cell r="BC502">
            <v>14.915886036292477</v>
          </cell>
        </row>
        <row r="503">
          <cell r="BA503" t="str">
            <v>1985:4</v>
          </cell>
          <cell r="BB503">
            <v>108.72232440103447</v>
          </cell>
          <cell r="BC503">
            <v>14.833648182258564</v>
          </cell>
        </row>
        <row r="504">
          <cell r="BA504" t="str">
            <v>1986:1</v>
          </cell>
          <cell r="BB504">
            <v>126.95671792144589</v>
          </cell>
          <cell r="BC504">
            <v>15.991819395859405</v>
          </cell>
        </row>
        <row r="505">
          <cell r="BA505" t="str">
            <v>1986:2</v>
          </cell>
          <cell r="BB505">
            <v>119.60703478878324</v>
          </cell>
          <cell r="BC505">
            <v>16.180255014483009</v>
          </cell>
        </row>
        <row r="506">
          <cell r="BA506" t="str">
            <v>1986:3</v>
          </cell>
          <cell r="BB506">
            <v>110.3766718198769</v>
          </cell>
          <cell r="BC506">
            <v>14.061656505830099</v>
          </cell>
        </row>
        <row r="507">
          <cell r="BA507" t="str">
            <v>1986:4</v>
          </cell>
          <cell r="BB507">
            <v>102.48137722432318</v>
          </cell>
          <cell r="BC507">
            <v>13.825127172243315</v>
          </cell>
        </row>
        <row r="508">
          <cell r="BA508" t="str">
            <v>1987:1</v>
          </cell>
          <cell r="BB508">
            <v>104.89723697178896</v>
          </cell>
          <cell r="BC508">
            <v>13.48838630841445</v>
          </cell>
        </row>
        <row r="509">
          <cell r="BA509" t="str">
            <v>1987:2</v>
          </cell>
          <cell r="BB509">
            <v>111.39108578341138</v>
          </cell>
          <cell r="BC509">
            <v>14.400967403001181</v>
          </cell>
        </row>
        <row r="510">
          <cell r="BA510" t="str">
            <v>1987:3</v>
          </cell>
          <cell r="BB510">
            <v>113.55414636517308</v>
          </cell>
          <cell r="BC510">
            <v>14.506600073965476</v>
          </cell>
        </row>
        <row r="511">
          <cell r="BA511" t="str">
            <v>1987:4</v>
          </cell>
          <cell r="BB511">
            <v>132.32908540161219</v>
          </cell>
          <cell r="BC511">
            <v>15.426317460434033</v>
          </cell>
        </row>
        <row r="512">
          <cell r="BA512" t="str">
            <v>1988:1</v>
          </cell>
          <cell r="BB512">
            <v>141.62639333715788</v>
          </cell>
          <cell r="BC512">
            <v>16.014787582432266</v>
          </cell>
        </row>
        <row r="513">
          <cell r="BA513" t="str">
            <v>1988:2</v>
          </cell>
          <cell r="BB513">
            <v>126.5999944770802</v>
          </cell>
          <cell r="BC513">
            <v>15.529583099671827</v>
          </cell>
        </row>
        <row r="514">
          <cell r="BA514" t="str">
            <v>1988:3</v>
          </cell>
          <cell r="BB514">
            <v>122.97919553477912</v>
          </cell>
          <cell r="BC514">
            <v>14.662324342115655</v>
          </cell>
        </row>
        <row r="515">
          <cell r="BA515" t="str">
            <v>1988:4</v>
          </cell>
          <cell r="BB515">
            <v>124.24280293491958</v>
          </cell>
          <cell r="BC515">
            <v>15.205647486516442</v>
          </cell>
        </row>
        <row r="516">
          <cell r="BA516" t="str">
            <v>1989:1</v>
          </cell>
          <cell r="BB516">
            <v>133.5874689811119</v>
          </cell>
          <cell r="BC516">
            <v>17.636680085424324</v>
          </cell>
        </row>
        <row r="517">
          <cell r="BA517" t="str">
            <v>1989:2</v>
          </cell>
          <cell r="BB517">
            <v>130.93277847061577</v>
          </cell>
          <cell r="BC517">
            <v>17.542962742665036</v>
          </cell>
        </row>
        <row r="518">
          <cell r="BA518" t="str">
            <v>1989:3</v>
          </cell>
          <cell r="BB518">
            <v>133.14690384402795</v>
          </cell>
          <cell r="BC518">
            <v>18.817785111740612</v>
          </cell>
        </row>
        <row r="519">
          <cell r="BA519" t="str">
            <v>1989:4</v>
          </cell>
          <cell r="BB519">
            <v>134.88990676253519</v>
          </cell>
          <cell r="BC519">
            <v>19.780226696562945</v>
          </cell>
        </row>
        <row r="520">
          <cell r="BA520" t="str">
            <v>1990:1</v>
          </cell>
          <cell r="BB520">
            <v>137.84704170947035</v>
          </cell>
          <cell r="BC520">
            <v>19.664651241533853</v>
          </cell>
        </row>
        <row r="521">
          <cell r="BA521" t="str">
            <v>1990:2</v>
          </cell>
          <cell r="BB521">
            <v>145.3076327244242</v>
          </cell>
          <cell r="BC521">
            <v>20.832266122765976</v>
          </cell>
        </row>
        <row r="522">
          <cell r="BA522" t="str">
            <v>1990:3</v>
          </cell>
          <cell r="BB522">
            <v>136.86637452636649</v>
          </cell>
          <cell r="BC522">
            <v>20.066492802922063</v>
          </cell>
        </row>
        <row r="523">
          <cell r="BA523" t="str">
            <v>1990:4</v>
          </cell>
          <cell r="BB523">
            <v>141.70006622948222</v>
          </cell>
          <cell r="BC523">
            <v>20.626458037048106</v>
          </cell>
        </row>
        <row r="524">
          <cell r="BA524" t="str">
            <v>1991:1</v>
          </cell>
          <cell r="BB524">
            <v>133.0429242981559</v>
          </cell>
          <cell r="BC524">
            <v>20.570713428149421</v>
          </cell>
        </row>
        <row r="525">
          <cell r="BA525" t="str">
            <v>1991:2</v>
          </cell>
          <cell r="BB525">
            <v>134.97361405172433</v>
          </cell>
          <cell r="BC525">
            <v>20.023079209301958</v>
          </cell>
        </row>
        <row r="526">
          <cell r="BA526" t="str">
            <v>1991:3</v>
          </cell>
          <cell r="BB526">
            <v>141.24675909550484</v>
          </cell>
          <cell r="BC526">
            <v>21.066808533450029</v>
          </cell>
        </row>
        <row r="527">
          <cell r="BA527" t="str">
            <v>1991:4</v>
          </cell>
          <cell r="BB527">
            <v>145.95404030496434</v>
          </cell>
          <cell r="BC527">
            <v>22.471306218232993</v>
          </cell>
        </row>
        <row r="528">
          <cell r="BA528" t="str">
            <v>1992:1</v>
          </cell>
          <cell r="BB528">
            <v>155.46146552956313</v>
          </cell>
          <cell r="BC528">
            <v>22.726125244618402</v>
          </cell>
        </row>
        <row r="529">
          <cell r="BA529" t="str">
            <v>1992:2</v>
          </cell>
          <cell r="BB529">
            <v>172.44341559864694</v>
          </cell>
          <cell r="BC529">
            <v>22.550714285714289</v>
          </cell>
        </row>
        <row r="530">
          <cell r="BA530" t="str">
            <v>1992:3</v>
          </cell>
          <cell r="BB530">
            <v>170.71759969507841</v>
          </cell>
          <cell r="BC530">
            <v>24.232913894324859</v>
          </cell>
        </row>
        <row r="531">
          <cell r="BA531" t="str">
            <v>1992:4</v>
          </cell>
          <cell r="BB531">
            <v>175.75756348563536</v>
          </cell>
          <cell r="BC531">
            <v>23.239297455968693</v>
          </cell>
        </row>
        <row r="532">
          <cell r="BA532" t="str">
            <v>1993:1</v>
          </cell>
          <cell r="BB532">
            <v>207.00305636285674</v>
          </cell>
          <cell r="BC532">
            <v>28.562744944553163</v>
          </cell>
        </row>
        <row r="533">
          <cell r="BA533" t="str">
            <v>1993:2</v>
          </cell>
          <cell r="BB533">
            <v>207.28253847253328</v>
          </cell>
          <cell r="BC533">
            <v>28.854358773646453</v>
          </cell>
        </row>
        <row r="534">
          <cell r="BA534" t="str">
            <v>1993:3</v>
          </cell>
          <cell r="BB534">
            <v>179.57026775930251</v>
          </cell>
          <cell r="BC534">
            <v>26.452112198303983</v>
          </cell>
        </row>
        <row r="535">
          <cell r="BA535" t="str">
            <v>1993:4</v>
          </cell>
          <cell r="BB535">
            <v>204.54292486540567</v>
          </cell>
          <cell r="BC535">
            <v>24.669654272667977</v>
          </cell>
        </row>
        <row r="536">
          <cell r="BA536" t="str">
            <v>1994:1</v>
          </cell>
          <cell r="BB536">
            <v>238.00293725284675</v>
          </cell>
          <cell r="BC536">
            <v>26.791099804305286</v>
          </cell>
        </row>
        <row r="537">
          <cell r="BA537" t="str">
            <v>1994:2</v>
          </cell>
          <cell r="BB537">
            <v>234.6462265948831</v>
          </cell>
          <cell r="BC537">
            <v>22.440094585779523</v>
          </cell>
        </row>
        <row r="538">
          <cell r="BA538" t="str">
            <v>1994:3</v>
          </cell>
          <cell r="BB538">
            <v>242.22345276097002</v>
          </cell>
          <cell r="BC538">
            <v>24.202898891063278</v>
          </cell>
        </row>
        <row r="539">
          <cell r="BA539" t="str">
            <v>1994:4</v>
          </cell>
          <cell r="BB539">
            <v>267.3886464338463</v>
          </cell>
          <cell r="BC539">
            <v>23.357865622961516</v>
          </cell>
        </row>
        <row r="540">
          <cell r="BA540" t="str">
            <v>1995:1</v>
          </cell>
          <cell r="BB540">
            <v>286.92437943684786</v>
          </cell>
          <cell r="BC540">
            <v>27.753340508806268</v>
          </cell>
        </row>
        <row r="541">
          <cell r="BA541" t="str">
            <v>1995:2</v>
          </cell>
          <cell r="BB541">
            <v>286.34970460717523</v>
          </cell>
          <cell r="BC541">
            <v>27.436519895629488</v>
          </cell>
        </row>
        <row r="542">
          <cell r="BA542" t="str">
            <v>1995:3</v>
          </cell>
          <cell r="BB542">
            <v>242.47931773786269</v>
          </cell>
          <cell r="BC542">
            <v>25.919241356816705</v>
          </cell>
        </row>
        <row r="543">
          <cell r="BA543" t="str">
            <v>1995:4</v>
          </cell>
          <cell r="BB543">
            <v>236.01759969507842</v>
          </cell>
          <cell r="BC543">
            <v>24.769754729288984</v>
          </cell>
        </row>
        <row r="544">
          <cell r="BA544" t="str">
            <v>1996:1</v>
          </cell>
          <cell r="BB544">
            <v>237.65859021392163</v>
          </cell>
          <cell r="BC544">
            <v>25.992697325505546</v>
          </cell>
        </row>
        <row r="545">
          <cell r="BA545" t="str">
            <v>1996:2</v>
          </cell>
          <cell r="BB545">
            <v>220.8207013197389</v>
          </cell>
          <cell r="BC545">
            <v>23.94624200913243</v>
          </cell>
        </row>
        <row r="546">
          <cell r="BA546" t="str">
            <v>1996:3</v>
          </cell>
          <cell r="BB546">
            <v>227.31719472104436</v>
          </cell>
          <cell r="BC546">
            <v>23.394773646444886</v>
          </cell>
        </row>
        <row r="547">
          <cell r="BA547" t="str">
            <v>1996:4</v>
          </cell>
          <cell r="BB547">
            <v>260.8425580065749</v>
          </cell>
          <cell r="BC547">
            <v>26.169891063274633</v>
          </cell>
        </row>
        <row r="548">
          <cell r="BA548" t="str">
            <v>1997:1</v>
          </cell>
          <cell r="BB548">
            <v>288.53081137738815</v>
          </cell>
          <cell r="BC548">
            <v>29.186015655577297</v>
          </cell>
        </row>
        <row r="549">
          <cell r="BA549" t="str">
            <v>1997:2</v>
          </cell>
          <cell r="BB549">
            <v>285.17066082233555</v>
          </cell>
          <cell r="BC549">
            <v>26.831968688845404</v>
          </cell>
        </row>
        <row r="550">
          <cell r="BA550" t="str">
            <v>1997:3</v>
          </cell>
          <cell r="BB550">
            <v>284.70788508266236</v>
          </cell>
          <cell r="BC550">
            <v>27.924097847358127</v>
          </cell>
        </row>
        <row r="551">
          <cell r="BA551" t="str">
            <v>1997:4</v>
          </cell>
          <cell r="BB551">
            <v>314.48177140406881</v>
          </cell>
          <cell r="BC551">
            <v>30.755179386823229</v>
          </cell>
        </row>
        <row r="552">
          <cell r="BA552" t="str">
            <v>1998:1</v>
          </cell>
          <cell r="BB552">
            <v>340.0495569107627</v>
          </cell>
          <cell r="BC552">
            <v>35.028472928897592</v>
          </cell>
        </row>
        <row r="553">
          <cell r="BA553" t="str">
            <v>1998:2</v>
          </cell>
          <cell r="BB553">
            <v>318.83122588022297</v>
          </cell>
          <cell r="BC553">
            <v>29.276341813437703</v>
          </cell>
        </row>
        <row r="554">
          <cell r="BA554" t="str">
            <v>1998:3</v>
          </cell>
          <cell r="BB554">
            <v>279.65570060507883</v>
          </cell>
          <cell r="BC554">
            <v>26.956172863666026</v>
          </cell>
        </row>
        <row r="555">
          <cell r="BA555" t="str">
            <v>1998:4</v>
          </cell>
          <cell r="BB555">
            <v>283.97275715851163</v>
          </cell>
          <cell r="BC555">
            <v>27.145866927592962</v>
          </cell>
        </row>
        <row r="556">
          <cell r="BA556" t="str">
            <v>1999:1</v>
          </cell>
          <cell r="BB556">
            <v>277.7324693887274</v>
          </cell>
          <cell r="BC556">
            <v>25.544812785388132</v>
          </cell>
        </row>
        <row r="557">
          <cell r="BA557" t="str">
            <v>1999:2</v>
          </cell>
          <cell r="BB557">
            <v>281.92655915003098</v>
          </cell>
          <cell r="BC557">
            <v>23.487364644487936</v>
          </cell>
        </row>
        <row r="558">
          <cell r="BA558" t="str">
            <v>1999:3</v>
          </cell>
          <cell r="BB558">
            <v>290.38656677307159</v>
          </cell>
          <cell r="BC558">
            <v>23.292496412263539</v>
          </cell>
        </row>
        <row r="559">
          <cell r="BA559" t="str">
            <v>1999:4</v>
          </cell>
          <cell r="BB559">
            <v>301.46866215636766</v>
          </cell>
          <cell r="BC559">
            <v>25.338103718199612</v>
          </cell>
        </row>
        <row r="560">
          <cell r="BA560" t="str">
            <v>2000:1</v>
          </cell>
          <cell r="BB560">
            <v>315.84155986469108</v>
          </cell>
          <cell r="BC560">
            <v>24.764914546640576</v>
          </cell>
        </row>
        <row r="561">
          <cell r="BA561" t="str">
            <v>2000:2</v>
          </cell>
          <cell r="BB561">
            <v>296.3647172328362</v>
          </cell>
          <cell r="BC561">
            <v>20.230501630789302</v>
          </cell>
        </row>
        <row r="562">
          <cell r="BA562" t="str">
            <v>2000:3</v>
          </cell>
          <cell r="BB562">
            <v>281.04989280099102</v>
          </cell>
          <cell r="BC562">
            <v>19.657431833007177</v>
          </cell>
        </row>
        <row r="563">
          <cell r="BA563" t="str">
            <v>2000:4</v>
          </cell>
          <cell r="BB563">
            <v>263.23386535804468</v>
          </cell>
          <cell r="BC563">
            <v>18.899273320287019</v>
          </cell>
        </row>
        <row r="564">
          <cell r="BA564" t="str">
            <v>2001:1</v>
          </cell>
          <cell r="BB564">
            <v>249.6146124160274</v>
          </cell>
          <cell r="BC564">
            <v>17.863540769732552</v>
          </cell>
        </row>
        <row r="565">
          <cell r="BA565" t="str">
            <v>2001:2</v>
          </cell>
          <cell r="BB565">
            <v>256.05138644051647</v>
          </cell>
          <cell r="BC565">
            <v>17.162902804957604</v>
          </cell>
        </row>
        <row r="566">
          <cell r="BA566" t="str">
            <v>2001:3</v>
          </cell>
          <cell r="BB566">
            <v>260.71062461289245</v>
          </cell>
          <cell r="BC566">
            <v>17.397437051532943</v>
          </cell>
        </row>
        <row r="567">
          <cell r="BA567" t="str">
            <v>2001:4</v>
          </cell>
          <cell r="BB567">
            <v>262.71289723188335</v>
          </cell>
          <cell r="BC567">
            <v>16.025378995433794</v>
          </cell>
        </row>
        <row r="568">
          <cell r="BA568" t="str">
            <v>2002:1</v>
          </cell>
          <cell r="BB568">
            <v>272.37371480299203</v>
          </cell>
          <cell r="BC568">
            <v>16.509606653620356</v>
          </cell>
        </row>
        <row r="569">
          <cell r="BA569" t="str">
            <v>2002:2</v>
          </cell>
          <cell r="BB569">
            <v>266.77914145504792</v>
          </cell>
          <cell r="BC569">
            <v>14.768922374429225</v>
          </cell>
        </row>
        <row r="570">
          <cell r="BA570" t="str">
            <v>2002:3</v>
          </cell>
          <cell r="BB570">
            <v>258.44089523083517</v>
          </cell>
          <cell r="BC570">
            <v>15.117787997390739</v>
          </cell>
        </row>
        <row r="571">
          <cell r="BA571" t="str">
            <v>2002:4</v>
          </cell>
          <cell r="BB571">
            <v>272.23402020105772</v>
          </cell>
          <cell r="BC571">
            <v>16.381263535551209</v>
          </cell>
        </row>
        <row r="572">
          <cell r="BA572" t="str">
            <v>2003:1</v>
          </cell>
          <cell r="BB572">
            <v>260.55866882652822</v>
          </cell>
          <cell r="BC572">
            <v>17.198163078930207</v>
          </cell>
        </row>
        <row r="573">
          <cell r="BA573" t="str">
            <v>2003:2</v>
          </cell>
          <cell r="BB573">
            <v>264.40290390204393</v>
          </cell>
          <cell r="BC573">
            <v>17.196651011089365</v>
          </cell>
        </row>
        <row r="574">
          <cell r="BA574" t="str">
            <v>2003:3</v>
          </cell>
          <cell r="BB574">
            <v>255.9823431321168</v>
          </cell>
          <cell r="BC574">
            <v>18.906195694716246</v>
          </cell>
        </row>
        <row r="575">
          <cell r="BA575" t="str">
            <v>2003:4</v>
          </cell>
          <cell r="BB575">
            <v>273.7297941779027</v>
          </cell>
          <cell r="BC575">
            <v>17.928075668623613</v>
          </cell>
        </row>
        <row r="576">
          <cell r="BA576" t="str">
            <v>2004:1</v>
          </cell>
          <cell r="BB576">
            <v>277.26375720615562</v>
          </cell>
          <cell r="BC576">
            <v>17.460894977168955</v>
          </cell>
        </row>
        <row r="577">
          <cell r="BA577" t="str">
            <v>2004:2</v>
          </cell>
          <cell r="BB577">
            <v>278.36430749440177</v>
          </cell>
          <cell r="BC577">
            <v>16.780714285714289</v>
          </cell>
        </row>
        <row r="578">
          <cell r="BA578" t="str">
            <v>2004:3</v>
          </cell>
          <cell r="BB578">
            <v>276.9878388679785</v>
          </cell>
          <cell r="BC578">
            <v>16.759495759947814</v>
          </cell>
        </row>
        <row r="579">
          <cell r="BA579" t="str">
            <v>2004:4</v>
          </cell>
          <cell r="BB579">
            <v>285.88640001905765</v>
          </cell>
          <cell r="BC579">
            <v>16.611671232876713</v>
          </cell>
        </row>
        <row r="580">
          <cell r="BA580" t="str">
            <v>2005:1</v>
          </cell>
          <cell r="BB580">
            <v>299.51684453761499</v>
          </cell>
          <cell r="BC580">
            <v>18.696096542726682</v>
          </cell>
        </row>
        <row r="581">
          <cell r="BA581" t="str">
            <v>2005:2</v>
          </cell>
          <cell r="BB581">
            <v>302.56491495545282</v>
          </cell>
          <cell r="BC581">
            <v>18.471360730593613</v>
          </cell>
        </row>
        <row r="582">
          <cell r="BA582" t="str">
            <v>2005:3</v>
          </cell>
          <cell r="BB582">
            <v>287.19208156653485</v>
          </cell>
          <cell r="BC582">
            <v>17.769866275277238</v>
          </cell>
        </row>
        <row r="583">
          <cell r="BA583" t="str">
            <v>2005:4</v>
          </cell>
          <cell r="BB583">
            <v>293.01909333460389</v>
          </cell>
          <cell r="BC583">
            <v>17.99315133724723</v>
          </cell>
        </row>
        <row r="584">
          <cell r="BA584" t="str">
            <v>2006:1</v>
          </cell>
          <cell r="BB584">
            <v>304.86800466911239</v>
          </cell>
          <cell r="BC584">
            <v>18.238787997390737</v>
          </cell>
        </row>
        <row r="585">
          <cell r="BA585" t="str">
            <v>2006:2</v>
          </cell>
          <cell r="BB585">
            <v>278.85394968793173</v>
          </cell>
          <cell r="BC585">
            <v>15.726627527723419</v>
          </cell>
        </row>
        <row r="586">
          <cell r="BA586" t="str">
            <v>2006:3</v>
          </cell>
          <cell r="BB586">
            <v>274.76364047834579</v>
          </cell>
          <cell r="BC586">
            <v>15.878041095890412</v>
          </cell>
        </row>
        <row r="587">
          <cell r="BA587" t="str">
            <v>2006:4</v>
          </cell>
          <cell r="BB587">
            <v>264.80784696745917</v>
          </cell>
          <cell r="BC587">
            <v>16.701756033920422</v>
          </cell>
        </row>
        <row r="588">
          <cell r="BA588" t="str">
            <v>2007:1</v>
          </cell>
          <cell r="BB588">
            <v>285.14955691076284</v>
          </cell>
          <cell r="BC588">
            <v>19.357833659491199</v>
          </cell>
        </row>
        <row r="589">
          <cell r="BA589" t="str">
            <v>2007:2</v>
          </cell>
          <cell r="BB589">
            <v>271.33485635332795</v>
          </cell>
          <cell r="BC589">
            <v>18.366739073711678</v>
          </cell>
        </row>
        <row r="590">
          <cell r="BA590" t="str">
            <v>2007:3</v>
          </cell>
          <cell r="BB590">
            <v>275.3437562532755</v>
          </cell>
          <cell r="BC590">
            <v>17.965211350293544</v>
          </cell>
        </row>
        <row r="591">
          <cell r="BA591" t="str">
            <v>2007:4</v>
          </cell>
          <cell r="BB591">
            <v>269.77677593024919</v>
          </cell>
          <cell r="BC591">
            <v>19.32893542074364</v>
          </cell>
        </row>
        <row r="592">
          <cell r="BA592" t="str">
            <v>2008:1</v>
          </cell>
          <cell r="BB592">
            <v>249.65161513173567</v>
          </cell>
          <cell r="BC592">
            <v>20.590636007827793</v>
          </cell>
        </row>
        <row r="593">
          <cell r="BA593" t="str">
            <v>2008:2</v>
          </cell>
          <cell r="BB593">
            <v>228.89374672447477</v>
          </cell>
          <cell r="BC593">
            <v>19.193080234833658</v>
          </cell>
        </row>
        <row r="594">
          <cell r="BA594" t="str">
            <v>2008:3</v>
          </cell>
          <cell r="BB594">
            <v>216.83053504216497</v>
          </cell>
          <cell r="BC594">
            <v>22.291936725375084</v>
          </cell>
        </row>
        <row r="595">
          <cell r="BA595" t="str">
            <v>2008:4</v>
          </cell>
          <cell r="BB595">
            <v>216.395214159798</v>
          </cell>
          <cell r="BC595">
            <v>25.081616438356168</v>
          </cell>
        </row>
        <row r="596">
          <cell r="BA596" t="str">
            <v>2009:1</v>
          </cell>
          <cell r="BB596">
            <v>202.87821954357042</v>
          </cell>
          <cell r="BC596">
            <v>21.357504892367913</v>
          </cell>
        </row>
        <row r="597">
          <cell r="BA597" t="str">
            <v>2009:2</v>
          </cell>
          <cell r="BB597">
            <v>194.49753204059272</v>
          </cell>
          <cell r="BC597">
            <v>19.633036529680371</v>
          </cell>
        </row>
        <row r="598">
          <cell r="BA598" t="str">
            <v>2009:3</v>
          </cell>
          <cell r="BB598">
            <v>191.25966220401165</v>
          </cell>
          <cell r="BC598">
            <v>19.924262230919769</v>
          </cell>
        </row>
        <row r="599">
          <cell r="BA599" t="str">
            <v>2009:4</v>
          </cell>
          <cell r="BB599">
            <v>197.79496641097717</v>
          </cell>
          <cell r="BC599">
            <v>22.800330724070456</v>
          </cell>
        </row>
        <row r="600">
          <cell r="BA600" t="str">
            <v>2010:1</v>
          </cell>
          <cell r="BB600">
            <v>208.12572776216112</v>
          </cell>
          <cell r="BC600">
            <v>28.129260273972605</v>
          </cell>
        </row>
        <row r="601">
          <cell r="BA601" t="str">
            <v>2010:2</v>
          </cell>
          <cell r="BB601">
            <v>214.13057553956835</v>
          </cell>
          <cell r="BC601">
            <v>25.372830397912594</v>
          </cell>
        </row>
        <row r="602">
          <cell r="BA602" t="str">
            <v>2010:3</v>
          </cell>
          <cell r="BB602">
            <v>206.86746629186717</v>
          </cell>
          <cell r="BC602">
            <v>23.501839530332685</v>
          </cell>
        </row>
        <row r="603">
          <cell r="BA603" t="str">
            <v>2010:4</v>
          </cell>
          <cell r="BB603">
            <v>188.37378388679787</v>
          </cell>
          <cell r="BC603">
            <v>22.803936073059361</v>
          </cell>
        </row>
        <row r="604">
          <cell r="BA604" t="str">
            <v>2011:1</v>
          </cell>
          <cell r="BB604">
            <v>193.42921053885365</v>
          </cell>
          <cell r="BC604">
            <v>22.561091324200916</v>
          </cell>
        </row>
        <row r="605">
          <cell r="BA605" t="str">
            <v>2011:2</v>
          </cell>
          <cell r="BB605">
            <v>172.62840773738625</v>
          </cell>
          <cell r="BC605">
            <v>20.064540117416833</v>
          </cell>
        </row>
        <row r="606">
          <cell r="BA606" t="str">
            <v>2011:3</v>
          </cell>
          <cell r="BB606">
            <v>159.86394301777119</v>
          </cell>
          <cell r="BC606">
            <v>19.828527071102414</v>
          </cell>
        </row>
        <row r="607">
          <cell r="BA607" t="str">
            <v>2011:4</v>
          </cell>
          <cell r="BB607">
            <v>171.01514602887229</v>
          </cell>
          <cell r="BC607">
            <v>20.78624005218526</v>
          </cell>
        </row>
        <row r="608">
          <cell r="BA608" t="str">
            <v>2012:1</v>
          </cell>
          <cell r="BB608">
            <v>178.10855209871841</v>
          </cell>
          <cell r="BC608">
            <v>21.956768427919112</v>
          </cell>
        </row>
        <row r="609">
          <cell r="BA609" t="str">
            <v>2012:2</v>
          </cell>
          <cell r="BB609">
            <v>165.93629043784844</v>
          </cell>
          <cell r="BC609">
            <v>21.944108284409662</v>
          </cell>
        </row>
        <row r="610">
          <cell r="BA610" t="str">
            <v>2012:3</v>
          </cell>
          <cell r="BB610">
            <v>166.41024822526083</v>
          </cell>
          <cell r="BC610">
            <v>22.84876516634051</v>
          </cell>
        </row>
        <row r="611">
          <cell r="BA611" t="str">
            <v>2012:4</v>
          </cell>
          <cell r="BB611">
            <v>169.91981990566489</v>
          </cell>
          <cell r="BC611">
            <v>25.275718199608615</v>
          </cell>
        </row>
        <row r="612">
          <cell r="BA612" t="str">
            <v>2013:1</v>
          </cell>
          <cell r="BB612">
            <v>179.19499023297919</v>
          </cell>
          <cell r="BC612">
            <v>26.106655577299417</v>
          </cell>
        </row>
        <row r="613">
          <cell r="BA613" t="str">
            <v>2013:2</v>
          </cell>
          <cell r="BB613">
            <v>180.74172185430464</v>
          </cell>
          <cell r="BC613">
            <v>25.486448140900194</v>
          </cell>
        </row>
        <row r="614">
          <cell r="BA614" t="str">
            <v>2013:3</v>
          </cell>
          <cell r="BB614">
            <v>176.70468816999383</v>
          </cell>
          <cell r="BC614">
            <v>27.065694063926944</v>
          </cell>
        </row>
        <row r="615">
          <cell r="BA615" t="str">
            <v>2013:4</v>
          </cell>
          <cell r="BB615">
            <v>180.85675353756733</v>
          </cell>
          <cell r="BC615">
            <v>26.95941552511416</v>
          </cell>
        </row>
        <row r="616">
          <cell r="BA616" t="str">
            <v>2014:1</v>
          </cell>
          <cell r="BB616">
            <v>187.99907808852257</v>
          </cell>
          <cell r="BC616">
            <v>27.843803652968045</v>
          </cell>
        </row>
        <row r="617">
          <cell r="BA617" t="str">
            <v>2014:2</v>
          </cell>
          <cell r="BB617">
            <v>184.12799323455144</v>
          </cell>
          <cell r="BC617">
            <v>28.878688845401186</v>
          </cell>
        </row>
        <row r="618">
          <cell r="BA618" t="str">
            <v>2014:3</v>
          </cell>
          <cell r="BB618">
            <v>178.21223498022775</v>
          </cell>
          <cell r="BC618">
            <v>27.921316373124597</v>
          </cell>
        </row>
        <row r="619">
          <cell r="BA619" t="str">
            <v>2014:4</v>
          </cell>
          <cell r="BB619">
            <v>188.17395302301205</v>
          </cell>
          <cell r="BC619">
            <v>28.532125244618392</v>
          </cell>
        </row>
        <row r="620">
          <cell r="BA620" t="str">
            <v>2015:1</v>
          </cell>
          <cell r="BB620">
            <v>189.06947210443568</v>
          </cell>
          <cell r="BC620">
            <v>28.02672472276582</v>
          </cell>
        </row>
        <row r="621">
          <cell r="BA621" t="str">
            <v>2015:2</v>
          </cell>
          <cell r="BB621">
            <v>184.72936061746626</v>
          </cell>
          <cell r="BC621">
            <v>27.420210045662106</v>
          </cell>
        </row>
        <row r="622">
          <cell r="BA622" t="str">
            <v>2015:3</v>
          </cell>
          <cell r="BB622">
            <v>183.8656653485159</v>
          </cell>
          <cell r="BC622">
            <v>27.125363339856495</v>
          </cell>
        </row>
        <row r="623">
          <cell r="BA623" t="str">
            <v>2015:4</v>
          </cell>
          <cell r="BB623">
            <v>180.59352756205632</v>
          </cell>
          <cell r="BC623">
            <v>27.149385518591004</v>
          </cell>
        </row>
        <row r="624">
          <cell r="BA624" t="str">
            <v>2016:1</v>
          </cell>
          <cell r="BB624">
            <v>179.53804611939589</v>
          </cell>
          <cell r="BC624">
            <v>29.166623613829096</v>
          </cell>
        </row>
        <row r="625">
          <cell r="BA625" t="str">
            <v>2016:2</v>
          </cell>
          <cell r="BB625">
            <v>177.93299109057128</v>
          </cell>
          <cell r="BC625">
            <v>28.928714285714292</v>
          </cell>
        </row>
        <row r="626">
          <cell r="BA626" t="str">
            <v>2016:3</v>
          </cell>
          <cell r="BB626">
            <v>176.1821692315022</v>
          </cell>
          <cell r="BC626">
            <v>28.568559034572729</v>
          </cell>
        </row>
        <row r="627">
          <cell r="BA627" t="str">
            <v>2016:4</v>
          </cell>
          <cell r="BB627">
            <v>171.92899614083569</v>
          </cell>
          <cell r="BC627">
            <v>25.857133072407045</v>
          </cell>
        </row>
        <row r="628">
          <cell r="BA628" t="str">
            <v>2017:1</v>
          </cell>
          <cell r="BB628">
            <v>169.70916908857018</v>
          </cell>
          <cell r="BC628">
            <v>26.125582517938685</v>
          </cell>
        </row>
        <row r="629">
          <cell r="BA629" t="str">
            <v>2017:2</v>
          </cell>
          <cell r="BB629">
            <v>164.86741864786316</v>
          </cell>
          <cell r="BC629">
            <v>25.783650358773652</v>
          </cell>
        </row>
        <row r="630">
          <cell r="BA630" t="str">
            <v>2017:3</v>
          </cell>
          <cell r="BB630">
            <v>166.83514221735194</v>
          </cell>
          <cell r="BC630">
            <v>26.328332681017613</v>
          </cell>
        </row>
        <row r="631">
          <cell r="BA631" t="str">
            <v>2017:4</v>
          </cell>
          <cell r="BB631">
            <v>168.09357282386011</v>
          </cell>
          <cell r="BC631">
            <v>27.112861709067193</v>
          </cell>
        </row>
        <row r="632">
          <cell r="BA632" t="str">
            <v>2018:1</v>
          </cell>
          <cell r="BB632">
            <v>171.55706560579353</v>
          </cell>
          <cell r="BC632">
            <v>27.075446183953041</v>
          </cell>
        </row>
        <row r="633">
          <cell r="BA633" t="str">
            <v>2018:2</v>
          </cell>
          <cell r="BB633">
            <v>171.08182143027304</v>
          </cell>
          <cell r="BC633">
            <v>26.678799739073717</v>
          </cell>
        </row>
        <row r="634">
          <cell r="BA634" t="str">
            <v>2018:3</v>
          </cell>
          <cell r="BB634">
            <v>171.55461432178765</v>
          </cell>
          <cell r="BC634">
            <v>25.292120026092633</v>
          </cell>
        </row>
        <row r="635">
          <cell r="BA635" t="str">
            <v>2018:4</v>
          </cell>
          <cell r="BB635">
            <v>170.70309686026013</v>
          </cell>
          <cell r="BC635">
            <v>24.551348988910636</v>
          </cell>
        </row>
        <row r="636">
          <cell r="BA636" t="str">
            <v>2019:1</v>
          </cell>
          <cell r="BB636">
            <v>168.58486702558483</v>
          </cell>
          <cell r="BC636">
            <v>26.944015472928903</v>
          </cell>
        </row>
        <row r="637">
          <cell r="BA637" t="str">
            <v>2019:2</v>
          </cell>
          <cell r="BB637">
            <v>163.18378674543808</v>
          </cell>
          <cell r="BC637">
            <v>25.356054794520549</v>
          </cell>
        </row>
        <row r="638">
          <cell r="BA638" t="str">
            <v>2019:3</v>
          </cell>
          <cell r="BB638">
            <v>156.9797108008957</v>
          </cell>
          <cell r="BC638">
            <v>24.265896281800394</v>
          </cell>
        </row>
        <row r="639">
          <cell r="BA639" t="str">
            <v>2019:4</v>
          </cell>
          <cell r="BB639">
            <v>158.61171327838389</v>
          </cell>
          <cell r="BC639">
            <v>23.709073059360733</v>
          </cell>
        </row>
        <row r="640">
          <cell r="BA640" t="str">
            <v>2020:1</v>
          </cell>
          <cell r="BB640">
            <v>161.39447091333554</v>
          </cell>
          <cell r="BC640">
            <v>23.785543378995438</v>
          </cell>
        </row>
        <row r="641">
          <cell r="BA641" t="str">
            <v>2020:2</v>
          </cell>
          <cell r="BB641">
            <v>155.53536137977036</v>
          </cell>
          <cell r="BC641">
            <v>23.222037181996086</v>
          </cell>
        </row>
        <row r="642">
          <cell r="BA642" t="str">
            <v>2020:3</v>
          </cell>
          <cell r="BB642">
            <v>153.97627566820717</v>
          </cell>
          <cell r="BC642">
            <v>22.797886497064585</v>
          </cell>
        </row>
        <row r="643">
          <cell r="BA643" t="str">
            <v>2020:4</v>
          </cell>
          <cell r="BB643">
            <v>162.94140263947784</v>
          </cell>
          <cell r="BC643">
            <v>24.378406392694071</v>
          </cell>
        </row>
      </sheetData>
      <sheetData sheetId="3"/>
      <sheetData sheetId="4">
        <row r="5">
          <cell r="C5">
            <v>0.50304478532336405</v>
          </cell>
          <cell r="D5">
            <v>0.49695521467663617</v>
          </cell>
          <cell r="E5">
            <v>0</v>
          </cell>
          <cell r="G5">
            <v>0.42634274546802342</v>
          </cell>
          <cell r="H5">
            <v>6.0283958263852494E-2</v>
          </cell>
          <cell r="L5">
            <v>0.51512532411408818</v>
          </cell>
          <cell r="M5">
            <v>0.48487467588591188</v>
          </cell>
          <cell r="N5">
            <v>0</v>
          </cell>
          <cell r="P5">
            <v>0.55014464802314367</v>
          </cell>
          <cell r="Q5">
            <v>7.4429223744292242E-2</v>
          </cell>
        </row>
        <row r="6">
          <cell r="C6">
            <v>0</v>
          </cell>
          <cell r="D6">
            <v>0.45118228075426514</v>
          </cell>
          <cell r="E6">
            <v>0.54881771924573475</v>
          </cell>
          <cell r="G6">
            <v>0.57365725453197647</v>
          </cell>
          <cell r="H6">
            <v>8.1113916813569012E-2</v>
          </cell>
          <cell r="L6">
            <v>0</v>
          </cell>
          <cell r="M6">
            <v>0.47655398037077429</v>
          </cell>
          <cell r="N6">
            <v>0.52344601962922577</v>
          </cell>
          <cell r="P6">
            <v>0.44985535197685633</v>
          </cell>
          <cell r="Q6">
            <v>6.0861056751467718E-2</v>
          </cell>
        </row>
        <row r="8">
          <cell r="G8">
            <v>0.96953710006807359</v>
          </cell>
          <cell r="H8">
            <v>0.10857115631997714</v>
          </cell>
          <cell r="P8">
            <v>0.91521739130434787</v>
          </cell>
          <cell r="Q8">
            <v>5.4924983692106986E-2</v>
          </cell>
        </row>
        <row r="9">
          <cell r="G9">
            <v>3.0462899931926479E-2</v>
          </cell>
          <cell r="H9">
            <v>3.4113106865500975E-3</v>
          </cell>
          <cell r="P9">
            <v>8.478260869565217E-2</v>
          </cell>
          <cell r="Q9">
            <v>5.0880626223091981E-3</v>
          </cell>
        </row>
        <row r="11">
          <cell r="G11">
            <v>0.56496970793019252</v>
          </cell>
          <cell r="H11">
            <v>5.9535947401019577E-2</v>
          </cell>
          <cell r="L11">
            <v>1</v>
          </cell>
          <cell r="N11">
            <v>0</v>
          </cell>
          <cell r="P11">
            <v>0.61854583772391991</v>
          </cell>
          <cell r="Q11">
            <v>0.15316373124592306</v>
          </cell>
        </row>
        <row r="12">
          <cell r="C12">
            <v>0.10995635003117854</v>
          </cell>
          <cell r="E12">
            <v>0.89004364996882146</v>
          </cell>
          <cell r="G12">
            <v>0.43503029206980737</v>
          </cell>
          <cell r="H12">
            <v>4.58430606508171E-2</v>
          </cell>
          <cell r="L12">
            <v>0.28038674033149175</v>
          </cell>
          <cell r="N12">
            <v>0.71961325966850842</v>
          </cell>
          <cell r="P12">
            <v>0.38145416227608009</v>
          </cell>
          <cell r="Q12">
            <v>9.4455316373124612E-2</v>
          </cell>
        </row>
        <row r="14">
          <cell r="C14">
            <v>0.76281964551481518</v>
          </cell>
          <cell r="D14">
            <v>0.23718035448518465</v>
          </cell>
          <cell r="E14">
            <v>0</v>
          </cell>
          <cell r="G14">
            <v>0.30480864401187724</v>
          </cell>
          <cell r="H14">
            <v>3.5213683357949402E-2</v>
          </cell>
          <cell r="L14">
            <v>0.76221498371335505</v>
          </cell>
          <cell r="M14">
            <v>0.23778501628664492</v>
          </cell>
          <cell r="N14">
            <v>0</v>
          </cell>
          <cell r="P14">
            <v>0.34111111111111109</v>
          </cell>
          <cell r="Q14">
            <v>4.0052185257664713E-2</v>
          </cell>
        </row>
        <row r="15">
          <cell r="C15">
            <v>0</v>
          </cell>
          <cell r="D15">
            <v>0.55282671887049861</v>
          </cell>
          <cell r="E15">
            <v>0.44717328112950094</v>
          </cell>
          <cell r="G15">
            <v>0.69519135598812265</v>
          </cell>
          <cell r="H15">
            <v>8.0313497546333795E-2</v>
          </cell>
          <cell r="L15">
            <v>0</v>
          </cell>
          <cell r="M15">
            <v>0.52276559865092742</v>
          </cell>
          <cell r="N15">
            <v>0.4772344013490723</v>
          </cell>
          <cell r="P15">
            <v>0.65888888888888886</v>
          </cell>
          <cell r="Q15">
            <v>7.7364644487932163E-2</v>
          </cell>
        </row>
        <row r="20">
          <cell r="G20">
            <v>0.81797999100719432</v>
          </cell>
          <cell r="H20">
            <v>0.13867740244890181</v>
          </cell>
          <cell r="P20">
            <v>0.88405036726128017</v>
          </cell>
          <cell r="Q20">
            <v>0.10991519895629487</v>
          </cell>
        </row>
        <row r="21">
          <cell r="G21">
            <v>0.18202000899280579</v>
          </cell>
          <cell r="H21">
            <v>3.08590213921578E-2</v>
          </cell>
          <cell r="P21">
            <v>0.11594963273871985</v>
          </cell>
          <cell r="Q21">
            <v>1.4416177429876062E-2</v>
          </cell>
        </row>
        <row r="23">
          <cell r="D23">
            <v>0.4730522200502652</v>
          </cell>
          <cell r="E23">
            <v>0.52555152192125099</v>
          </cell>
          <cell r="G23">
            <v>0.347647897362794</v>
          </cell>
          <cell r="H23">
            <v>3.7181380723235978E-2</v>
          </cell>
          <cell r="M23">
            <v>0.70588235294117618</v>
          </cell>
          <cell r="N23">
            <v>0.29411764705882354</v>
          </cell>
          <cell r="P23">
            <v>0.44565217391304346</v>
          </cell>
          <cell r="Q23">
            <v>3.2093933463796485E-2</v>
          </cell>
        </row>
        <row r="24">
          <cell r="G24">
            <v>0.652352102637206</v>
          </cell>
          <cell r="H24">
            <v>6.9769879460669884E-2</v>
          </cell>
          <cell r="P24">
            <v>0.55434782608695654</v>
          </cell>
          <cell r="Q24">
            <v>3.9921722113502943E-2</v>
          </cell>
        </row>
        <row r="26">
          <cell r="C26">
            <v>0.70595419847328233</v>
          </cell>
          <cell r="D26">
            <v>0.2940458015267175</v>
          </cell>
          <cell r="E26">
            <v>0</v>
          </cell>
          <cell r="G26">
            <v>0.14894487902492268</v>
          </cell>
          <cell r="H26">
            <v>7.8017056553432752E-3</v>
          </cell>
          <cell r="L26">
            <v>0.50406504065040647</v>
          </cell>
          <cell r="M26">
            <v>0.49593495934959336</v>
          </cell>
          <cell r="N26">
            <v>0</v>
          </cell>
          <cell r="P26">
            <v>0.12011718750000001</v>
          </cell>
          <cell r="Q26">
            <v>8.0234833659491214E-3</v>
          </cell>
        </row>
        <row r="27">
          <cell r="C27">
            <v>0</v>
          </cell>
          <cell r="D27">
            <v>0.46839095815743081</v>
          </cell>
          <cell r="E27">
            <v>0.53160904184256952</v>
          </cell>
          <cell r="G27">
            <v>0.85105512097507718</v>
          </cell>
          <cell r="H27">
            <v>4.4578112344561438E-2</v>
          </cell>
          <cell r="L27">
            <v>0</v>
          </cell>
          <cell r="M27">
            <v>0.28301886792452829</v>
          </cell>
          <cell r="N27">
            <v>0.71698113207547187</v>
          </cell>
          <cell r="P27">
            <v>0.8798828125</v>
          </cell>
          <cell r="Q27">
            <v>5.8773646444879327E-2</v>
          </cell>
        </row>
        <row r="29">
          <cell r="H29">
            <v>6.2032493210729426E-3</v>
          </cell>
          <cell r="Q29">
            <v>6.5231572080887163E-3</v>
          </cell>
        </row>
        <row r="30">
          <cell r="H30">
            <v>7.6230406403354146E-5</v>
          </cell>
          <cell r="Q30">
            <v>0</v>
          </cell>
        </row>
        <row r="32">
          <cell r="G32">
            <v>4.8008480993487805E-2</v>
          </cell>
          <cell r="H32">
            <v>3.0206298537329077E-3</v>
          </cell>
          <cell r="L32">
            <v>0.9</v>
          </cell>
          <cell r="M32">
            <v>0.1</v>
          </cell>
          <cell r="N32">
            <v>0</v>
          </cell>
          <cell r="P32">
            <v>0.1125</v>
          </cell>
          <cell r="Q32">
            <v>8.2191780821917818E-3</v>
          </cell>
        </row>
        <row r="33">
          <cell r="C33">
            <v>0</v>
          </cell>
          <cell r="D33">
            <v>0.46256000000000003</v>
          </cell>
          <cell r="E33">
            <v>0.53743999999999992</v>
          </cell>
          <cell r="G33">
            <v>0.95199151900651213</v>
          </cell>
          <cell r="H33">
            <v>5.9898041831435517E-2</v>
          </cell>
          <cell r="L33">
            <v>0</v>
          </cell>
          <cell r="M33">
            <v>0.65510204081632639</v>
          </cell>
          <cell r="N33">
            <v>0.3448979591836735</v>
          </cell>
          <cell r="P33">
            <v>0.88750000000000007</v>
          </cell>
          <cell r="Q33">
            <v>6.4840182648401842E-2</v>
          </cell>
        </row>
        <row r="35">
          <cell r="C35">
            <v>0.89820359281437123</v>
          </cell>
          <cell r="D35">
            <v>0.10179640718562874</v>
          </cell>
          <cell r="E35">
            <v>0</v>
          </cell>
          <cell r="G35">
            <v>0.7332601536772777</v>
          </cell>
          <cell r="H35">
            <v>6.3652389346800699E-3</v>
          </cell>
          <cell r="L35">
            <v>0.9285714285714286</v>
          </cell>
          <cell r="M35">
            <v>7.1428571428571452E-2</v>
          </cell>
          <cell r="N35">
            <v>0</v>
          </cell>
          <cell r="P35">
            <v>0.67469879518072284</v>
          </cell>
          <cell r="Q35">
            <v>7.3059360730593614E-3</v>
          </cell>
        </row>
        <row r="36">
          <cell r="C36">
            <v>0</v>
          </cell>
          <cell r="D36">
            <v>0.65020576131687247</v>
          </cell>
          <cell r="E36">
            <v>0.34979423868312759</v>
          </cell>
          <cell r="G36">
            <v>0.2667398463227223</v>
          </cell>
          <cell r="H36">
            <v>2.3154985945018822E-3</v>
          </cell>
          <cell r="L36">
            <v>0</v>
          </cell>
          <cell r="M36">
            <v>0.4814814814814814</v>
          </cell>
          <cell r="N36">
            <v>0.51851851851851849</v>
          </cell>
          <cell r="P36">
            <v>0.3253012048192771</v>
          </cell>
          <cell r="Q36">
            <v>3.5225048923679067E-3</v>
          </cell>
        </row>
        <row r="38">
          <cell r="G38">
            <v>0.22607292062286363</v>
          </cell>
          <cell r="H38">
            <v>2.2688074705798273E-2</v>
          </cell>
          <cell r="P38">
            <v>0.44572748267898388</v>
          </cell>
          <cell r="Q38">
            <v>2.5179386823222443E-2</v>
          </cell>
        </row>
        <row r="39">
          <cell r="G39">
            <v>0.77392707937713634</v>
          </cell>
          <cell r="H39">
            <v>7.7669255324217451E-2</v>
          </cell>
          <cell r="P39">
            <v>0.55427251732101623</v>
          </cell>
          <cell r="Q39">
            <v>3.1311154598825837E-2</v>
          </cell>
        </row>
        <row r="41">
          <cell r="C41">
            <v>0.91333333333333344</v>
          </cell>
          <cell r="D41">
            <v>8.666666666666667E-2</v>
          </cell>
          <cell r="E41">
            <v>0</v>
          </cell>
          <cell r="G41">
            <v>0.15154867256637167</v>
          </cell>
          <cell r="L41">
            <v>0.72340425531914898</v>
          </cell>
          <cell r="M41">
            <v>0.27659574468085113</v>
          </cell>
          <cell r="N41">
            <v>0</v>
          </cell>
          <cell r="P41">
            <v>0.16748768472906406</v>
          </cell>
        </row>
        <row r="42">
          <cell r="C42">
            <v>0</v>
          </cell>
          <cell r="D42">
            <v>0.32493368700265246</v>
          </cell>
          <cell r="E42">
            <v>0.67506631299734743</v>
          </cell>
          <cell r="G42">
            <v>0.84845132743362828</v>
          </cell>
          <cell r="L42">
            <v>0</v>
          </cell>
          <cell r="M42">
            <v>0.72435897435897445</v>
          </cell>
          <cell r="N42">
            <v>0.27564102564102577</v>
          </cell>
          <cell r="P42">
            <v>0.83251231527093605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3514-A6A6-4931-B275-9F76A021E88A}">
  <dimension ref="A1:EY952"/>
  <sheetViews>
    <sheetView workbookViewId="0">
      <selection sqref="A1:XFD1048576"/>
    </sheetView>
  </sheetViews>
  <sheetFormatPr defaultColWidth="8.85546875" defaultRowHeight="15" x14ac:dyDescent="0.25"/>
  <cols>
    <col min="1" max="1" width="8.85546875" style="2"/>
    <col min="2" max="2" width="12" style="2" customWidth="1"/>
    <col min="3" max="3" width="19.85546875" style="2" bestFit="1" customWidth="1"/>
    <col min="4" max="4" width="16.140625" style="3" customWidth="1"/>
    <col min="5" max="5" width="15.140625" style="3" customWidth="1"/>
    <col min="6" max="6" width="15.28515625" style="4" customWidth="1"/>
    <col min="7" max="7" width="16.28515625" style="4" customWidth="1"/>
    <col min="8" max="8" width="19.42578125" style="4" customWidth="1"/>
    <col min="9" max="9" width="21.7109375" style="4" customWidth="1"/>
    <col min="10" max="10" width="15" style="4" customWidth="1"/>
    <col min="11" max="11" width="19.42578125" style="4" customWidth="1"/>
    <col min="12" max="13" width="15.28515625" style="4" customWidth="1"/>
    <col min="14" max="14" width="15.28515625" style="3" customWidth="1"/>
    <col min="15" max="16" width="20.28515625" style="3" customWidth="1"/>
    <col min="17" max="17" width="15.28515625" style="4" customWidth="1"/>
    <col min="18" max="18" width="14.7109375" style="4" customWidth="1"/>
    <col min="19" max="19" width="19.42578125" style="3" customWidth="1"/>
    <col min="20" max="20" width="15.140625" style="3" customWidth="1"/>
    <col min="21" max="21" width="19.85546875" style="4" customWidth="1"/>
    <col min="22" max="22" width="20.140625" style="4" customWidth="1"/>
    <col min="23" max="23" width="19.42578125" style="4" customWidth="1"/>
    <col min="24" max="24" width="15.42578125" style="3" customWidth="1"/>
    <col min="25" max="25" width="15.140625" style="4" customWidth="1"/>
    <col min="26" max="26" width="19.42578125" style="3" customWidth="1"/>
    <col min="27" max="27" width="15.42578125" style="4" customWidth="1"/>
    <col min="28" max="28" width="15.28515625" style="4" customWidth="1"/>
    <col min="29" max="30" width="20.7109375" style="3" customWidth="1"/>
    <col min="31" max="31" width="15.42578125" style="4" customWidth="1"/>
    <col min="32" max="32" width="15.28515625" style="4" customWidth="1"/>
    <col min="33" max="33" width="15.42578125" style="4" customWidth="1"/>
    <col min="34" max="34" width="19.42578125" style="2" customWidth="1"/>
    <col min="35" max="35" width="15.28515625" style="2" customWidth="1"/>
    <col min="36" max="37" width="20.140625" style="5" customWidth="1"/>
    <col min="38" max="38" width="15.28515625" style="5" customWidth="1"/>
    <col min="39" max="39" width="15.28515625" style="2" customWidth="1"/>
    <col min="40" max="40" width="15.140625" style="2" customWidth="1"/>
    <col min="41" max="41" width="20.42578125" style="5" customWidth="1"/>
    <col min="42" max="42" width="15.28515625" style="5" customWidth="1"/>
    <col min="43" max="43" width="20.140625" style="5" customWidth="1"/>
    <col min="44" max="44" width="20.140625" style="2" customWidth="1"/>
    <col min="45" max="45" width="15.42578125" style="2" customWidth="1"/>
    <col min="46" max="46" width="14.85546875" style="2" customWidth="1"/>
    <col min="47" max="47" width="15.28515625" style="5" customWidth="1"/>
    <col min="48" max="48" width="19.42578125" style="5" bestFit="1" customWidth="1"/>
    <col min="49" max="49" width="19.28515625" style="2" customWidth="1"/>
    <col min="50" max="50" width="20.85546875" style="2" customWidth="1"/>
    <col min="51" max="51" width="35.85546875" style="5" bestFit="1" customWidth="1"/>
    <col min="52" max="52" width="29.28515625" style="5" customWidth="1"/>
    <col min="53" max="53" width="20.28515625" style="5" bestFit="1" customWidth="1"/>
    <col min="54" max="54" width="29.42578125" style="2" bestFit="1" customWidth="1"/>
    <col min="55" max="55" width="12.42578125" style="2" customWidth="1"/>
    <col min="56" max="56" width="12.7109375" style="2" customWidth="1"/>
    <col min="57" max="58" width="19" style="2" customWidth="1"/>
    <col min="59" max="59" width="19.42578125" style="2" customWidth="1"/>
    <col min="60" max="60" width="12.7109375" style="2" customWidth="1"/>
    <col min="61" max="61" width="12.42578125" style="2" customWidth="1"/>
    <col min="62" max="63" width="12.7109375" style="2" customWidth="1"/>
    <col min="64" max="65" width="19.42578125" style="2" customWidth="1"/>
    <col min="66" max="66" width="12.7109375" style="2" customWidth="1"/>
    <col min="67" max="67" width="13.28515625" style="2" customWidth="1"/>
    <col min="68" max="68" width="12.7109375" style="2" customWidth="1"/>
    <col min="69" max="70" width="12.42578125" style="2" customWidth="1"/>
    <col min="71" max="72" width="19.85546875" style="2" customWidth="1"/>
    <col min="73" max="74" width="12.42578125" style="2" customWidth="1"/>
    <col min="75" max="76" width="20.140625" style="2" customWidth="1"/>
    <col min="77" max="77" width="9" style="2" customWidth="1"/>
    <col min="78" max="78" width="14.140625" style="2" customWidth="1"/>
    <col min="79" max="79" width="9.28515625" style="2" customWidth="1"/>
    <col min="80" max="80" width="9.42578125" style="2" customWidth="1"/>
    <col min="81" max="82" width="9.85546875" style="2" customWidth="1"/>
    <col min="83" max="84" width="15.28515625" style="2" customWidth="1"/>
    <col min="85" max="87" width="13.85546875" style="2" customWidth="1"/>
    <col min="88" max="88" width="14.85546875" style="2" customWidth="1"/>
    <col min="89" max="89" width="13" style="2" customWidth="1"/>
    <col min="90" max="91" width="19.28515625" style="2" customWidth="1"/>
    <col min="92" max="92" width="19.7109375" style="2" customWidth="1"/>
    <col min="93" max="93" width="13" style="2" customWidth="1"/>
    <col min="94" max="94" width="14.85546875" style="2" customWidth="1"/>
    <col min="95" max="95" width="13" style="2" customWidth="1"/>
    <col min="96" max="96" width="13.28515625" style="2" customWidth="1"/>
    <col min="97" max="97" width="19.7109375" style="2" customWidth="1"/>
    <col min="98" max="98" width="18.7109375" style="2" customWidth="1"/>
    <col min="99" max="99" width="19.7109375" style="2" customWidth="1"/>
    <col min="100" max="100" width="15.42578125" style="2" customWidth="1"/>
    <col min="101" max="101" width="13" style="2" customWidth="1"/>
    <col min="102" max="102" width="15.28515625" style="2" customWidth="1"/>
    <col min="103" max="103" width="12.7109375" style="2" customWidth="1"/>
    <col min="104" max="105" width="20.28515625" style="2" customWidth="1"/>
    <col min="106" max="106" width="19.85546875" style="2" customWidth="1"/>
    <col min="107" max="107" width="13.42578125" style="2" customWidth="1"/>
    <col min="108" max="108" width="13" style="2" customWidth="1"/>
    <col min="109" max="109" width="19.85546875" style="2" customWidth="1"/>
    <col min="110" max="110" width="13.7109375" style="2" customWidth="1"/>
    <col min="111" max="112" width="19.85546875" style="2" customWidth="1"/>
    <col min="113" max="113" width="13" style="2" customWidth="1"/>
    <col min="114" max="114" width="13.28515625" style="2" customWidth="1"/>
    <col min="115" max="115" width="13" style="2" customWidth="1"/>
    <col min="116" max="116" width="16.85546875" style="2" customWidth="1"/>
    <col min="117" max="117" width="12" style="2" customWidth="1"/>
    <col min="118" max="118" width="19.42578125" style="2" customWidth="1"/>
    <col min="119" max="119" width="20.28515625" style="2" customWidth="1"/>
    <col min="120" max="120" width="13" style="2" customWidth="1"/>
    <col min="121" max="121" width="20.28515625" style="2" customWidth="1"/>
    <col min="122" max="124" width="13" style="2" customWidth="1"/>
    <col min="125" max="126" width="20.140625" style="2" customWidth="1"/>
    <col min="127" max="128" width="13" style="2" customWidth="1"/>
    <col min="129" max="129" width="17" style="2" customWidth="1"/>
    <col min="130" max="130" width="12.42578125" style="2" customWidth="1"/>
    <col min="131" max="131" width="12.7109375" style="2" customWidth="1"/>
    <col min="132" max="133" width="20.140625" style="2" customWidth="1"/>
    <col min="134" max="134" width="13.42578125" style="2" customWidth="1"/>
    <col min="135" max="138" width="13" style="2" customWidth="1"/>
    <col min="139" max="140" width="19.85546875" style="2" customWidth="1"/>
    <col min="141" max="142" width="13" style="2" customWidth="1"/>
    <col min="143" max="143" width="19.85546875" style="2" customWidth="1"/>
    <col min="144" max="144" width="13.42578125" style="2" customWidth="1"/>
    <col min="145" max="145" width="13" style="2" customWidth="1"/>
    <col min="146" max="146" width="19.85546875" style="2" customWidth="1"/>
    <col min="147" max="147" width="13.7109375" style="2" customWidth="1"/>
    <col min="148" max="148" width="13" style="2" customWidth="1"/>
    <col min="149" max="149" width="12.42578125" style="2" customWidth="1"/>
    <col min="150" max="151" width="20.140625" style="2" customWidth="1"/>
    <col min="156" max="16384" width="8.85546875" style="2"/>
  </cols>
  <sheetData>
    <row r="1" spans="1:151" ht="18.75" x14ac:dyDescent="0.3">
      <c r="A1" s="1" t="s">
        <v>0</v>
      </c>
      <c r="M1"/>
      <c r="N1" s="4"/>
      <c r="Q1" s="3"/>
      <c r="S1" s="4"/>
      <c r="U1" s="3"/>
      <c r="X1" s="4"/>
      <c r="Y1"/>
      <c r="AB1" s="3"/>
      <c r="AC1" s="4"/>
      <c r="AD1" s="4"/>
      <c r="AE1" s="3"/>
      <c r="AF1" s="3"/>
      <c r="AH1" s="4"/>
      <c r="AI1" s="4"/>
      <c r="AJ1" s="2"/>
      <c r="AK1" s="2"/>
      <c r="AM1" s="5"/>
      <c r="AN1" s="5"/>
      <c r="AO1"/>
      <c r="AP1" s="2"/>
      <c r="AQ1" s="2"/>
      <c r="AR1" s="5"/>
      <c r="AS1" s="5"/>
      <c r="AT1" s="5"/>
      <c r="AU1"/>
      <c r="AV1" s="2"/>
      <c r="BA1"/>
      <c r="BD1" s="5"/>
      <c r="BE1" s="5"/>
      <c r="BF1" s="5"/>
      <c r="BG1"/>
      <c r="BH1"/>
      <c r="BI1"/>
    </row>
    <row r="2" spans="1:151" ht="15.75" x14ac:dyDescent="0.25">
      <c r="A2" s="6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 s="2"/>
      <c r="X2" s="4"/>
      <c r="Z2" s="4"/>
      <c r="AB2"/>
      <c r="AC2" s="4"/>
      <c r="AE2" s="3"/>
      <c r="AF2" s="3"/>
      <c r="AH2"/>
      <c r="AI2" s="4"/>
      <c r="AJ2" s="3"/>
      <c r="AK2" s="3"/>
      <c r="AL2" s="4"/>
      <c r="AM2" s="4"/>
      <c r="AN2"/>
      <c r="AO2" s="4"/>
      <c r="AP2" s="3"/>
      <c r="AQ2" s="4"/>
      <c r="AR2" s="3"/>
      <c r="AS2" s="4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 s="7" t="s">
        <v>1</v>
      </c>
      <c r="CA2"/>
      <c r="CB2"/>
      <c r="CC2"/>
      <c r="CD2"/>
      <c r="CE2"/>
      <c r="CF2"/>
      <c r="CG2"/>
      <c r="CH2"/>
      <c r="CI2"/>
      <c r="CJ2" s="3"/>
      <c r="CK2" s="3"/>
      <c r="CL2" s="4"/>
      <c r="CM2" s="4"/>
      <c r="CN2" s="4"/>
      <c r="CQ2" s="5"/>
      <c r="CR2" s="5"/>
      <c r="CS2"/>
      <c r="CT2" s="5"/>
      <c r="CW2" s="5"/>
      <c r="CX2" s="5"/>
      <c r="CY2"/>
      <c r="CZ2" s="5"/>
      <c r="DD2" s="5"/>
      <c r="DE2"/>
      <c r="DF2" s="5"/>
      <c r="DI2" s="5"/>
      <c r="DJ2" s="5"/>
      <c r="DK2" s="5"/>
      <c r="DL2"/>
      <c r="DM2"/>
      <c r="DN2"/>
      <c r="DO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</row>
    <row r="3" spans="1:151" s="8" customFormat="1" x14ac:dyDescent="0.25">
      <c r="C3" s="9" t="s">
        <v>2</v>
      </c>
      <c r="D3" s="9" t="s">
        <v>2</v>
      </c>
      <c r="E3" s="9" t="s">
        <v>2</v>
      </c>
      <c r="F3" s="9" t="s">
        <v>2</v>
      </c>
      <c r="G3" s="9" t="s">
        <v>2</v>
      </c>
      <c r="H3" s="10" t="s">
        <v>2</v>
      </c>
      <c r="I3" s="10" t="s">
        <v>2</v>
      </c>
      <c r="J3" s="8" t="s">
        <v>2</v>
      </c>
      <c r="K3" s="8" t="s">
        <v>2</v>
      </c>
      <c r="L3" s="8" t="s">
        <v>2</v>
      </c>
      <c r="M3" s="11" t="s">
        <v>2</v>
      </c>
      <c r="N3" s="11" t="s">
        <v>2</v>
      </c>
      <c r="O3" s="11" t="s">
        <v>2</v>
      </c>
      <c r="P3" s="11" t="s">
        <v>2</v>
      </c>
      <c r="Q3" s="8" t="s">
        <v>2</v>
      </c>
      <c r="R3" s="8" t="s">
        <v>2</v>
      </c>
      <c r="S3" s="8" t="s">
        <v>2</v>
      </c>
      <c r="T3" s="11" t="s">
        <v>2</v>
      </c>
      <c r="U3" s="11" t="s">
        <v>2</v>
      </c>
      <c r="V3" s="11" t="s">
        <v>2</v>
      </c>
      <c r="W3" s="11" t="s">
        <v>2</v>
      </c>
      <c r="X3" s="8" t="s">
        <v>2</v>
      </c>
      <c r="Y3" s="8" t="s">
        <v>2</v>
      </c>
      <c r="Z3" s="8" t="s">
        <v>2</v>
      </c>
      <c r="AA3" s="11" t="s">
        <v>2</v>
      </c>
      <c r="AB3" s="11" t="s">
        <v>2</v>
      </c>
      <c r="AC3" s="11" t="s">
        <v>2</v>
      </c>
      <c r="AD3" s="11" t="s">
        <v>2</v>
      </c>
      <c r="AE3" s="8" t="s">
        <v>2</v>
      </c>
      <c r="AF3" s="8" t="s">
        <v>2</v>
      </c>
      <c r="AG3" s="8" t="s">
        <v>2</v>
      </c>
      <c r="AH3" s="11" t="s">
        <v>2</v>
      </c>
      <c r="AI3" s="11" t="s">
        <v>2</v>
      </c>
      <c r="AJ3" s="11" t="s">
        <v>2</v>
      </c>
      <c r="AK3" s="11" t="s">
        <v>2</v>
      </c>
      <c r="AL3" s="8" t="s">
        <v>2</v>
      </c>
      <c r="AM3" s="8" t="s">
        <v>2</v>
      </c>
      <c r="AN3" s="8" t="s">
        <v>2</v>
      </c>
      <c r="AO3" s="11" t="s">
        <v>2</v>
      </c>
      <c r="AP3" s="11" t="s">
        <v>2</v>
      </c>
      <c r="AQ3" s="11" t="s">
        <v>2</v>
      </c>
      <c r="AR3" s="11" t="s">
        <v>2</v>
      </c>
      <c r="AS3" s="8" t="s">
        <v>2</v>
      </c>
      <c r="AT3" s="8" t="s">
        <v>2</v>
      </c>
      <c r="AU3" s="8" t="s">
        <v>2</v>
      </c>
      <c r="AV3" s="11" t="s">
        <v>2</v>
      </c>
      <c r="AW3" s="11" t="s">
        <v>2</v>
      </c>
      <c r="AX3" s="11" t="s">
        <v>2</v>
      </c>
      <c r="AY3" s="11" t="s">
        <v>2</v>
      </c>
      <c r="AZ3" s="8" t="s">
        <v>2</v>
      </c>
      <c r="BA3" s="8" t="s">
        <v>2</v>
      </c>
      <c r="BB3" s="8" t="s">
        <v>2</v>
      </c>
      <c r="BC3" s="11" t="s">
        <v>2</v>
      </c>
      <c r="BD3" s="11" t="s">
        <v>2</v>
      </c>
      <c r="BE3" s="11" t="s">
        <v>2</v>
      </c>
      <c r="BF3" s="11" t="s">
        <v>2</v>
      </c>
      <c r="BG3" s="8" t="s">
        <v>2</v>
      </c>
      <c r="BH3" s="8" t="s">
        <v>2</v>
      </c>
      <c r="BI3" s="8" t="s">
        <v>2</v>
      </c>
      <c r="BJ3" s="11" t="s">
        <v>2</v>
      </c>
      <c r="BK3" s="11" t="s">
        <v>2</v>
      </c>
      <c r="BL3" s="11" t="s">
        <v>2</v>
      </c>
      <c r="BM3" s="11" t="s">
        <v>2</v>
      </c>
      <c r="BN3" s="8" t="s">
        <v>2</v>
      </c>
      <c r="BO3" s="8" t="s">
        <v>2</v>
      </c>
      <c r="BP3" s="11" t="s">
        <v>2</v>
      </c>
      <c r="BQ3" s="11" t="s">
        <v>2</v>
      </c>
      <c r="BR3" s="9" t="s">
        <v>2</v>
      </c>
      <c r="BS3" s="9" t="s">
        <v>2</v>
      </c>
      <c r="BT3" s="9" t="s">
        <v>2</v>
      </c>
      <c r="BU3" s="10" t="s">
        <v>2</v>
      </c>
      <c r="BV3" s="10" t="s">
        <v>2</v>
      </c>
      <c r="BW3" s="10" t="s">
        <v>2</v>
      </c>
      <c r="BX3" s="10" t="s">
        <v>2</v>
      </c>
      <c r="BY3"/>
      <c r="BZ3" s="9" t="s">
        <v>3</v>
      </c>
      <c r="CA3" s="9" t="s">
        <v>3</v>
      </c>
      <c r="CB3" s="9" t="s">
        <v>3</v>
      </c>
      <c r="CC3" s="10" t="s">
        <v>3</v>
      </c>
      <c r="CD3" s="10" t="s">
        <v>3</v>
      </c>
      <c r="CE3" s="10" t="s">
        <v>3</v>
      </c>
      <c r="CF3" s="10" t="s">
        <v>3</v>
      </c>
      <c r="CG3" s="9" t="s">
        <v>3</v>
      </c>
      <c r="CH3" s="9" t="s">
        <v>3</v>
      </c>
      <c r="CI3" s="9" t="s">
        <v>3</v>
      </c>
      <c r="CJ3" s="10" t="s">
        <v>3</v>
      </c>
      <c r="CK3" s="10" t="s">
        <v>3</v>
      </c>
      <c r="CL3" s="10" t="s">
        <v>3</v>
      </c>
      <c r="CM3" s="10" t="s">
        <v>3</v>
      </c>
      <c r="CN3" s="9" t="s">
        <v>3</v>
      </c>
      <c r="CO3" s="9" t="s">
        <v>3</v>
      </c>
      <c r="CP3" s="9" t="s">
        <v>3</v>
      </c>
      <c r="CQ3" s="10" t="s">
        <v>3</v>
      </c>
      <c r="CR3" s="10" t="s">
        <v>3</v>
      </c>
      <c r="CS3" s="10" t="s">
        <v>3</v>
      </c>
      <c r="CT3" s="10" t="s">
        <v>3</v>
      </c>
      <c r="CU3" s="9" t="s">
        <v>3</v>
      </c>
      <c r="CV3" s="9" t="s">
        <v>3</v>
      </c>
      <c r="CW3" s="9" t="s">
        <v>3</v>
      </c>
      <c r="CX3" s="10" t="s">
        <v>3</v>
      </c>
      <c r="CY3" s="10" t="s">
        <v>3</v>
      </c>
      <c r="CZ3" s="10" t="s">
        <v>3</v>
      </c>
      <c r="DA3" s="10" t="s">
        <v>3</v>
      </c>
      <c r="DB3" s="9" t="s">
        <v>3</v>
      </c>
      <c r="DC3" s="9" t="s">
        <v>3</v>
      </c>
      <c r="DD3" s="9" t="s">
        <v>3</v>
      </c>
      <c r="DE3" s="10" t="s">
        <v>3</v>
      </c>
      <c r="DF3" s="10" t="s">
        <v>3</v>
      </c>
      <c r="DG3" s="10" t="s">
        <v>3</v>
      </c>
      <c r="DH3" s="10" t="s">
        <v>3</v>
      </c>
      <c r="DI3" s="9" t="s">
        <v>3</v>
      </c>
      <c r="DJ3" s="9" t="s">
        <v>3</v>
      </c>
      <c r="DK3" s="9" t="s">
        <v>3</v>
      </c>
      <c r="DL3" s="10" t="s">
        <v>3</v>
      </c>
      <c r="DM3" s="10" t="s">
        <v>3</v>
      </c>
      <c r="DN3" s="10" t="s">
        <v>3</v>
      </c>
      <c r="DO3" s="10" t="s">
        <v>3</v>
      </c>
      <c r="DP3" s="9" t="s">
        <v>3</v>
      </c>
      <c r="DQ3" s="9" t="s">
        <v>3</v>
      </c>
      <c r="DR3" s="9" t="s">
        <v>3</v>
      </c>
      <c r="DS3" s="10" t="s">
        <v>3</v>
      </c>
      <c r="DT3" s="10" t="s">
        <v>3</v>
      </c>
      <c r="DU3" s="10" t="s">
        <v>3</v>
      </c>
      <c r="DV3" s="10" t="s">
        <v>3</v>
      </c>
      <c r="DW3" s="9" t="s">
        <v>3</v>
      </c>
      <c r="DX3" s="9" t="s">
        <v>3</v>
      </c>
      <c r="DY3" s="9" t="s">
        <v>3</v>
      </c>
      <c r="DZ3" s="10" t="s">
        <v>3</v>
      </c>
      <c r="EA3" s="10" t="s">
        <v>3</v>
      </c>
      <c r="EB3" s="10" t="s">
        <v>3</v>
      </c>
      <c r="EC3" s="10" t="s">
        <v>3</v>
      </c>
      <c r="ED3" s="9" t="s">
        <v>3</v>
      </c>
      <c r="EE3" s="9" t="s">
        <v>3</v>
      </c>
      <c r="EF3" s="9" t="s">
        <v>3</v>
      </c>
      <c r="EG3" s="10" t="s">
        <v>3</v>
      </c>
      <c r="EH3" s="10" t="s">
        <v>3</v>
      </c>
      <c r="EI3" s="10" t="s">
        <v>3</v>
      </c>
      <c r="EJ3" s="10" t="s">
        <v>3</v>
      </c>
      <c r="EK3" s="11" t="s">
        <v>3</v>
      </c>
      <c r="EL3" s="11" t="s">
        <v>3</v>
      </c>
      <c r="EM3" s="11" t="s">
        <v>3</v>
      </c>
      <c r="EN3" s="11" t="s">
        <v>3</v>
      </c>
      <c r="EO3" s="9" t="s">
        <v>3</v>
      </c>
      <c r="EP3" s="9" t="s">
        <v>3</v>
      </c>
      <c r="EQ3" s="9" t="s">
        <v>3</v>
      </c>
      <c r="ER3" s="10" t="s">
        <v>3</v>
      </c>
      <c r="ES3" s="10" t="s">
        <v>3</v>
      </c>
      <c r="ET3" s="10" t="s">
        <v>3</v>
      </c>
      <c r="EU3" s="10" t="s">
        <v>3</v>
      </c>
    </row>
    <row r="4" spans="1:151" s="8" customFormat="1" x14ac:dyDescent="0.25">
      <c r="C4" s="8" t="s">
        <v>4</v>
      </c>
      <c r="D4" s="9" t="s">
        <v>5</v>
      </c>
      <c r="E4" s="8" t="s">
        <v>6</v>
      </c>
      <c r="F4" s="8" t="s">
        <v>7</v>
      </c>
      <c r="G4" s="8" t="s">
        <v>8</v>
      </c>
      <c r="H4" s="11" t="s">
        <v>7</v>
      </c>
      <c r="I4" s="11" t="s">
        <v>8</v>
      </c>
      <c r="J4" s="8" t="s">
        <v>6</v>
      </c>
      <c r="K4" s="8" t="s">
        <v>9</v>
      </c>
      <c r="L4" s="8" t="s">
        <v>10</v>
      </c>
      <c r="M4" s="8" t="s">
        <v>8</v>
      </c>
      <c r="N4" s="8" t="s">
        <v>7</v>
      </c>
      <c r="O4" s="11" t="s">
        <v>8</v>
      </c>
      <c r="P4" s="11" t="s">
        <v>7</v>
      </c>
      <c r="Q4" s="8" t="s">
        <v>7</v>
      </c>
      <c r="R4" s="8" t="s">
        <v>8</v>
      </c>
      <c r="S4" s="8" t="s">
        <v>11</v>
      </c>
      <c r="T4" s="8" t="s">
        <v>7</v>
      </c>
      <c r="U4" s="8" t="s">
        <v>11</v>
      </c>
      <c r="V4" s="11" t="s">
        <v>7</v>
      </c>
      <c r="W4" s="11" t="s">
        <v>11</v>
      </c>
      <c r="X4" s="8" t="s">
        <v>7</v>
      </c>
      <c r="Y4" s="8" t="s">
        <v>5</v>
      </c>
      <c r="Z4" s="8" t="s">
        <v>8</v>
      </c>
      <c r="AA4" s="8" t="s">
        <v>7</v>
      </c>
      <c r="AB4" s="8" t="s">
        <v>8</v>
      </c>
      <c r="AC4" s="11" t="s">
        <v>9</v>
      </c>
      <c r="AD4" s="11" t="s">
        <v>12</v>
      </c>
      <c r="AE4" s="8" t="s">
        <v>13</v>
      </c>
      <c r="AF4" s="8" t="s">
        <v>14</v>
      </c>
      <c r="AG4" s="8" t="s">
        <v>15</v>
      </c>
      <c r="AH4" s="8" t="s">
        <v>13</v>
      </c>
      <c r="AI4" s="8" t="s">
        <v>15</v>
      </c>
      <c r="AJ4" s="11" t="s">
        <v>13</v>
      </c>
      <c r="AK4" s="11" t="s">
        <v>15</v>
      </c>
      <c r="AL4" s="8" t="s">
        <v>16</v>
      </c>
      <c r="AM4" s="8" t="s">
        <v>14</v>
      </c>
      <c r="AN4" s="8" t="s">
        <v>8</v>
      </c>
      <c r="AO4" s="8" t="s">
        <v>7</v>
      </c>
      <c r="AP4" s="8" t="s">
        <v>8</v>
      </c>
      <c r="AQ4" s="11" t="s">
        <v>7</v>
      </c>
      <c r="AR4" s="11" t="s">
        <v>8</v>
      </c>
      <c r="AS4" s="8" t="s">
        <v>16</v>
      </c>
      <c r="AT4" s="8" t="s">
        <v>5</v>
      </c>
      <c r="AU4" s="8" t="s">
        <v>17</v>
      </c>
      <c r="AV4" s="8" t="s">
        <v>16</v>
      </c>
      <c r="AW4" s="8" t="s">
        <v>10</v>
      </c>
      <c r="AX4" s="11" t="s">
        <v>16</v>
      </c>
      <c r="AY4" s="11" t="s">
        <v>10</v>
      </c>
      <c r="AZ4" s="8" t="s">
        <v>16</v>
      </c>
      <c r="BA4" s="8" t="s">
        <v>5</v>
      </c>
      <c r="BB4" s="8" t="s">
        <v>18</v>
      </c>
      <c r="BC4" s="8" t="s">
        <v>13</v>
      </c>
      <c r="BD4" s="8" t="s">
        <v>15</v>
      </c>
      <c r="BE4" s="11" t="s">
        <v>13</v>
      </c>
      <c r="BF4" s="11" t="s">
        <v>15</v>
      </c>
      <c r="BG4" s="8" t="s">
        <v>17</v>
      </c>
      <c r="BH4" s="8" t="s">
        <v>5</v>
      </c>
      <c r="BI4" s="8" t="s">
        <v>16</v>
      </c>
      <c r="BJ4" s="8" t="s">
        <v>10</v>
      </c>
      <c r="BK4" s="8" t="s">
        <v>16</v>
      </c>
      <c r="BL4" s="11" t="s">
        <v>10</v>
      </c>
      <c r="BM4" s="11" t="s">
        <v>16</v>
      </c>
      <c r="BN4" s="8" t="s">
        <v>14</v>
      </c>
      <c r="BO4" s="8" t="s">
        <v>15</v>
      </c>
      <c r="BP4" s="8" t="s">
        <v>14</v>
      </c>
      <c r="BQ4" s="8" t="s">
        <v>15</v>
      </c>
      <c r="BR4" s="8" t="s">
        <v>16</v>
      </c>
      <c r="BS4" s="8" t="s">
        <v>5</v>
      </c>
      <c r="BT4" s="8" t="s">
        <v>17</v>
      </c>
      <c r="BU4" s="8" t="s">
        <v>16</v>
      </c>
      <c r="BV4" s="8" t="s">
        <v>10</v>
      </c>
      <c r="BW4" s="11" t="s">
        <v>16</v>
      </c>
      <c r="BX4" s="11" t="s">
        <v>10</v>
      </c>
      <c r="BY4"/>
      <c r="BZ4" s="8" t="s">
        <v>4</v>
      </c>
      <c r="CA4" s="9" t="s">
        <v>5</v>
      </c>
      <c r="CB4" s="8" t="s">
        <v>6</v>
      </c>
      <c r="CC4" s="8" t="s">
        <v>7</v>
      </c>
      <c r="CD4" s="8" t="s">
        <v>8</v>
      </c>
      <c r="CE4" s="11" t="s">
        <v>7</v>
      </c>
      <c r="CF4" s="11" t="s">
        <v>8</v>
      </c>
      <c r="CG4" s="8" t="s">
        <v>6</v>
      </c>
      <c r="CH4" s="9" t="s">
        <v>9</v>
      </c>
      <c r="CI4" s="8" t="s">
        <v>10</v>
      </c>
      <c r="CJ4" s="8" t="s">
        <v>8</v>
      </c>
      <c r="CK4" s="8" t="s">
        <v>7</v>
      </c>
      <c r="CL4" s="11" t="s">
        <v>8</v>
      </c>
      <c r="CM4" s="11" t="s">
        <v>7</v>
      </c>
      <c r="CN4" s="8" t="s">
        <v>7</v>
      </c>
      <c r="CO4" s="9" t="s">
        <v>8</v>
      </c>
      <c r="CP4" s="8" t="s">
        <v>11</v>
      </c>
      <c r="CQ4" s="8" t="s">
        <v>7</v>
      </c>
      <c r="CR4" s="8" t="s">
        <v>11</v>
      </c>
      <c r="CS4" s="11" t="s">
        <v>7</v>
      </c>
      <c r="CT4" s="11" t="s">
        <v>11</v>
      </c>
      <c r="CU4" s="8" t="s">
        <v>7</v>
      </c>
      <c r="CV4" s="9" t="s">
        <v>5</v>
      </c>
      <c r="CW4" s="8" t="s">
        <v>8</v>
      </c>
      <c r="CX4" s="8" t="s">
        <v>7</v>
      </c>
      <c r="CY4" s="8" t="s">
        <v>8</v>
      </c>
      <c r="CZ4" s="11" t="s">
        <v>7</v>
      </c>
      <c r="DA4" s="11" t="s">
        <v>8</v>
      </c>
      <c r="DB4" s="8" t="s">
        <v>13</v>
      </c>
      <c r="DC4" s="9" t="s">
        <v>14</v>
      </c>
      <c r="DD4" s="8" t="s">
        <v>15</v>
      </c>
      <c r="DE4" s="8" t="s">
        <v>13</v>
      </c>
      <c r="DF4" s="8" t="s">
        <v>15</v>
      </c>
      <c r="DG4" s="11" t="s">
        <v>13</v>
      </c>
      <c r="DH4" s="11" t="s">
        <v>13</v>
      </c>
      <c r="DI4" s="8" t="s">
        <v>16</v>
      </c>
      <c r="DJ4" s="9" t="s">
        <v>14</v>
      </c>
      <c r="DK4" s="8" t="s">
        <v>8</v>
      </c>
      <c r="DL4" s="8" t="s">
        <v>7</v>
      </c>
      <c r="DM4" s="8" t="s">
        <v>8</v>
      </c>
      <c r="DN4" s="11" t="s">
        <v>7</v>
      </c>
      <c r="DO4" s="11" t="s">
        <v>14</v>
      </c>
      <c r="DP4" s="8" t="s">
        <v>16</v>
      </c>
      <c r="DQ4" s="9" t="s">
        <v>5</v>
      </c>
      <c r="DR4" s="8" t="s">
        <v>17</v>
      </c>
      <c r="DS4" s="8" t="s">
        <v>16</v>
      </c>
      <c r="DT4" s="8" t="s">
        <v>10</v>
      </c>
      <c r="DU4" s="11" t="s">
        <v>16</v>
      </c>
      <c r="DV4" s="11" t="s">
        <v>10</v>
      </c>
      <c r="DW4" s="8" t="s">
        <v>16</v>
      </c>
      <c r="DX4" s="9" t="s">
        <v>5</v>
      </c>
      <c r="DY4" s="8" t="s">
        <v>18</v>
      </c>
      <c r="DZ4" s="8" t="s">
        <v>13</v>
      </c>
      <c r="EA4" s="8" t="s">
        <v>15</v>
      </c>
      <c r="EB4" s="11" t="s">
        <v>13</v>
      </c>
      <c r="EC4" s="11" t="s">
        <v>15</v>
      </c>
      <c r="ED4" s="8" t="s">
        <v>17</v>
      </c>
      <c r="EE4" s="9" t="s">
        <v>5</v>
      </c>
      <c r="EF4" s="8" t="s">
        <v>16</v>
      </c>
      <c r="EG4" s="8" t="s">
        <v>10</v>
      </c>
      <c r="EH4" s="8" t="s">
        <v>16</v>
      </c>
      <c r="EI4" s="11" t="s">
        <v>10</v>
      </c>
      <c r="EJ4" s="11" t="s">
        <v>16</v>
      </c>
      <c r="EK4" s="11" t="s">
        <v>14</v>
      </c>
      <c r="EL4" s="11" t="s">
        <v>15</v>
      </c>
      <c r="EM4" s="8" t="s">
        <v>14</v>
      </c>
      <c r="EN4" s="8" t="s">
        <v>15</v>
      </c>
      <c r="EO4" s="8" t="s">
        <v>16</v>
      </c>
      <c r="EP4" s="9" t="s">
        <v>5</v>
      </c>
      <c r="EQ4" s="8" t="s">
        <v>17</v>
      </c>
      <c r="ER4" s="8" t="s">
        <v>16</v>
      </c>
      <c r="ES4" s="8" t="s">
        <v>10</v>
      </c>
      <c r="ET4" s="11" t="s">
        <v>16</v>
      </c>
      <c r="EU4" s="11" t="s">
        <v>10</v>
      </c>
    </row>
    <row r="5" spans="1:151" s="8" customFormat="1" x14ac:dyDescent="0.25">
      <c r="A5" s="8" t="s">
        <v>19</v>
      </c>
      <c r="B5" s="8" t="s">
        <v>20</v>
      </c>
      <c r="C5" s="9" t="s">
        <v>21</v>
      </c>
      <c r="D5" s="9" t="s">
        <v>22</v>
      </c>
      <c r="E5" s="9" t="s">
        <v>23</v>
      </c>
      <c r="F5" s="9" t="s">
        <v>24</v>
      </c>
      <c r="G5" s="9" t="s">
        <v>25</v>
      </c>
      <c r="H5" s="10" t="s">
        <v>26</v>
      </c>
      <c r="I5" s="10" t="s">
        <v>27</v>
      </c>
      <c r="J5" s="8" t="s">
        <v>28</v>
      </c>
      <c r="K5" s="8" t="s">
        <v>29</v>
      </c>
      <c r="L5" s="8" t="s">
        <v>30</v>
      </c>
      <c r="M5" s="8" t="s">
        <v>31</v>
      </c>
      <c r="N5" s="8" t="s">
        <v>32</v>
      </c>
      <c r="O5" s="11" t="s">
        <v>33</v>
      </c>
      <c r="P5" s="11" t="s">
        <v>34</v>
      </c>
      <c r="Q5" s="8" t="s">
        <v>35</v>
      </c>
      <c r="R5" s="8" t="s">
        <v>36</v>
      </c>
      <c r="S5" s="8" t="s">
        <v>37</v>
      </c>
      <c r="T5" s="8" t="s">
        <v>38</v>
      </c>
      <c r="U5" s="8" t="s">
        <v>39</v>
      </c>
      <c r="V5" s="11" t="s">
        <v>40</v>
      </c>
      <c r="W5" s="11" t="s">
        <v>41</v>
      </c>
      <c r="X5" s="8" t="s">
        <v>42</v>
      </c>
      <c r="Y5" s="8" t="s">
        <v>43</v>
      </c>
      <c r="Z5" s="8" t="s">
        <v>44</v>
      </c>
      <c r="AA5" s="8" t="s">
        <v>45</v>
      </c>
      <c r="AB5" s="8" t="s">
        <v>46</v>
      </c>
      <c r="AC5" s="11" t="s">
        <v>47</v>
      </c>
      <c r="AD5" s="11" t="s">
        <v>48</v>
      </c>
      <c r="AE5" s="8" t="s">
        <v>49</v>
      </c>
      <c r="AF5" s="8" t="s">
        <v>50</v>
      </c>
      <c r="AG5" s="8" t="s">
        <v>51</v>
      </c>
      <c r="AH5" s="8" t="s">
        <v>52</v>
      </c>
      <c r="AI5" s="8" t="s">
        <v>53</v>
      </c>
      <c r="AJ5" s="11" t="s">
        <v>54</v>
      </c>
      <c r="AK5" s="11" t="s">
        <v>55</v>
      </c>
      <c r="AL5" s="8" t="s">
        <v>56</v>
      </c>
      <c r="AM5" s="8" t="s">
        <v>57</v>
      </c>
      <c r="AN5" s="8" t="s">
        <v>58</v>
      </c>
      <c r="AO5" s="8" t="s">
        <v>59</v>
      </c>
      <c r="AP5" s="8" t="s">
        <v>60</v>
      </c>
      <c r="AQ5" s="11" t="s">
        <v>61</v>
      </c>
      <c r="AR5" s="11" t="s">
        <v>62</v>
      </c>
      <c r="AS5" s="8" t="s">
        <v>63</v>
      </c>
      <c r="AT5" s="8" t="s">
        <v>64</v>
      </c>
      <c r="AU5" s="8" t="s">
        <v>65</v>
      </c>
      <c r="AV5" s="8" t="s">
        <v>66</v>
      </c>
      <c r="AW5" s="8" t="s">
        <v>67</v>
      </c>
      <c r="AX5" s="11" t="s">
        <v>68</v>
      </c>
      <c r="AY5" s="11" t="s">
        <v>69</v>
      </c>
      <c r="AZ5" s="8" t="s">
        <v>70</v>
      </c>
      <c r="BA5" s="8" t="s">
        <v>71</v>
      </c>
      <c r="BB5" s="8" t="s">
        <v>72</v>
      </c>
      <c r="BC5" s="8" t="s">
        <v>73</v>
      </c>
      <c r="BD5" s="8" t="s">
        <v>74</v>
      </c>
      <c r="BE5" s="11" t="s">
        <v>75</v>
      </c>
      <c r="BF5" s="11" t="s">
        <v>76</v>
      </c>
      <c r="BG5" s="8" t="s">
        <v>77</v>
      </c>
      <c r="BH5" s="8" t="s">
        <v>78</v>
      </c>
      <c r="BI5" s="8" t="s">
        <v>79</v>
      </c>
      <c r="BJ5" s="8" t="s">
        <v>80</v>
      </c>
      <c r="BK5" s="8" t="s">
        <v>81</v>
      </c>
      <c r="BL5" s="11" t="s">
        <v>82</v>
      </c>
      <c r="BM5" s="11" t="s">
        <v>83</v>
      </c>
      <c r="BN5" s="8" t="s">
        <v>84</v>
      </c>
      <c r="BO5" s="8" t="s">
        <v>85</v>
      </c>
      <c r="BP5" s="8" t="s">
        <v>86</v>
      </c>
      <c r="BQ5" s="8" t="s">
        <v>87</v>
      </c>
      <c r="BR5" s="9" t="s">
        <v>88</v>
      </c>
      <c r="BS5" s="9" t="s">
        <v>89</v>
      </c>
      <c r="BT5" s="9" t="s">
        <v>90</v>
      </c>
      <c r="BU5" s="9" t="s">
        <v>91</v>
      </c>
      <c r="BV5" s="9" t="s">
        <v>92</v>
      </c>
      <c r="BW5" s="10" t="s">
        <v>93</v>
      </c>
      <c r="BX5" s="10" t="s">
        <v>94</v>
      </c>
      <c r="BY5"/>
      <c r="BZ5" s="9" t="s">
        <v>21</v>
      </c>
      <c r="CA5" s="9" t="s">
        <v>22</v>
      </c>
      <c r="CB5" s="9" t="s">
        <v>23</v>
      </c>
      <c r="CC5" s="9" t="s">
        <v>24</v>
      </c>
      <c r="CD5" s="9" t="s">
        <v>25</v>
      </c>
      <c r="CE5" s="10" t="s">
        <v>26</v>
      </c>
      <c r="CF5" s="10" t="s">
        <v>27</v>
      </c>
      <c r="CG5" s="9" t="s">
        <v>28</v>
      </c>
      <c r="CH5" s="9" t="s">
        <v>29</v>
      </c>
      <c r="CI5" s="9" t="s">
        <v>30</v>
      </c>
      <c r="CJ5" s="9" t="s">
        <v>31</v>
      </c>
      <c r="CK5" s="9" t="s">
        <v>32</v>
      </c>
      <c r="CL5" s="10" t="s">
        <v>33</v>
      </c>
      <c r="CM5" s="10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10" t="s">
        <v>40</v>
      </c>
      <c r="CT5" s="10" t="s">
        <v>41</v>
      </c>
      <c r="CU5" s="9" t="s">
        <v>42</v>
      </c>
      <c r="CV5" s="9" t="s">
        <v>43</v>
      </c>
      <c r="CW5" s="9" t="s">
        <v>44</v>
      </c>
      <c r="CX5" s="9" t="s">
        <v>45</v>
      </c>
      <c r="CY5" s="9" t="s">
        <v>46</v>
      </c>
      <c r="CZ5" s="10" t="s">
        <v>47</v>
      </c>
      <c r="DA5" s="10" t="s">
        <v>48</v>
      </c>
      <c r="DB5" s="9" t="s">
        <v>49</v>
      </c>
      <c r="DC5" s="9" t="s">
        <v>50</v>
      </c>
      <c r="DD5" s="9" t="s">
        <v>51</v>
      </c>
      <c r="DE5" s="9" t="s">
        <v>52</v>
      </c>
      <c r="DF5" s="9" t="s">
        <v>53</v>
      </c>
      <c r="DG5" s="10" t="s">
        <v>54</v>
      </c>
      <c r="DH5" s="10" t="s">
        <v>55</v>
      </c>
      <c r="DI5" s="9" t="s">
        <v>56</v>
      </c>
      <c r="DJ5" s="9" t="s">
        <v>57</v>
      </c>
      <c r="DK5" s="9" t="s">
        <v>58</v>
      </c>
      <c r="DL5" s="9" t="s">
        <v>59</v>
      </c>
      <c r="DM5" s="9" t="s">
        <v>60</v>
      </c>
      <c r="DN5" s="10" t="s">
        <v>61</v>
      </c>
      <c r="DO5" s="10" t="s">
        <v>62</v>
      </c>
      <c r="DP5" s="9" t="s">
        <v>63</v>
      </c>
      <c r="DQ5" s="9" t="s">
        <v>64</v>
      </c>
      <c r="DR5" s="9" t="s">
        <v>65</v>
      </c>
      <c r="DS5" s="9" t="s">
        <v>66</v>
      </c>
      <c r="DT5" s="9" t="s">
        <v>67</v>
      </c>
      <c r="DU5" s="10" t="s">
        <v>68</v>
      </c>
      <c r="DV5" s="10" t="s">
        <v>69</v>
      </c>
      <c r="DW5" s="9" t="s">
        <v>70</v>
      </c>
      <c r="DX5" s="9" t="s">
        <v>71</v>
      </c>
      <c r="DY5" s="9" t="s">
        <v>72</v>
      </c>
      <c r="DZ5" s="9" t="s">
        <v>73</v>
      </c>
      <c r="EA5" s="9" t="s">
        <v>74</v>
      </c>
      <c r="EB5" s="10" t="s">
        <v>75</v>
      </c>
      <c r="EC5" s="10" t="s">
        <v>76</v>
      </c>
      <c r="ED5" s="9" t="s">
        <v>77</v>
      </c>
      <c r="EE5" s="9" t="s">
        <v>78</v>
      </c>
      <c r="EF5" s="9" t="s">
        <v>79</v>
      </c>
      <c r="EG5" s="9" t="s">
        <v>80</v>
      </c>
      <c r="EH5" s="9" t="s">
        <v>81</v>
      </c>
      <c r="EI5" s="10" t="s">
        <v>82</v>
      </c>
      <c r="EJ5" s="10" t="s">
        <v>83</v>
      </c>
      <c r="EK5" s="11" t="s">
        <v>84</v>
      </c>
      <c r="EL5" s="11" t="s">
        <v>85</v>
      </c>
      <c r="EM5" s="8" t="s">
        <v>86</v>
      </c>
      <c r="EN5" s="8" t="s">
        <v>87</v>
      </c>
      <c r="EO5" s="9" t="s">
        <v>88</v>
      </c>
      <c r="EP5" s="9" t="s">
        <v>89</v>
      </c>
      <c r="EQ5" s="9" t="s">
        <v>90</v>
      </c>
      <c r="ER5" s="9" t="s">
        <v>91</v>
      </c>
      <c r="ES5" s="9" t="s">
        <v>92</v>
      </c>
      <c r="ET5" s="10" t="s">
        <v>95</v>
      </c>
      <c r="EU5" s="10" t="s">
        <v>96</v>
      </c>
    </row>
    <row r="6" spans="1:151" x14ac:dyDescent="0.25">
      <c r="A6" s="2">
        <v>1977</v>
      </c>
      <c r="B6" s="2">
        <v>1</v>
      </c>
      <c r="C6" s="3">
        <v>60</v>
      </c>
      <c r="D6" s="3">
        <v>93</v>
      </c>
      <c r="E6" s="3">
        <v>110</v>
      </c>
      <c r="F6" s="12"/>
      <c r="G6" s="12"/>
      <c r="H6" s="4">
        <f>[1]Area_Weights_Data!C$5*C6+[1]Area_Weights_Data!D$5*D6+[1]Area_Weights_Data!E$5*E6</f>
        <v>76.399522084329007</v>
      </c>
      <c r="I6" s="4">
        <f>[1]Area_Weights_Data!C$6*C6+[1]Area_Weights_Data!D$6*D6+[1]Area_Weights_Data!E$6*E6</f>
        <v>102.32990122717749</v>
      </c>
      <c r="J6" s="3">
        <v>110</v>
      </c>
      <c r="K6" s="3"/>
      <c r="L6" s="3"/>
      <c r="M6" s="12"/>
      <c r="N6" s="12"/>
      <c r="O6" s="4"/>
      <c r="P6" s="4"/>
      <c r="Q6" s="3">
        <v>100</v>
      </c>
      <c r="R6" s="3">
        <v>80</v>
      </c>
      <c r="S6" s="3">
        <v>75</v>
      </c>
      <c r="T6" s="12"/>
      <c r="U6" s="12"/>
      <c r="V6" s="4">
        <f t="shared" ref="V6:V69" si="0">Q6</f>
        <v>100</v>
      </c>
      <c r="W6" s="4">
        <f>[1]Area_Weights_Data!C$12*Q6+[1]Area_Weights_Data!E$12*S6</f>
        <v>77.748908750779464</v>
      </c>
      <c r="X6" s="3">
        <v>60</v>
      </c>
      <c r="Y6" s="3">
        <v>85</v>
      </c>
      <c r="Z6" s="3">
        <v>108</v>
      </c>
      <c r="AA6" s="12"/>
      <c r="AB6" s="12"/>
      <c r="AC6" s="4">
        <f>[1]Area_Weights_Data!C$14*X6+[1]Area_Weights_Data!D$14*Y6+[1]Area_Weights_Data!E$14*Z6</f>
        <v>65.929508862129609</v>
      </c>
      <c r="AD6" s="4">
        <f>[1]Area_Weights_Data!C$15*X6+[1]Area_Weights_Data!D$15*Y6+[1]Area_Weights_Data!E$15*Z6</f>
        <v>95.28498546597848</v>
      </c>
      <c r="AE6" s="3">
        <v>121</v>
      </c>
      <c r="AF6" s="3"/>
      <c r="AG6" s="3">
        <v>125</v>
      </c>
      <c r="AH6" s="12"/>
      <c r="AI6" s="12"/>
      <c r="AJ6" s="4">
        <f t="shared" ref="AJ6:AJ69" si="1">AE6</f>
        <v>121</v>
      </c>
      <c r="AK6" s="4">
        <f t="shared" ref="AK6:AK69" si="2">AG6</f>
        <v>125</v>
      </c>
      <c r="AL6" s="3"/>
      <c r="AM6" s="3">
        <v>70</v>
      </c>
      <c r="AN6" s="3">
        <v>100</v>
      </c>
      <c r="AO6" s="12" t="s">
        <v>97</v>
      </c>
      <c r="AP6" s="12"/>
      <c r="AQ6" s="4">
        <f>[1]Area_Weights_Data!D$23*AM6+[1]Area_Weights_Data!E$23*AN6</f>
        <v>85.668807595643671</v>
      </c>
      <c r="AR6" s="4">
        <f t="shared" ref="AR6:AR69" si="3">AN6</f>
        <v>100</v>
      </c>
      <c r="AS6" s="3">
        <v>38</v>
      </c>
      <c r="AT6" s="3">
        <v>90</v>
      </c>
      <c r="AU6" s="3">
        <v>140</v>
      </c>
      <c r="AV6" s="12"/>
      <c r="AW6" s="12"/>
      <c r="AX6" s="4">
        <f>[1]Area_Weights_Data!$C$26*AS6+[1]Area_Weights_Data!$D$26*AT6+[1]Area_Weights_Data!$E$26*AU6</f>
        <v>53.290381679389306</v>
      </c>
      <c r="AY6" s="4">
        <f>[1]Area_Weights_Data!C$27*AS6+[1]Area_Weights_Data!D$27*AT6+[1]Area_Weights_Data!E$27*AU6</f>
        <v>116.5804520921285</v>
      </c>
      <c r="AZ6" s="3">
        <v>65</v>
      </c>
      <c r="BA6" s="3">
        <v>100</v>
      </c>
      <c r="BB6" s="3">
        <v>110</v>
      </c>
      <c r="BC6" s="12"/>
      <c r="BD6" s="12"/>
      <c r="BE6" s="4">
        <f t="shared" ref="BE6:BE69" si="4">AZ6</f>
        <v>65</v>
      </c>
      <c r="BF6" s="4">
        <f>[1]Area_Weights_Data!C$33*AZ6+[1]Area_Weights_Data!D$33*BA6+[1]Area_Weights_Data!E$33*BB6</f>
        <v>105.37439999999999</v>
      </c>
      <c r="BG6" s="3">
        <v>38</v>
      </c>
      <c r="BH6" s="3">
        <v>35</v>
      </c>
      <c r="BI6" s="3">
        <v>30</v>
      </c>
      <c r="BJ6" s="12"/>
      <c r="BK6" s="12"/>
      <c r="BL6" s="4">
        <f>[1]Area_Weights_Data!$C$35*BG6+[1]Area_Weights_Data!$D$35*BH6+[1]Area_Weights_Data!$E$35*BI6</f>
        <v>37.694610778443113</v>
      </c>
      <c r="BM6" s="4">
        <f>[1]Area_Weights_Data!$C$36*BG6+[1]Area_Weights_Data!$D$36*BH6+[1]Area_Weights_Data!$E$36*BI6</f>
        <v>33.251028806584365</v>
      </c>
      <c r="BN6">
        <v>75</v>
      </c>
      <c r="BO6">
        <v>80</v>
      </c>
      <c r="BP6" s="12"/>
      <c r="BQ6" s="12"/>
      <c r="BR6" s="3">
        <v>30</v>
      </c>
      <c r="BS6" s="3">
        <v>45</v>
      </c>
      <c r="BT6" s="3">
        <v>75</v>
      </c>
      <c r="BU6" s="12"/>
      <c r="BV6" s="12"/>
      <c r="BW6" s="4">
        <f>BR6*[1]Area_Weights_Data!C$41+BS6*[1]Area_Weights_Data!D$41+BT6*[1]Area_Weights_Data!E$41</f>
        <v>31.300000000000004</v>
      </c>
      <c r="BX6" s="4">
        <f>BR6*[1]Area_Weights_Data!C$42+BS6*[1]Area_Weights_Data!D$42+BT6*[1]Area_Weights_Data!E$42</f>
        <v>65.251989389920411</v>
      </c>
      <c r="BY6"/>
      <c r="BZ6" s="3">
        <v>7</v>
      </c>
      <c r="CA6" s="3">
        <v>8.5</v>
      </c>
      <c r="CB6" s="3">
        <v>8</v>
      </c>
      <c r="CC6" s="12"/>
      <c r="CD6" s="12"/>
      <c r="CE6" s="4">
        <f>[1]Area_Weights_Data!L$5*BZ6+[1]Area_Weights_Data!M$5*CA6+[1]Area_Weights_Data!N$5*CB6</f>
        <v>7.7273120138288682</v>
      </c>
      <c r="CF6" s="4">
        <f>[1]Area_Weights_Data!L$6*BZ6+[1]Area_Weights_Data!M$6*CA6+[1]Area_Weights_Data!N$6*CB6</f>
        <v>8.2382769901853869</v>
      </c>
      <c r="CG6" s="3">
        <v>6.5</v>
      </c>
      <c r="CH6" s="3"/>
      <c r="CI6" s="3"/>
      <c r="CJ6" s="12"/>
      <c r="CK6" s="12"/>
      <c r="CL6" s="4"/>
      <c r="CM6" s="4"/>
      <c r="CN6" s="3">
        <v>23.2</v>
      </c>
      <c r="CO6" s="3">
        <v>13</v>
      </c>
      <c r="CP6" s="3">
        <v>14.5</v>
      </c>
      <c r="CQ6" s="12"/>
      <c r="CR6" s="12"/>
      <c r="CS6" s="4">
        <f>[1]Area_Weights_Data!L$11*CN6+[1]Area_Weights_Data!N$11*CP6</f>
        <v>23.2</v>
      </c>
      <c r="CT6" s="4">
        <f>[1]Area_Weights_Data!L$12*CN6+[1]Area_Weights_Data!N$12*CP6</f>
        <v>16.93936464088398</v>
      </c>
      <c r="CU6" s="3">
        <v>6.03</v>
      </c>
      <c r="CV6" s="3">
        <v>10</v>
      </c>
      <c r="CW6" s="3">
        <v>14.5</v>
      </c>
      <c r="CX6" s="12"/>
      <c r="CY6" s="12"/>
      <c r="CZ6" s="4">
        <f>[1]Area_Weights_Data!L$14*CU6+[1]Area_Weights_Data!M$14*CV6+[1]Area_Weights_Data!N$14*CW6</f>
        <v>6.9740065146579813</v>
      </c>
      <c r="DA6" s="4">
        <f>[1]Area_Weights_Data!L$15*CU6+[1]Area_Weights_Data!M$15*CV6+[1]Area_Weights_Data!N$15*CW6</f>
        <v>12.147554806070822</v>
      </c>
      <c r="DB6" s="3">
        <v>7</v>
      </c>
      <c r="DC6" s="3"/>
      <c r="DD6" s="3">
        <v>7.75</v>
      </c>
      <c r="DE6" s="12"/>
      <c r="DF6" s="12"/>
      <c r="DG6" s="4">
        <f t="shared" ref="DG6:DG69" si="5">DB6</f>
        <v>7</v>
      </c>
      <c r="DH6" s="4">
        <f t="shared" ref="DH6:DH69" si="6">DD6</f>
        <v>7.75</v>
      </c>
      <c r="DI6" s="3"/>
      <c r="DJ6" s="3">
        <v>7</v>
      </c>
      <c r="DK6" s="3">
        <v>7.5</v>
      </c>
      <c r="DL6" s="12"/>
      <c r="DM6" s="12"/>
      <c r="DN6" s="4">
        <f>[1]Area_Weights_Data!M$23*DJ6+[1]Area_Weights_Data!N$23*DK6</f>
        <v>7.1470588235294104</v>
      </c>
      <c r="DO6" s="4">
        <f t="shared" ref="DO6:DO69" si="7">DK6</f>
        <v>7.5</v>
      </c>
      <c r="DP6" s="3">
        <v>5.5</v>
      </c>
      <c r="DQ6" s="3">
        <v>6</v>
      </c>
      <c r="DR6" s="3">
        <v>6</v>
      </c>
      <c r="DS6" s="12"/>
      <c r="DT6" s="12"/>
      <c r="DU6" s="4">
        <f>[1]Area_Weights_Data!L$26*DP6+[1]Area_Weights_Data!M$26*DQ6+[1]Area_Weights_Data!N$26*DR6</f>
        <v>5.747967479674795</v>
      </c>
      <c r="DV6" s="4">
        <f>[1]Area_Weights_Data!L$27*DP6+[1]Area_Weights_Data!M$27*DQ6+[1]Area_Weights_Data!N$27*DR6</f>
        <v>6.0000000000000009</v>
      </c>
      <c r="DW6" s="3">
        <v>6.25</v>
      </c>
      <c r="DX6" s="3">
        <v>11</v>
      </c>
      <c r="DY6" s="3">
        <v>18</v>
      </c>
      <c r="DZ6" s="12"/>
      <c r="EA6" s="12"/>
      <c r="EB6" s="4">
        <f>[1]Area_Weights_Data!L$32*DW6+[1]Area_Weights_Data!M$32*DX6+[1]Area_Weights_Data!N$32*DY6</f>
        <v>6.7249999999999996</v>
      </c>
      <c r="EC6" s="4">
        <f>[1]Area_Weights_Data!L$33*DW6+[1]Area_Weights_Data!M$33*DX6+[1]Area_Weights_Data!N$33*DY6</f>
        <v>13.414285714285713</v>
      </c>
      <c r="ED6" s="3">
        <v>6</v>
      </c>
      <c r="EE6" s="3">
        <v>5.75</v>
      </c>
      <c r="EF6" s="3">
        <v>4</v>
      </c>
      <c r="EG6" s="12"/>
      <c r="EH6" s="12"/>
      <c r="EI6" s="4">
        <f>[1]Area_Weights_Data!$L$35*ED6+[1]Area_Weights_Data!$M$35*EE6+[1]Area_Weights_Data!$N$35*EF6</f>
        <v>5.9821428571428568</v>
      </c>
      <c r="EJ6" s="4">
        <f>[1]Area_Weights_Data!$L$36*ED6+[1]Area_Weights_Data!$M$36*EE6+[1]Area_Weights_Data!$N$36*EF6</f>
        <v>4.8425925925925917</v>
      </c>
      <c r="EK6">
        <v>6</v>
      </c>
      <c r="EL6">
        <v>5.75</v>
      </c>
      <c r="EM6" s="12"/>
      <c r="EN6" s="13"/>
      <c r="EO6" s="3">
        <v>5</v>
      </c>
      <c r="EP6" s="3">
        <v>7</v>
      </c>
      <c r="EQ6" s="3">
        <v>6</v>
      </c>
      <c r="ER6" s="12"/>
      <c r="ES6" s="13"/>
      <c r="ET6" s="4">
        <f>[1]Area_Weights_Data!L$41*EO6+[1]Area_Weights_Data!M$41*EP6+[1]Area_Weights_Data!N$41*EQ6</f>
        <v>5.5531914893617031</v>
      </c>
      <c r="EU6" s="4">
        <f>[1]Area_Weights_Data!L$42*EO6+[1]Area_Weights_Data!M$42*EP6+[1]Area_Weights_Data!N$42*EQ6</f>
        <v>6.7243589743589762</v>
      </c>
    </row>
    <row r="7" spans="1:151" x14ac:dyDescent="0.25">
      <c r="A7" s="2">
        <v>1977</v>
      </c>
      <c r="B7" s="2">
        <v>2</v>
      </c>
      <c r="C7" s="3">
        <v>60</v>
      </c>
      <c r="D7" s="3">
        <v>90</v>
      </c>
      <c r="E7" s="3">
        <v>110</v>
      </c>
      <c r="F7" s="12"/>
      <c r="G7" s="12"/>
      <c r="H7" s="4">
        <f>[1]Area_Weights_Data!C$5*C7+[1]Area_Weights_Data!D$5*D7+[1]Area_Weights_Data!E$5*E7</f>
        <v>74.908656440299097</v>
      </c>
      <c r="I7" s="4">
        <f>[1]Area_Weights_Data!C$6*C7+[1]Area_Weights_Data!D$6*D7+[1]Area_Weights_Data!E$6*E7</f>
        <v>100.97635438491469</v>
      </c>
      <c r="J7" s="3">
        <v>88</v>
      </c>
      <c r="K7" s="3"/>
      <c r="L7" s="3"/>
      <c r="M7" s="12"/>
      <c r="N7" s="12"/>
      <c r="O7" s="4"/>
      <c r="P7" s="4"/>
      <c r="Q7" s="3">
        <v>105</v>
      </c>
      <c r="R7" s="3">
        <v>75</v>
      </c>
      <c r="S7" s="3">
        <v>80</v>
      </c>
      <c r="T7" s="12"/>
      <c r="U7" s="12"/>
      <c r="V7" s="4">
        <f t="shared" si="0"/>
        <v>105</v>
      </c>
      <c r="W7" s="4">
        <f>[1]Area_Weights_Data!C$12*Q7+[1]Area_Weights_Data!E$12*S7</f>
        <v>82.748908750779464</v>
      </c>
      <c r="X7" s="3">
        <v>55</v>
      </c>
      <c r="Y7" s="3">
        <v>85</v>
      </c>
      <c r="Z7" s="3">
        <v>118</v>
      </c>
      <c r="AA7" s="12"/>
      <c r="AB7" s="12"/>
      <c r="AC7" s="4">
        <f>[1]Area_Weights_Data!C$14*X7+[1]Area_Weights_Data!D$14*Y7+[1]Area_Weights_Data!E$14*Z7</f>
        <v>62.115410634555531</v>
      </c>
      <c r="AD7" s="4">
        <f>[1]Area_Weights_Data!C$15*X7+[1]Area_Weights_Data!D$15*Y7+[1]Area_Weights_Data!E$15*Z7</f>
        <v>99.756718277273492</v>
      </c>
      <c r="AE7" s="3">
        <v>96</v>
      </c>
      <c r="AF7" s="3"/>
      <c r="AG7" s="3">
        <v>101</v>
      </c>
      <c r="AH7" s="12"/>
      <c r="AI7" s="12"/>
      <c r="AJ7" s="4">
        <f t="shared" si="1"/>
        <v>96</v>
      </c>
      <c r="AK7" s="4">
        <f t="shared" si="2"/>
        <v>101</v>
      </c>
      <c r="AL7" s="3"/>
      <c r="AM7" s="3">
        <v>60</v>
      </c>
      <c r="AN7" s="3">
        <v>90</v>
      </c>
      <c r="AO7" s="12"/>
      <c r="AP7" s="12"/>
      <c r="AQ7" s="4">
        <f>[1]Area_Weights_Data!D$23*AM7+[1]Area_Weights_Data!E$23*AN7</f>
        <v>75.682770175928496</v>
      </c>
      <c r="AR7" s="4">
        <f t="shared" si="3"/>
        <v>90</v>
      </c>
      <c r="AS7" s="3">
        <v>43</v>
      </c>
      <c r="AT7" s="3">
        <v>90</v>
      </c>
      <c r="AU7" s="3">
        <v>140</v>
      </c>
      <c r="AV7" s="12"/>
      <c r="AW7" s="12"/>
      <c r="AX7" s="4">
        <f>[1]Area_Weights_Data!$C$26*AS7+[1]Area_Weights_Data!$D$26*AT7+[1]Area_Weights_Data!$E$26*AU7</f>
        <v>56.820152671755721</v>
      </c>
      <c r="AY7" s="4">
        <f>[1]Area_Weights_Data!C$27*AS7+[1]Area_Weights_Data!D$27*AT7+[1]Area_Weights_Data!E$27*AU7</f>
        <v>116.5804520921285</v>
      </c>
      <c r="AZ7" s="3">
        <v>65</v>
      </c>
      <c r="BA7" s="3">
        <v>97</v>
      </c>
      <c r="BB7" s="3">
        <v>112</v>
      </c>
      <c r="BC7" s="12"/>
      <c r="BD7" s="12"/>
      <c r="BE7" s="4">
        <f t="shared" si="4"/>
        <v>65</v>
      </c>
      <c r="BF7" s="4">
        <f>[1]Area_Weights_Data!C$33*AZ7+[1]Area_Weights_Data!D$33*BA7+[1]Area_Weights_Data!E$33*BB7</f>
        <v>105.0616</v>
      </c>
      <c r="BG7" s="3">
        <v>40</v>
      </c>
      <c r="BH7" s="3">
        <v>40</v>
      </c>
      <c r="BI7" s="3">
        <v>30</v>
      </c>
      <c r="BJ7" s="12"/>
      <c r="BK7" s="12"/>
      <c r="BL7" s="4">
        <f>[1]Area_Weights_Data!$C$35*BG7+[1]Area_Weights_Data!$D$35*BH7+[1]Area_Weights_Data!$E$35*BI7</f>
        <v>40</v>
      </c>
      <c r="BM7" s="4">
        <f>[1]Area_Weights_Data!$C$36*BG7+[1]Area_Weights_Data!$D$36*BH7+[1]Area_Weights_Data!$E$36*BI7</f>
        <v>36.502057613168724</v>
      </c>
      <c r="BN7">
        <v>70</v>
      </c>
      <c r="BO7">
        <v>75</v>
      </c>
      <c r="BP7" s="12"/>
      <c r="BQ7" s="12"/>
      <c r="BR7" s="3">
        <v>40</v>
      </c>
      <c r="BS7" s="3">
        <v>50</v>
      </c>
      <c r="BT7" s="3">
        <v>70</v>
      </c>
      <c r="BU7" s="12"/>
      <c r="BV7" s="12"/>
      <c r="BW7" s="4">
        <f>BR7*[1]Area_Weights_Data!C$41+BS7*[1]Area_Weights_Data!D$41+BT7*[1]Area_Weights_Data!E$41</f>
        <v>40.866666666666674</v>
      </c>
      <c r="BX7" s="4">
        <f>BR7*[1]Area_Weights_Data!C$42+BS7*[1]Area_Weights_Data!D$42+BT7*[1]Area_Weights_Data!E$42</f>
        <v>63.501326259946936</v>
      </c>
      <c r="BY7"/>
      <c r="BZ7" s="3">
        <v>7</v>
      </c>
      <c r="CA7" s="3">
        <v>9</v>
      </c>
      <c r="CB7" s="3">
        <v>14</v>
      </c>
      <c r="CC7" s="12"/>
      <c r="CD7" s="12"/>
      <c r="CE7" s="4">
        <f>[1]Area_Weights_Data!L$5*BZ7+[1]Area_Weights_Data!M$5*CA7+[1]Area_Weights_Data!N$5*CB7</f>
        <v>7.9697493517718243</v>
      </c>
      <c r="CF7" s="4">
        <f>[1]Area_Weights_Data!L$6*BZ7+[1]Area_Weights_Data!M$6*CA7+[1]Area_Weights_Data!N$6*CB7</f>
        <v>11.617230098146131</v>
      </c>
      <c r="CG7" s="3">
        <v>6.5</v>
      </c>
      <c r="CH7" s="3"/>
      <c r="CI7" s="3"/>
      <c r="CJ7" s="12"/>
      <c r="CK7" s="12"/>
      <c r="CL7" s="4"/>
      <c r="CM7" s="4"/>
      <c r="CN7" s="3">
        <v>24</v>
      </c>
      <c r="CO7" s="3">
        <v>15</v>
      </c>
      <c r="CP7" s="3">
        <v>15</v>
      </c>
      <c r="CQ7" s="12"/>
      <c r="CR7" s="12"/>
      <c r="CS7" s="4">
        <f>[1]Area_Weights_Data!L$11*CN7+[1]Area_Weights_Data!N$11*CP7</f>
        <v>24</v>
      </c>
      <c r="CT7" s="4">
        <f>[1]Area_Weights_Data!L$12*CN7+[1]Area_Weights_Data!N$12*CP7</f>
        <v>17.523480662983431</v>
      </c>
      <c r="CU7" s="3">
        <v>6.7</v>
      </c>
      <c r="CV7" s="3">
        <v>14</v>
      </c>
      <c r="CW7" s="3">
        <v>16.5</v>
      </c>
      <c r="CX7" s="12"/>
      <c r="CY7" s="12"/>
      <c r="CZ7" s="4">
        <f>[1]Area_Weights_Data!L$14*CU7+[1]Area_Weights_Data!M$14*CV7+[1]Area_Weights_Data!N$14*CW7</f>
        <v>8.4358306188925081</v>
      </c>
      <c r="DA7" s="4">
        <f>[1]Area_Weights_Data!L$15*CU7+[1]Area_Weights_Data!M$15*CV7+[1]Area_Weights_Data!N$15*CW7</f>
        <v>15.193086003372677</v>
      </c>
      <c r="DB7" s="3">
        <v>7</v>
      </c>
      <c r="DC7" s="3"/>
      <c r="DD7" s="3">
        <v>7.8</v>
      </c>
      <c r="DE7" s="12"/>
      <c r="DF7" s="12"/>
      <c r="DG7" s="4">
        <f t="shared" si="5"/>
        <v>7</v>
      </c>
      <c r="DH7" s="4">
        <f t="shared" si="6"/>
        <v>7.8</v>
      </c>
      <c r="DI7" s="3"/>
      <c r="DJ7" s="3">
        <v>7</v>
      </c>
      <c r="DK7" s="3">
        <v>7.5</v>
      </c>
      <c r="DL7" s="12"/>
      <c r="DM7" s="12"/>
      <c r="DN7" s="4">
        <f>[1]Area_Weights_Data!M$23*DJ7+[1]Area_Weights_Data!N$23*DK7</f>
        <v>7.1470588235294104</v>
      </c>
      <c r="DO7" s="4">
        <f t="shared" si="7"/>
        <v>7.5</v>
      </c>
      <c r="DP7" s="3">
        <v>5.75</v>
      </c>
      <c r="DQ7" s="3">
        <v>6.25</v>
      </c>
      <c r="DR7" s="3">
        <v>6.5</v>
      </c>
      <c r="DS7" s="12"/>
      <c r="DT7" s="12"/>
      <c r="DU7" s="4">
        <f>[1]Area_Weights_Data!L$26*DP7+[1]Area_Weights_Data!M$26*DQ7+[1]Area_Weights_Data!N$26*DR7</f>
        <v>5.997967479674795</v>
      </c>
      <c r="DV7" s="4">
        <f>[1]Area_Weights_Data!L$27*DP7+[1]Area_Weights_Data!M$27*DQ7+[1]Area_Weights_Data!N$27*DR7</f>
        <v>6.4292452830188696</v>
      </c>
      <c r="DW7" s="3">
        <v>6</v>
      </c>
      <c r="DX7" s="3">
        <v>10.5</v>
      </c>
      <c r="DY7" s="3">
        <v>18</v>
      </c>
      <c r="DZ7" s="12"/>
      <c r="EA7" s="12"/>
      <c r="EB7" s="4">
        <f>[1]Area_Weights_Data!L$32*DW7+[1]Area_Weights_Data!M$32*DX7+[1]Area_Weights_Data!N$32*DY7</f>
        <v>6.45</v>
      </c>
      <c r="EC7" s="4">
        <f>[1]Area_Weights_Data!L$33*DW7+[1]Area_Weights_Data!M$33*DX7+[1]Area_Weights_Data!N$33*DY7</f>
        <v>13.086734693877549</v>
      </c>
      <c r="ED7" s="3">
        <v>6</v>
      </c>
      <c r="EE7" s="3">
        <v>5.5</v>
      </c>
      <c r="EF7" s="3">
        <v>3</v>
      </c>
      <c r="EG7" s="12"/>
      <c r="EH7" s="12"/>
      <c r="EI7" s="4">
        <f>[1]Area_Weights_Data!$L$35*ED7+[1]Area_Weights_Data!$M$35*EE7+[1]Area_Weights_Data!$N$35*EF7</f>
        <v>5.9642857142857144</v>
      </c>
      <c r="EJ7" s="4">
        <f>[1]Area_Weights_Data!$L$36*ED7+[1]Area_Weights_Data!$M$36*EE7+[1]Area_Weights_Data!$N$36*EF7</f>
        <v>4.2037037037037033</v>
      </c>
      <c r="EK7">
        <v>6</v>
      </c>
      <c r="EL7">
        <v>5.5</v>
      </c>
      <c r="EM7" s="12"/>
      <c r="EN7" s="13"/>
      <c r="EO7" s="3">
        <v>5</v>
      </c>
      <c r="EP7" s="3">
        <v>7</v>
      </c>
      <c r="EQ7" s="3">
        <v>6</v>
      </c>
      <c r="ER7" s="12"/>
      <c r="ES7" s="13"/>
      <c r="ET7" s="4">
        <f>[1]Area_Weights_Data!L$41*EO7+[1]Area_Weights_Data!M$41*EP7+[1]Area_Weights_Data!N$41*EQ7</f>
        <v>5.5531914893617031</v>
      </c>
      <c r="EU7" s="4">
        <f>[1]Area_Weights_Data!L$42*EO7+[1]Area_Weights_Data!M$42*EP7+[1]Area_Weights_Data!N$42*EQ7</f>
        <v>6.7243589743589762</v>
      </c>
    </row>
    <row r="8" spans="1:151" x14ac:dyDescent="0.25">
      <c r="A8" s="2">
        <v>1977</v>
      </c>
      <c r="B8" s="2">
        <v>3</v>
      </c>
      <c r="C8" s="3">
        <v>60</v>
      </c>
      <c r="D8" s="3">
        <v>90</v>
      </c>
      <c r="E8" s="3">
        <v>115</v>
      </c>
      <c r="F8" s="12"/>
      <c r="G8" s="12"/>
      <c r="H8" s="4">
        <f>[1]Area_Weights_Data!C$5*C8+[1]Area_Weights_Data!D$5*D8+[1]Area_Weights_Data!E$5*E8</f>
        <v>74.908656440299097</v>
      </c>
      <c r="I8" s="4">
        <f>[1]Area_Weights_Data!C$6*C8+[1]Area_Weights_Data!D$6*D8+[1]Area_Weights_Data!E$6*E8</f>
        <v>103.72044298114336</v>
      </c>
      <c r="J8" s="3">
        <v>96</v>
      </c>
      <c r="K8" s="3"/>
      <c r="L8" s="3"/>
      <c r="M8" s="12"/>
      <c r="N8" s="12"/>
      <c r="O8" s="4"/>
      <c r="P8" s="4"/>
      <c r="Q8" s="3">
        <v>110</v>
      </c>
      <c r="R8" s="3">
        <v>70</v>
      </c>
      <c r="S8" s="3">
        <v>80</v>
      </c>
      <c r="T8" s="12"/>
      <c r="U8" s="12"/>
      <c r="V8" s="4">
        <f t="shared" si="0"/>
        <v>110</v>
      </c>
      <c r="W8" s="4">
        <f>[1]Area_Weights_Data!C$12*Q8+[1]Area_Weights_Data!E$12*S8</f>
        <v>83.298690500935365</v>
      </c>
      <c r="X8" s="3">
        <v>60</v>
      </c>
      <c r="Y8" s="3">
        <v>90</v>
      </c>
      <c r="Z8" s="3">
        <v>110</v>
      </c>
      <c r="AA8" s="12"/>
      <c r="AB8" s="12"/>
      <c r="AC8" s="4">
        <f>[1]Area_Weights_Data!C$14*X8+[1]Area_Weights_Data!D$14*Y8+[1]Area_Weights_Data!E$14*Z8</f>
        <v>67.115410634555531</v>
      </c>
      <c r="AD8" s="4">
        <f>[1]Area_Weights_Data!C$15*X8+[1]Area_Weights_Data!D$15*Y8+[1]Area_Weights_Data!E$15*Z8</f>
        <v>98.943465622589983</v>
      </c>
      <c r="AE8" s="3">
        <v>111</v>
      </c>
      <c r="AF8" s="3"/>
      <c r="AG8" s="3">
        <v>102</v>
      </c>
      <c r="AH8" s="12"/>
      <c r="AI8" s="12"/>
      <c r="AJ8" s="4">
        <f t="shared" si="1"/>
        <v>111</v>
      </c>
      <c r="AK8" s="4">
        <f t="shared" si="2"/>
        <v>102</v>
      </c>
      <c r="AL8" s="3"/>
      <c r="AM8" s="3">
        <v>70</v>
      </c>
      <c r="AN8" s="3">
        <v>100</v>
      </c>
      <c r="AO8" s="12"/>
      <c r="AP8" s="12"/>
      <c r="AQ8" s="4">
        <f>[1]Area_Weights_Data!D$23*AM8+[1]Area_Weights_Data!E$23*AN8</f>
        <v>85.668807595643671</v>
      </c>
      <c r="AR8" s="4">
        <f t="shared" si="3"/>
        <v>100</v>
      </c>
      <c r="AS8" s="3">
        <v>45</v>
      </c>
      <c r="AT8" s="3">
        <v>80</v>
      </c>
      <c r="AU8" s="3">
        <v>140</v>
      </c>
      <c r="AV8" s="12"/>
      <c r="AW8" s="12"/>
      <c r="AX8" s="4">
        <f>[1]Area_Weights_Data!$C$26*AS8+[1]Area_Weights_Data!$D$26*AT8+[1]Area_Weights_Data!$E$26*AU8</f>
        <v>55.291603053435111</v>
      </c>
      <c r="AY8" s="4">
        <f>[1]Area_Weights_Data!C$27*AS8+[1]Area_Weights_Data!D$27*AT8+[1]Area_Weights_Data!E$27*AU8</f>
        <v>111.8965425105542</v>
      </c>
      <c r="AZ8" s="3">
        <v>70</v>
      </c>
      <c r="BA8" s="3">
        <v>100</v>
      </c>
      <c r="BB8" s="3">
        <v>115</v>
      </c>
      <c r="BC8" s="12"/>
      <c r="BD8" s="12"/>
      <c r="BE8" s="4">
        <f t="shared" si="4"/>
        <v>70</v>
      </c>
      <c r="BF8" s="4">
        <f>[1]Area_Weights_Data!C$33*AZ8+[1]Area_Weights_Data!D$33*BA8+[1]Area_Weights_Data!E$33*BB8</f>
        <v>108.0616</v>
      </c>
      <c r="BG8" s="3">
        <v>37</v>
      </c>
      <c r="BH8" s="3">
        <v>35</v>
      </c>
      <c r="BI8" s="3">
        <v>35</v>
      </c>
      <c r="BJ8" s="12"/>
      <c r="BK8" s="12"/>
      <c r="BL8" s="4">
        <f>[1]Area_Weights_Data!$C$35*BG8+[1]Area_Weights_Data!$D$35*BH8+[1]Area_Weights_Data!$E$35*BI8</f>
        <v>36.796407185628745</v>
      </c>
      <c r="BM8" s="4">
        <f>[1]Area_Weights_Data!$C$36*BG8+[1]Area_Weights_Data!$D$36*BH8+[1]Area_Weights_Data!$E$36*BI8</f>
        <v>35</v>
      </c>
      <c r="BN8">
        <v>68</v>
      </c>
      <c r="BO8">
        <v>72</v>
      </c>
      <c r="BP8" s="12"/>
      <c r="BQ8" s="12"/>
      <c r="BR8" s="3">
        <v>30</v>
      </c>
      <c r="BS8" s="3">
        <v>45</v>
      </c>
      <c r="BT8" s="3">
        <v>90</v>
      </c>
      <c r="BU8" s="12"/>
      <c r="BV8" s="12"/>
      <c r="BW8" s="4">
        <f>BR8*[1]Area_Weights_Data!C$41+BS8*[1]Area_Weights_Data!D$41+BT8*[1]Area_Weights_Data!E$41</f>
        <v>31.300000000000004</v>
      </c>
      <c r="BX8" s="4">
        <f>BR8*[1]Area_Weights_Data!C$42+BS8*[1]Area_Weights_Data!D$42+BT8*[1]Area_Weights_Data!E$42</f>
        <v>75.377984084880623</v>
      </c>
      <c r="BY8"/>
      <c r="BZ8" s="3">
        <v>7</v>
      </c>
      <c r="CA8" s="3">
        <v>8.5</v>
      </c>
      <c r="CB8" s="3">
        <v>9</v>
      </c>
      <c r="CC8" s="12"/>
      <c r="CD8" s="12"/>
      <c r="CE8" s="4">
        <f>[1]Area_Weights_Data!L$5*BZ8+[1]Area_Weights_Data!M$5*CA8+[1]Area_Weights_Data!N$5*CB8</f>
        <v>7.7273120138288682</v>
      </c>
      <c r="CF8" s="4">
        <f>[1]Area_Weights_Data!L$6*BZ8+[1]Area_Weights_Data!M$6*CA8+[1]Area_Weights_Data!N$6*CB8</f>
        <v>8.7617230098146131</v>
      </c>
      <c r="CG8" s="3">
        <v>6.5</v>
      </c>
      <c r="CH8" s="3"/>
      <c r="CI8" s="3"/>
      <c r="CJ8" s="12"/>
      <c r="CK8" s="12"/>
      <c r="CL8" s="4"/>
      <c r="CM8" s="4"/>
      <c r="CN8" s="3">
        <v>22</v>
      </c>
      <c r="CO8" s="3">
        <v>15</v>
      </c>
      <c r="CP8" s="3">
        <v>13</v>
      </c>
      <c r="CQ8" s="12"/>
      <c r="CR8" s="12"/>
      <c r="CS8" s="4">
        <f>[1]Area_Weights_Data!L$11*CN8+[1]Area_Weights_Data!N$11*CP8</f>
        <v>22</v>
      </c>
      <c r="CT8" s="4">
        <f>[1]Area_Weights_Data!L$12*CN8+[1]Area_Weights_Data!N$12*CP8</f>
        <v>15.523480662983427</v>
      </c>
      <c r="CU8" s="3">
        <v>6</v>
      </c>
      <c r="CV8" s="3">
        <v>14</v>
      </c>
      <c r="CW8" s="3">
        <v>15</v>
      </c>
      <c r="CX8" s="12"/>
      <c r="CY8" s="12"/>
      <c r="CZ8" s="4">
        <f>[1]Area_Weights_Data!L$14*CU8+[1]Area_Weights_Data!M$14*CV8+[1]Area_Weights_Data!N$14*CW8</f>
        <v>7.9022801302931596</v>
      </c>
      <c r="DA8" s="4">
        <f>[1]Area_Weights_Data!L$15*CU8+[1]Area_Weights_Data!M$15*CV8+[1]Area_Weights_Data!N$15*CW8</f>
        <v>14.477234401349069</v>
      </c>
      <c r="DB8" s="3">
        <v>6.5</v>
      </c>
      <c r="DC8" s="3"/>
      <c r="DD8" s="3">
        <v>6</v>
      </c>
      <c r="DE8" s="12"/>
      <c r="DF8" s="12"/>
      <c r="DG8" s="4">
        <f t="shared" si="5"/>
        <v>6.5</v>
      </c>
      <c r="DH8" s="4">
        <f t="shared" si="6"/>
        <v>6</v>
      </c>
      <c r="DI8" s="3"/>
      <c r="DJ8" s="3">
        <v>7</v>
      </c>
      <c r="DK8" s="3">
        <v>7.5</v>
      </c>
      <c r="DL8" s="12"/>
      <c r="DM8" s="12"/>
      <c r="DN8" s="4">
        <f>[1]Area_Weights_Data!M$23*DJ8+[1]Area_Weights_Data!N$23*DK8</f>
        <v>7.1470588235294104</v>
      </c>
      <c r="DO8" s="4">
        <f t="shared" si="7"/>
        <v>7.5</v>
      </c>
      <c r="DP8" s="3">
        <v>5.5</v>
      </c>
      <c r="DQ8" s="3">
        <v>6</v>
      </c>
      <c r="DR8" s="3">
        <v>6</v>
      </c>
      <c r="DS8" s="12"/>
      <c r="DT8" s="12"/>
      <c r="DU8" s="4">
        <f>[1]Area_Weights_Data!L$26*DP8+[1]Area_Weights_Data!M$26*DQ8+[1]Area_Weights_Data!N$26*DR8</f>
        <v>5.747967479674795</v>
      </c>
      <c r="DV8" s="4">
        <f>[1]Area_Weights_Data!L$27*DP8+[1]Area_Weights_Data!M$27*DQ8+[1]Area_Weights_Data!N$27*DR8</f>
        <v>6.0000000000000009</v>
      </c>
      <c r="DW8" s="3">
        <v>5.5</v>
      </c>
      <c r="DX8" s="3">
        <v>11</v>
      </c>
      <c r="DY8" s="3">
        <v>18.5</v>
      </c>
      <c r="DZ8" s="12"/>
      <c r="EA8" s="12"/>
      <c r="EB8" s="4">
        <f>[1]Area_Weights_Data!L$32*DW8+[1]Area_Weights_Data!M$32*DX8+[1]Area_Weights_Data!N$32*DY8</f>
        <v>6.0500000000000007</v>
      </c>
      <c r="EC8" s="4">
        <f>[1]Area_Weights_Data!L$33*DW8+[1]Area_Weights_Data!M$33*DX8+[1]Area_Weights_Data!N$33*DY8</f>
        <v>13.586734693877549</v>
      </c>
      <c r="ED8" s="3">
        <v>5.7</v>
      </c>
      <c r="EE8" s="3">
        <v>5.25</v>
      </c>
      <c r="EF8" s="3">
        <v>3.5</v>
      </c>
      <c r="EG8" s="12"/>
      <c r="EH8" s="12"/>
      <c r="EI8" s="4">
        <f>[1]Area_Weights_Data!$L$35*ED8+[1]Area_Weights_Data!$M$35*EE8+[1]Area_Weights_Data!$N$35*EF8</f>
        <v>5.6678571428571436</v>
      </c>
      <c r="EJ8" s="4">
        <f>[1]Area_Weights_Data!$L$36*ED8+[1]Area_Weights_Data!$M$36*EE8+[1]Area_Weights_Data!$N$36*EF8</f>
        <v>4.3425925925925917</v>
      </c>
      <c r="EK8">
        <v>7.5</v>
      </c>
      <c r="EL8">
        <v>7.5</v>
      </c>
      <c r="EM8" s="12"/>
      <c r="EN8" s="13"/>
      <c r="EO8" s="3">
        <v>5</v>
      </c>
      <c r="EP8" s="3">
        <v>7.5</v>
      </c>
      <c r="EQ8" s="3">
        <v>6</v>
      </c>
      <c r="ER8" s="12"/>
      <c r="ES8" s="13"/>
      <c r="ET8" s="4">
        <f>[1]Area_Weights_Data!L$41*EO8+[1]Area_Weights_Data!M$41*EP8+[1]Area_Weights_Data!N$41*EQ8</f>
        <v>5.6914893617021285</v>
      </c>
      <c r="EU8" s="4">
        <f>[1]Area_Weights_Data!L$42*EO8+[1]Area_Weights_Data!M$42*EP8+[1]Area_Weights_Data!N$42*EQ8</f>
        <v>7.0865384615384635</v>
      </c>
    </row>
    <row r="9" spans="1:151" x14ac:dyDescent="0.25">
      <c r="A9" s="2">
        <v>1977</v>
      </c>
      <c r="B9" s="2">
        <v>4</v>
      </c>
      <c r="C9" s="3">
        <v>64</v>
      </c>
      <c r="D9" s="3">
        <v>101</v>
      </c>
      <c r="E9" s="3">
        <v>127</v>
      </c>
      <c r="F9" s="12"/>
      <c r="G9" s="12"/>
      <c r="H9" s="4">
        <f>[1]Area_Weights_Data!C$5*C9+[1]Area_Weights_Data!D$5*D9+[1]Area_Weights_Data!E$5*E9</f>
        <v>82.387342943035549</v>
      </c>
      <c r="I9" s="4">
        <f>[1]Area_Weights_Data!C$6*C9+[1]Area_Weights_Data!D$6*D9+[1]Area_Weights_Data!E$6*E9</f>
        <v>115.2692607003891</v>
      </c>
      <c r="J9" s="3">
        <v>110</v>
      </c>
      <c r="K9" s="3"/>
      <c r="L9" s="3"/>
      <c r="M9" s="12"/>
      <c r="N9" s="12"/>
      <c r="O9" s="4"/>
      <c r="P9" s="4"/>
      <c r="Q9" s="3">
        <v>117</v>
      </c>
      <c r="R9" s="3">
        <v>74</v>
      </c>
      <c r="S9" s="3">
        <v>85</v>
      </c>
      <c r="T9" s="12"/>
      <c r="U9" s="12"/>
      <c r="V9" s="4">
        <f t="shared" si="0"/>
        <v>117</v>
      </c>
      <c r="W9" s="4">
        <f>[1]Area_Weights_Data!C$12*Q9+[1]Area_Weights_Data!E$12*S9</f>
        <v>88.518603200997717</v>
      </c>
      <c r="X9" s="3">
        <v>64</v>
      </c>
      <c r="Y9" s="3">
        <v>95</v>
      </c>
      <c r="Z9" s="3">
        <v>118</v>
      </c>
      <c r="AA9" s="12"/>
      <c r="AB9" s="12"/>
      <c r="AC9" s="4">
        <f>[1]Area_Weights_Data!C$14*X9+[1]Area_Weights_Data!D$14*Y9+[1]Area_Weights_Data!E$14*Z9</f>
        <v>71.352590989040721</v>
      </c>
      <c r="AD9" s="4">
        <f>[1]Area_Weights_Data!C$15*X9+[1]Area_Weights_Data!D$15*Y9+[1]Area_Weights_Data!E$15*Z9</f>
        <v>105.28498546597848</v>
      </c>
      <c r="AE9" s="3">
        <v>122</v>
      </c>
      <c r="AF9" s="3"/>
      <c r="AG9" s="3">
        <v>112</v>
      </c>
      <c r="AH9" s="12"/>
      <c r="AI9" s="12"/>
      <c r="AJ9" s="4">
        <f t="shared" si="1"/>
        <v>122</v>
      </c>
      <c r="AK9" s="4">
        <f t="shared" si="2"/>
        <v>112</v>
      </c>
      <c r="AL9" s="3"/>
      <c r="AM9" s="3">
        <v>96</v>
      </c>
      <c r="AN9" s="3">
        <v>110</v>
      </c>
      <c r="AO9" s="12"/>
      <c r="AP9" s="12"/>
      <c r="AQ9" s="4">
        <f>[1]Area_Weights_Data!D$23*AM9+[1]Area_Weights_Data!E$23*AN9</f>
        <v>103.22368053616307</v>
      </c>
      <c r="AR9" s="4">
        <f t="shared" si="3"/>
        <v>110</v>
      </c>
      <c r="AS9" s="3">
        <v>55</v>
      </c>
      <c r="AT9" s="3">
        <v>70</v>
      </c>
      <c r="AU9" s="3">
        <v>130</v>
      </c>
      <c r="AV9" s="12"/>
      <c r="AW9" s="12"/>
      <c r="AX9" s="4">
        <f>[1]Area_Weights_Data!$C$26*AS9+[1]Area_Weights_Data!$D$26*AT9+[1]Area_Weights_Data!$E$26*AU9</f>
        <v>59.41068702290076</v>
      </c>
      <c r="AY9" s="4">
        <f>[1]Area_Weights_Data!C$27*AS9+[1]Area_Weights_Data!D$27*AT9+[1]Area_Weights_Data!E$27*AU9</f>
        <v>101.8965425105542</v>
      </c>
      <c r="AZ9" s="3">
        <v>77</v>
      </c>
      <c r="BA9" s="3">
        <v>110</v>
      </c>
      <c r="BB9" s="3">
        <v>127</v>
      </c>
      <c r="BC9" s="12"/>
      <c r="BD9" s="12"/>
      <c r="BE9" s="4">
        <f t="shared" si="4"/>
        <v>77</v>
      </c>
      <c r="BF9" s="4">
        <f>[1]Area_Weights_Data!C$33*AZ9+[1]Area_Weights_Data!D$33*BA9+[1]Area_Weights_Data!E$33*BB9</f>
        <v>119.13647999999999</v>
      </c>
      <c r="BG9" s="3">
        <v>40</v>
      </c>
      <c r="BH9" s="3">
        <v>45</v>
      </c>
      <c r="BI9" s="3">
        <v>50</v>
      </c>
      <c r="BJ9" s="12"/>
      <c r="BK9" s="12"/>
      <c r="BL9" s="4">
        <f>[1]Area_Weights_Data!$C$35*BG9+[1]Area_Weights_Data!$D$35*BH9+[1]Area_Weights_Data!$E$35*BI9</f>
        <v>40.508982035928142</v>
      </c>
      <c r="BM9" s="4">
        <f>[1]Area_Weights_Data!$C$36*BG9+[1]Area_Weights_Data!$D$36*BH9+[1]Area_Weights_Data!$E$36*BI9</f>
        <v>46.748971193415642</v>
      </c>
      <c r="BN9">
        <v>80</v>
      </c>
      <c r="BO9">
        <v>85</v>
      </c>
      <c r="BP9" s="12"/>
      <c r="BQ9" s="12"/>
      <c r="BR9" s="3">
        <v>40</v>
      </c>
      <c r="BS9" s="3">
        <v>50</v>
      </c>
      <c r="BT9" s="3">
        <v>70</v>
      </c>
      <c r="BU9" s="12"/>
      <c r="BV9" s="12"/>
      <c r="BW9" s="4">
        <f>BR9*[1]Area_Weights_Data!C$41+BS9*[1]Area_Weights_Data!D$41+BT9*[1]Area_Weights_Data!E$41</f>
        <v>40.866666666666674</v>
      </c>
      <c r="BX9" s="4">
        <f>BR9*[1]Area_Weights_Data!C$42+BS9*[1]Area_Weights_Data!D$42+BT9*[1]Area_Weights_Data!E$42</f>
        <v>63.501326259946936</v>
      </c>
      <c r="BY9"/>
      <c r="BZ9" s="3">
        <v>7</v>
      </c>
      <c r="CA9" s="3">
        <v>8.6999999999999993</v>
      </c>
      <c r="CB9" s="3">
        <v>9</v>
      </c>
      <c r="CC9" s="12"/>
      <c r="CD9" s="12"/>
      <c r="CE9" s="4">
        <f>[1]Area_Weights_Data!L$5*BZ9+[1]Area_Weights_Data!M$5*CA9+[1]Area_Weights_Data!N$5*CB9</f>
        <v>7.8242869490060496</v>
      </c>
      <c r="CF9" s="4">
        <f>[1]Area_Weights_Data!L$6*BZ9+[1]Area_Weights_Data!M$6*CA9+[1]Area_Weights_Data!N$6*CB9</f>
        <v>8.8570338058887685</v>
      </c>
      <c r="CG9" s="3">
        <v>6.5</v>
      </c>
      <c r="CH9" s="3"/>
      <c r="CI9" s="3"/>
      <c r="CJ9" s="12"/>
      <c r="CK9" s="12"/>
      <c r="CL9" s="4"/>
      <c r="CM9" s="4"/>
      <c r="CN9" s="3">
        <v>22.5</v>
      </c>
      <c r="CO9" s="3">
        <v>17.05</v>
      </c>
      <c r="CP9" s="3">
        <v>14</v>
      </c>
      <c r="CQ9" s="12"/>
      <c r="CR9" s="12"/>
      <c r="CS9" s="4">
        <f>[1]Area_Weights_Data!L$11*CN9+[1]Area_Weights_Data!N$11*CP9</f>
        <v>22.5</v>
      </c>
      <c r="CT9" s="4">
        <f>[1]Area_Weights_Data!L$12*CN9+[1]Area_Weights_Data!N$12*CP9</f>
        <v>16.38328729281768</v>
      </c>
      <c r="CU9" s="3">
        <v>6.5</v>
      </c>
      <c r="CV9" s="3">
        <v>14</v>
      </c>
      <c r="CW9" s="3">
        <v>16</v>
      </c>
      <c r="CX9" s="12"/>
      <c r="CY9" s="12"/>
      <c r="CZ9" s="4">
        <f>[1]Area_Weights_Data!L$14*CU9+[1]Area_Weights_Data!M$14*CV9+[1]Area_Weights_Data!N$14*CW9</f>
        <v>8.2833876221498368</v>
      </c>
      <c r="DA9" s="4">
        <f>[1]Area_Weights_Data!L$15*CU9+[1]Area_Weights_Data!M$15*CV9+[1]Area_Weights_Data!N$15*CW9</f>
        <v>14.954468802698141</v>
      </c>
      <c r="DB9" s="3">
        <v>6.5</v>
      </c>
      <c r="DC9" s="3"/>
      <c r="DD9" s="3">
        <v>6.5</v>
      </c>
      <c r="DE9" s="12"/>
      <c r="DF9" s="12"/>
      <c r="DG9" s="4">
        <f t="shared" si="5"/>
        <v>6.5</v>
      </c>
      <c r="DH9" s="4">
        <f t="shared" si="6"/>
        <v>6.5</v>
      </c>
      <c r="DI9" s="3"/>
      <c r="DJ9" s="3">
        <v>7</v>
      </c>
      <c r="DK9" s="3">
        <v>7.5</v>
      </c>
      <c r="DL9" s="12"/>
      <c r="DM9" s="12"/>
      <c r="DN9" s="4">
        <f>[1]Area_Weights_Data!M$23*DJ9+[1]Area_Weights_Data!N$23*DK9</f>
        <v>7.1470588235294104</v>
      </c>
      <c r="DO9" s="4">
        <f t="shared" si="7"/>
        <v>7.5</v>
      </c>
      <c r="DP9" s="3">
        <v>5.5</v>
      </c>
      <c r="DQ9" s="3">
        <v>6.5</v>
      </c>
      <c r="DR9" s="3">
        <v>8</v>
      </c>
      <c r="DS9" s="12"/>
      <c r="DT9" s="12"/>
      <c r="DU9" s="4">
        <f>[1]Area_Weights_Data!L$26*DP9+[1]Area_Weights_Data!M$26*DQ9+[1]Area_Weights_Data!N$26*DR9</f>
        <v>5.9959349593495919</v>
      </c>
      <c r="DV9" s="4">
        <f>[1]Area_Weights_Data!L$27*DP9+[1]Area_Weights_Data!M$27*DQ9+[1]Area_Weights_Data!N$27*DR9</f>
        <v>7.5754716981132084</v>
      </c>
      <c r="DW9" s="3">
        <v>6</v>
      </c>
      <c r="DX9" s="3">
        <v>11.25</v>
      </c>
      <c r="DY9" s="3">
        <v>18</v>
      </c>
      <c r="DZ9" s="12"/>
      <c r="EA9" s="12"/>
      <c r="EB9" s="4">
        <f>[1]Area_Weights_Data!L$32*DW9+[1]Area_Weights_Data!M$32*DX9+[1]Area_Weights_Data!N$32*DY9</f>
        <v>6.5250000000000004</v>
      </c>
      <c r="EC9" s="4">
        <f>[1]Area_Weights_Data!L$33*DW9+[1]Area_Weights_Data!M$33*DX9+[1]Area_Weights_Data!N$33*DY9</f>
        <v>13.578061224489794</v>
      </c>
      <c r="ED9" s="3">
        <v>5.5</v>
      </c>
      <c r="EE9" s="3">
        <v>5.5</v>
      </c>
      <c r="EF9" s="3">
        <v>3</v>
      </c>
      <c r="EG9" s="12"/>
      <c r="EH9" s="12"/>
      <c r="EI9" s="4">
        <f>[1]Area_Weights_Data!$L$35*ED9+[1]Area_Weights_Data!$M$35*EE9+[1]Area_Weights_Data!$N$35*EF9</f>
        <v>5.5000000000000009</v>
      </c>
      <c r="EJ9" s="4">
        <f>[1]Area_Weights_Data!$L$36*ED9+[1]Area_Weights_Data!$M$36*EE9+[1]Area_Weights_Data!$N$36*EF9</f>
        <v>4.2037037037037033</v>
      </c>
      <c r="EK9">
        <v>6.5</v>
      </c>
      <c r="EL9">
        <v>6.5</v>
      </c>
      <c r="EM9" s="12"/>
      <c r="EN9" s="13"/>
      <c r="EO9" s="3">
        <v>5</v>
      </c>
      <c r="EP9" s="3">
        <v>7.5</v>
      </c>
      <c r="EQ9" s="3">
        <v>7</v>
      </c>
      <c r="ER9" s="12"/>
      <c r="ES9" s="13"/>
      <c r="ET9" s="4">
        <f>[1]Area_Weights_Data!L$41*EO9+[1]Area_Weights_Data!M$41*EP9+[1]Area_Weights_Data!N$41*EQ9</f>
        <v>5.6914893617021285</v>
      </c>
      <c r="EU9" s="4">
        <f>[1]Area_Weights_Data!L$42*EO9+[1]Area_Weights_Data!M$42*EP9+[1]Area_Weights_Data!N$42*EQ9</f>
        <v>7.362179487179489</v>
      </c>
    </row>
    <row r="10" spans="1:151" x14ac:dyDescent="0.25">
      <c r="A10" s="2">
        <v>1977</v>
      </c>
      <c r="B10" s="2">
        <v>5</v>
      </c>
      <c r="C10" s="3">
        <v>64</v>
      </c>
      <c r="D10" s="3">
        <v>89</v>
      </c>
      <c r="E10" s="3">
        <v>130</v>
      </c>
      <c r="F10" s="12"/>
      <c r="G10" s="12"/>
      <c r="H10" s="4">
        <f>[1]Area_Weights_Data!C$5*C10+[1]Area_Weights_Data!D$5*D10+[1]Area_Weights_Data!E$5*E10</f>
        <v>76.42388036691591</v>
      </c>
      <c r="I10" s="4">
        <f>[1]Area_Weights_Data!C$6*C10+[1]Area_Weights_Data!D$6*D10+[1]Area_Weights_Data!E$6*E10</f>
        <v>111.5015264890751</v>
      </c>
      <c r="J10" s="3">
        <v>120</v>
      </c>
      <c r="K10" s="3"/>
      <c r="L10" s="3"/>
      <c r="M10" s="12"/>
      <c r="N10" s="12"/>
      <c r="O10" s="4"/>
      <c r="P10" s="4"/>
      <c r="Q10" s="3">
        <v>130</v>
      </c>
      <c r="R10" s="3">
        <v>90</v>
      </c>
      <c r="S10" s="3">
        <v>100</v>
      </c>
      <c r="T10" s="12"/>
      <c r="U10" s="12"/>
      <c r="V10" s="4">
        <f t="shared" si="0"/>
        <v>130</v>
      </c>
      <c r="W10" s="4">
        <f>[1]Area_Weights_Data!C$12*Q10+[1]Area_Weights_Data!E$12*S10</f>
        <v>103.29869050093535</v>
      </c>
      <c r="X10" s="3">
        <v>60</v>
      </c>
      <c r="Y10" s="3">
        <v>95</v>
      </c>
      <c r="Z10" s="3">
        <v>125</v>
      </c>
      <c r="AA10" s="12"/>
      <c r="AB10" s="12"/>
      <c r="AC10" s="4">
        <f>[1]Area_Weights_Data!C$14*X10+[1]Area_Weights_Data!D$14*Y10+[1]Area_Weights_Data!E$14*Z10</f>
        <v>68.301312406981452</v>
      </c>
      <c r="AD10" s="4">
        <f>[1]Area_Weights_Data!C$15*X10+[1]Area_Weights_Data!D$15*Y10+[1]Area_Weights_Data!E$15*Z10</f>
        <v>108.415198433885</v>
      </c>
      <c r="AE10" s="3">
        <v>120</v>
      </c>
      <c r="AF10" s="3"/>
      <c r="AG10" s="3">
        <v>110</v>
      </c>
      <c r="AH10" s="12"/>
      <c r="AI10" s="12"/>
      <c r="AJ10" s="4">
        <f t="shared" si="1"/>
        <v>120</v>
      </c>
      <c r="AK10" s="4">
        <f t="shared" si="2"/>
        <v>110</v>
      </c>
      <c r="AL10" s="3"/>
      <c r="AM10" s="3">
        <v>95</v>
      </c>
      <c r="AN10" s="3">
        <v>115</v>
      </c>
      <c r="AO10" s="12"/>
      <c r="AP10" s="12"/>
      <c r="AQ10" s="4">
        <f>[1]Area_Weights_Data!D$23*AM10+[1]Area_Weights_Data!E$23*AN10</f>
        <v>105.37838592571904</v>
      </c>
      <c r="AR10" s="4">
        <f t="shared" si="3"/>
        <v>115</v>
      </c>
      <c r="AS10" s="3">
        <v>60</v>
      </c>
      <c r="AT10" s="3">
        <v>90</v>
      </c>
      <c r="AU10" s="3">
        <v>130</v>
      </c>
      <c r="AV10" s="12"/>
      <c r="AW10" s="12"/>
      <c r="AX10" s="4">
        <f>[1]Area_Weights_Data!$C$26*AS10+[1]Area_Weights_Data!$D$26*AT10+[1]Area_Weights_Data!$E$26*AU10</f>
        <v>68.82137404580152</v>
      </c>
      <c r="AY10" s="4">
        <f>[1]Area_Weights_Data!C$27*AS10+[1]Area_Weights_Data!D$27*AT10+[1]Area_Weights_Data!E$27*AU10</f>
        <v>111.26436167370281</v>
      </c>
      <c r="AZ10" s="3">
        <v>80</v>
      </c>
      <c r="BA10" s="3">
        <v>120</v>
      </c>
      <c r="BB10" s="3">
        <v>130</v>
      </c>
      <c r="BC10" s="12"/>
      <c r="BD10" s="12"/>
      <c r="BE10" s="4">
        <f t="shared" si="4"/>
        <v>80</v>
      </c>
      <c r="BF10" s="4">
        <f>[1]Area_Weights_Data!C$33*AZ10+[1]Area_Weights_Data!D$33*BA10+[1]Area_Weights_Data!E$33*BB10</f>
        <v>125.37439999999998</v>
      </c>
      <c r="BG10" s="3">
        <v>45</v>
      </c>
      <c r="BH10" s="3">
        <v>50</v>
      </c>
      <c r="BI10" s="3">
        <v>40</v>
      </c>
      <c r="BJ10" s="12"/>
      <c r="BK10" s="12"/>
      <c r="BL10" s="4">
        <f>[1]Area_Weights_Data!$C$35*BG10+[1]Area_Weights_Data!$D$35*BH10+[1]Area_Weights_Data!$E$35*BI10</f>
        <v>45.508982035928142</v>
      </c>
      <c r="BM10" s="4">
        <f>[1]Area_Weights_Data!$C$36*BG10+[1]Area_Weights_Data!$D$36*BH10+[1]Area_Weights_Data!$E$36*BI10</f>
        <v>46.502057613168731</v>
      </c>
      <c r="BN10">
        <v>85</v>
      </c>
      <c r="BO10">
        <v>90</v>
      </c>
      <c r="BP10" s="12"/>
      <c r="BQ10" s="12"/>
      <c r="BR10" s="3">
        <v>45</v>
      </c>
      <c r="BS10" s="3">
        <v>60</v>
      </c>
      <c r="BT10" s="3">
        <v>70</v>
      </c>
      <c r="BU10" s="12"/>
      <c r="BV10" s="12"/>
      <c r="BW10" s="4">
        <f>BR10*[1]Area_Weights_Data!C$41+BS10*[1]Area_Weights_Data!D$41+BT10*[1]Area_Weights_Data!E$41</f>
        <v>46.300000000000004</v>
      </c>
      <c r="BX10" s="4">
        <f>BR10*[1]Area_Weights_Data!C$42+BS10*[1]Area_Weights_Data!D$42+BT10*[1]Area_Weights_Data!E$42</f>
        <v>66.750663129973461</v>
      </c>
      <c r="BY10"/>
      <c r="BZ10" s="3">
        <v>7</v>
      </c>
      <c r="CA10" s="3">
        <v>10</v>
      </c>
      <c r="CB10" s="3">
        <v>15</v>
      </c>
      <c r="CC10" s="12"/>
      <c r="CD10" s="12"/>
      <c r="CE10" s="4">
        <f>[1]Area_Weights_Data!L$5*BZ10+[1]Area_Weights_Data!M$5*CA10+[1]Area_Weights_Data!N$5*CB10</f>
        <v>8.4546240276577365</v>
      </c>
      <c r="CF10" s="4">
        <f>[1]Area_Weights_Data!L$6*BZ10+[1]Area_Weights_Data!M$6*CA10+[1]Area_Weights_Data!N$6*CB10</f>
        <v>12.617230098146129</v>
      </c>
      <c r="CG10" s="3">
        <v>6.5</v>
      </c>
      <c r="CH10" s="3"/>
      <c r="CI10" s="3"/>
      <c r="CJ10" s="12"/>
      <c r="CK10" s="12"/>
      <c r="CL10" s="4"/>
      <c r="CM10" s="4"/>
      <c r="CN10" s="3">
        <v>20.8</v>
      </c>
      <c r="CO10" s="3">
        <v>17.3</v>
      </c>
      <c r="CP10" s="3">
        <v>15.1</v>
      </c>
      <c r="CQ10" s="12"/>
      <c r="CR10" s="12"/>
      <c r="CS10" s="4">
        <f>[1]Area_Weights_Data!L$11*CN10+[1]Area_Weights_Data!N$11*CP10</f>
        <v>20.8</v>
      </c>
      <c r="CT10" s="4">
        <f>[1]Area_Weights_Data!L$12*CN10+[1]Area_Weights_Data!N$12*CP10</f>
        <v>16.698204419889507</v>
      </c>
      <c r="CU10" s="3">
        <v>7</v>
      </c>
      <c r="CV10" s="3">
        <v>14</v>
      </c>
      <c r="CW10" s="3">
        <v>16</v>
      </c>
      <c r="CX10" s="12"/>
      <c r="CY10" s="12"/>
      <c r="CZ10" s="4">
        <f>[1]Area_Weights_Data!L$14*CU10+[1]Area_Weights_Data!M$14*CV10+[1]Area_Weights_Data!N$14*CW10</f>
        <v>8.6644951140065132</v>
      </c>
      <c r="DA10" s="4">
        <f>[1]Area_Weights_Data!L$15*CU10+[1]Area_Weights_Data!M$15*CV10+[1]Area_Weights_Data!N$15*CW10</f>
        <v>14.954468802698141</v>
      </c>
      <c r="DB10" s="3">
        <v>6.5</v>
      </c>
      <c r="DC10" s="3"/>
      <c r="DD10" s="3">
        <v>7</v>
      </c>
      <c r="DE10" s="12"/>
      <c r="DF10" s="12"/>
      <c r="DG10" s="4">
        <f t="shared" si="5"/>
        <v>6.5</v>
      </c>
      <c r="DH10" s="4">
        <f t="shared" si="6"/>
        <v>7</v>
      </c>
      <c r="DI10" s="3"/>
      <c r="DJ10" s="3">
        <v>7</v>
      </c>
      <c r="DK10" s="3">
        <v>7.5</v>
      </c>
      <c r="DL10" s="12"/>
      <c r="DM10" s="12"/>
      <c r="DN10" s="4">
        <f>[1]Area_Weights_Data!M$23*DJ10+[1]Area_Weights_Data!N$23*DK10</f>
        <v>7.1470588235294104</v>
      </c>
      <c r="DO10" s="4">
        <f t="shared" si="7"/>
        <v>7.5</v>
      </c>
      <c r="DP10" s="3">
        <v>5.5</v>
      </c>
      <c r="DQ10" s="3">
        <v>6.5</v>
      </c>
      <c r="DR10" s="3">
        <v>8.5</v>
      </c>
      <c r="DS10" s="12"/>
      <c r="DT10" s="12"/>
      <c r="DU10" s="4">
        <f>[1]Area_Weights_Data!L$26*DP10+[1]Area_Weights_Data!M$26*DQ10+[1]Area_Weights_Data!N$26*DR10</f>
        <v>5.9959349593495919</v>
      </c>
      <c r="DV10" s="4">
        <f>[1]Area_Weights_Data!L$27*DP10+[1]Area_Weights_Data!M$27*DQ10+[1]Area_Weights_Data!N$27*DR10</f>
        <v>7.933962264150944</v>
      </c>
      <c r="DW10" s="3">
        <v>6.5</v>
      </c>
      <c r="DX10" s="3">
        <v>11.25</v>
      </c>
      <c r="DY10" s="3">
        <v>18</v>
      </c>
      <c r="DZ10" s="12"/>
      <c r="EA10" s="12"/>
      <c r="EB10" s="4">
        <f>[1]Area_Weights_Data!L$32*DW10+[1]Area_Weights_Data!M$32*DX10+[1]Area_Weights_Data!N$32*DY10</f>
        <v>6.9750000000000005</v>
      </c>
      <c r="EC10" s="4">
        <f>[1]Area_Weights_Data!L$33*DW10+[1]Area_Weights_Data!M$33*DX10+[1]Area_Weights_Data!N$33*DY10</f>
        <v>13.578061224489794</v>
      </c>
      <c r="ED10" s="3">
        <v>5.5</v>
      </c>
      <c r="EE10" s="3">
        <v>6</v>
      </c>
      <c r="EF10" s="3">
        <v>6</v>
      </c>
      <c r="EG10" s="12"/>
      <c r="EH10" s="12"/>
      <c r="EI10" s="4">
        <f>[1]Area_Weights_Data!$L$35*ED10+[1]Area_Weights_Data!$M$35*EE10+[1]Area_Weights_Data!$N$35*EF10</f>
        <v>5.5357142857142865</v>
      </c>
      <c r="EJ10" s="4">
        <f>[1]Area_Weights_Data!$L$36*ED10+[1]Area_Weights_Data!$M$36*EE10+[1]Area_Weights_Data!$N$36*EF10</f>
        <v>5.9999999999999991</v>
      </c>
      <c r="EK10">
        <v>6.5</v>
      </c>
      <c r="EL10">
        <v>6.5</v>
      </c>
      <c r="EM10" s="12"/>
      <c r="EN10" s="13"/>
      <c r="EO10" s="3">
        <v>5</v>
      </c>
      <c r="EP10" s="3">
        <v>7.5</v>
      </c>
      <c r="EQ10" s="3">
        <v>8</v>
      </c>
      <c r="ER10" s="12"/>
      <c r="ES10" s="13"/>
      <c r="ET10" s="4">
        <f>[1]Area_Weights_Data!L$41*EO10+[1]Area_Weights_Data!M$41*EP10+[1]Area_Weights_Data!N$41*EQ10</f>
        <v>5.6914893617021285</v>
      </c>
      <c r="EU10" s="4">
        <f>[1]Area_Weights_Data!L$42*EO10+[1]Area_Weights_Data!M$42*EP10+[1]Area_Weights_Data!N$42*EQ10</f>
        <v>7.6378205128205146</v>
      </c>
    </row>
    <row r="11" spans="1:151" x14ac:dyDescent="0.25">
      <c r="A11" s="2">
        <v>1977</v>
      </c>
      <c r="B11" s="2">
        <v>6</v>
      </c>
      <c r="C11" s="3">
        <v>70</v>
      </c>
      <c r="D11" s="3">
        <v>92</v>
      </c>
      <c r="E11" s="3">
        <v>135</v>
      </c>
      <c r="F11" s="12"/>
      <c r="G11" s="12"/>
      <c r="H11" s="4">
        <f>[1]Area_Weights_Data!C$5*C11+[1]Area_Weights_Data!D$5*D11+[1]Area_Weights_Data!E$5*E11</f>
        <v>80.933014722886014</v>
      </c>
      <c r="I11" s="4">
        <f>[1]Area_Weights_Data!C$6*C11+[1]Area_Weights_Data!D$6*D11+[1]Area_Weights_Data!E$6*E11</f>
        <v>115.59916192756658</v>
      </c>
      <c r="J11" s="3">
        <v>125</v>
      </c>
      <c r="K11" s="3"/>
      <c r="L11" s="3"/>
      <c r="M11" s="12"/>
      <c r="N11" s="12"/>
      <c r="O11" s="4"/>
      <c r="P11" s="4"/>
      <c r="Q11" s="3">
        <v>130</v>
      </c>
      <c r="R11" s="3">
        <v>100</v>
      </c>
      <c r="S11" s="3">
        <v>100</v>
      </c>
      <c r="T11" s="12"/>
      <c r="U11" s="12"/>
      <c r="V11" s="4">
        <f t="shared" si="0"/>
        <v>130</v>
      </c>
      <c r="W11" s="4">
        <f>[1]Area_Weights_Data!C$12*Q11+[1]Area_Weights_Data!E$12*S11</f>
        <v>103.29869050093535</v>
      </c>
      <c r="X11" s="3">
        <v>60</v>
      </c>
      <c r="Y11" s="3">
        <v>95</v>
      </c>
      <c r="Z11" s="3">
        <v>127</v>
      </c>
      <c r="AA11" s="12"/>
      <c r="AB11" s="12"/>
      <c r="AC11" s="4">
        <f>[1]Area_Weights_Data!C$14*X11+[1]Area_Weights_Data!D$14*Y11+[1]Area_Weights_Data!E$14*Z11</f>
        <v>68.301312406981452</v>
      </c>
      <c r="AD11" s="4">
        <f>[1]Area_Weights_Data!C$15*X11+[1]Area_Weights_Data!D$15*Y11+[1]Area_Weights_Data!E$15*Z11</f>
        <v>109.30954499614398</v>
      </c>
      <c r="AE11" s="3">
        <v>115</v>
      </c>
      <c r="AF11" s="3"/>
      <c r="AG11" s="3">
        <v>123</v>
      </c>
      <c r="AH11" s="12"/>
      <c r="AI11" s="12"/>
      <c r="AJ11" s="4">
        <f t="shared" si="1"/>
        <v>115</v>
      </c>
      <c r="AK11" s="4">
        <f t="shared" si="2"/>
        <v>123</v>
      </c>
      <c r="AL11" s="3"/>
      <c r="AM11" s="3">
        <v>100</v>
      </c>
      <c r="AN11" s="3">
        <v>115</v>
      </c>
      <c r="AO11" s="12"/>
      <c r="AP11" s="12"/>
      <c r="AQ11" s="4">
        <f>[1]Area_Weights_Data!D$23*AM11+[1]Area_Weights_Data!E$23*AN11</f>
        <v>107.74364702597038</v>
      </c>
      <c r="AR11" s="4">
        <f t="shared" si="3"/>
        <v>115</v>
      </c>
      <c r="AS11" s="3">
        <v>60</v>
      </c>
      <c r="AT11" s="3">
        <v>85</v>
      </c>
      <c r="AU11" s="3">
        <v>130</v>
      </c>
      <c r="AV11" s="12"/>
      <c r="AW11" s="12"/>
      <c r="AX11" s="4">
        <f>[1]Area_Weights_Data!$C$26*AS11+[1]Area_Weights_Data!$D$26*AT11+[1]Area_Weights_Data!$E$26*AU11</f>
        <v>67.351145038167928</v>
      </c>
      <c r="AY11" s="4">
        <f>[1]Area_Weights_Data!C$27*AS11+[1]Area_Weights_Data!D$27*AT11+[1]Area_Weights_Data!E$27*AU11</f>
        <v>108.92240688291565</v>
      </c>
      <c r="AZ11" s="3">
        <v>80</v>
      </c>
      <c r="BA11" s="3">
        <v>120</v>
      </c>
      <c r="BB11" s="3">
        <v>130</v>
      </c>
      <c r="BC11" s="12"/>
      <c r="BD11" s="12"/>
      <c r="BE11" s="4">
        <f t="shared" si="4"/>
        <v>80</v>
      </c>
      <c r="BF11" s="4">
        <f>[1]Area_Weights_Data!C$33*AZ11+[1]Area_Weights_Data!D$33*BA11+[1]Area_Weights_Data!E$33*BB11</f>
        <v>125.37439999999998</v>
      </c>
      <c r="BG11" s="3">
        <v>40</v>
      </c>
      <c r="BH11" s="3">
        <v>45</v>
      </c>
      <c r="BI11" s="3">
        <v>45</v>
      </c>
      <c r="BJ11" s="12"/>
      <c r="BK11" s="12"/>
      <c r="BL11" s="4">
        <f>[1]Area_Weights_Data!$C$35*BG11+[1]Area_Weights_Data!$D$35*BH11+[1]Area_Weights_Data!$E$35*BI11</f>
        <v>40.508982035928142</v>
      </c>
      <c r="BM11" s="4">
        <f>[1]Area_Weights_Data!$C$36*BG11+[1]Area_Weights_Data!$D$36*BH11+[1]Area_Weights_Data!$E$36*BI11</f>
        <v>45</v>
      </c>
      <c r="BN11">
        <v>90</v>
      </c>
      <c r="BO11">
        <v>90</v>
      </c>
      <c r="BP11" s="12"/>
      <c r="BQ11" s="12"/>
      <c r="BR11" s="3">
        <v>45</v>
      </c>
      <c r="BS11" s="3">
        <v>60</v>
      </c>
      <c r="BT11" s="3">
        <v>70</v>
      </c>
      <c r="BU11" s="12"/>
      <c r="BV11" s="12"/>
      <c r="BW11" s="4">
        <f>BR11*[1]Area_Weights_Data!C$41+BS11*[1]Area_Weights_Data!D$41+BT11*[1]Area_Weights_Data!E$41</f>
        <v>46.300000000000004</v>
      </c>
      <c r="BX11" s="4">
        <f>BR11*[1]Area_Weights_Data!C$42+BS11*[1]Area_Weights_Data!D$42+BT11*[1]Area_Weights_Data!E$42</f>
        <v>66.750663129973461</v>
      </c>
      <c r="BY11"/>
      <c r="BZ11" s="3">
        <v>7</v>
      </c>
      <c r="CA11" s="3">
        <v>10</v>
      </c>
      <c r="CB11" s="3">
        <v>15</v>
      </c>
      <c r="CC11" s="12"/>
      <c r="CD11" s="12"/>
      <c r="CE11" s="4">
        <f>[1]Area_Weights_Data!L$5*BZ11+[1]Area_Weights_Data!M$5*CA11+[1]Area_Weights_Data!N$5*CB11</f>
        <v>8.4546240276577365</v>
      </c>
      <c r="CF11" s="4">
        <f>[1]Area_Weights_Data!L$6*BZ11+[1]Area_Weights_Data!M$6*CA11+[1]Area_Weights_Data!N$6*CB11</f>
        <v>12.617230098146129</v>
      </c>
      <c r="CG11" s="3">
        <v>6.5</v>
      </c>
      <c r="CH11" s="3"/>
      <c r="CI11" s="3"/>
      <c r="CJ11" s="12"/>
      <c r="CK11" s="12"/>
      <c r="CL11" s="4"/>
      <c r="CM11" s="4"/>
      <c r="CN11" s="3">
        <v>20.8</v>
      </c>
      <c r="CO11" s="3">
        <v>17.3</v>
      </c>
      <c r="CP11" s="3">
        <v>15</v>
      </c>
      <c r="CQ11" s="12"/>
      <c r="CR11" s="12"/>
      <c r="CS11" s="4">
        <f>[1]Area_Weights_Data!L$11*CN11+[1]Area_Weights_Data!N$11*CP11</f>
        <v>20.8</v>
      </c>
      <c r="CT11" s="4">
        <f>[1]Area_Weights_Data!L$12*CN11+[1]Area_Weights_Data!N$12*CP11</f>
        <v>16.626243093922653</v>
      </c>
      <c r="CU11" s="3">
        <v>8</v>
      </c>
      <c r="CV11" s="3">
        <v>14</v>
      </c>
      <c r="CW11" s="3">
        <v>16</v>
      </c>
      <c r="CX11" s="12"/>
      <c r="CY11" s="12"/>
      <c r="CZ11" s="4">
        <f>[1]Area_Weights_Data!L$14*CU11+[1]Area_Weights_Data!M$14*CV11+[1]Area_Weights_Data!N$14*CW11</f>
        <v>9.4267100977198695</v>
      </c>
      <c r="DA11" s="4">
        <f>[1]Area_Weights_Data!L$15*CU11+[1]Area_Weights_Data!M$15*CV11+[1]Area_Weights_Data!N$15*CW11</f>
        <v>14.954468802698141</v>
      </c>
      <c r="DB11" s="3">
        <v>7</v>
      </c>
      <c r="DC11" s="3"/>
      <c r="DD11" s="3">
        <v>7</v>
      </c>
      <c r="DE11" s="12"/>
      <c r="DF11" s="12"/>
      <c r="DG11" s="4">
        <f t="shared" si="5"/>
        <v>7</v>
      </c>
      <c r="DH11" s="4">
        <f t="shared" si="6"/>
        <v>7</v>
      </c>
      <c r="DI11" s="3"/>
      <c r="DJ11" s="3">
        <v>7</v>
      </c>
      <c r="DK11" s="3">
        <v>8</v>
      </c>
      <c r="DL11" s="12"/>
      <c r="DM11" s="12"/>
      <c r="DN11" s="4">
        <f>[1]Area_Weights_Data!M$23*DJ11+[1]Area_Weights_Data!N$23*DK11</f>
        <v>7.2941176470588225</v>
      </c>
      <c r="DO11" s="4">
        <f t="shared" si="7"/>
        <v>8</v>
      </c>
      <c r="DP11" s="3">
        <v>5.5</v>
      </c>
      <c r="DQ11" s="3">
        <v>6.5</v>
      </c>
      <c r="DR11" s="3">
        <v>8.5</v>
      </c>
      <c r="DS11" s="12"/>
      <c r="DT11" s="12"/>
      <c r="DU11" s="4">
        <f>[1]Area_Weights_Data!L$26*DP11+[1]Area_Weights_Data!M$26*DQ11+[1]Area_Weights_Data!N$26*DR11</f>
        <v>5.9959349593495919</v>
      </c>
      <c r="DV11" s="4">
        <f>[1]Area_Weights_Data!L$27*DP11+[1]Area_Weights_Data!M$27*DQ11+[1]Area_Weights_Data!N$27*DR11</f>
        <v>7.933962264150944</v>
      </c>
      <c r="DW11" s="3">
        <v>7.5</v>
      </c>
      <c r="DX11" s="3">
        <v>11.5</v>
      </c>
      <c r="DY11" s="3">
        <v>18</v>
      </c>
      <c r="DZ11" s="12"/>
      <c r="EA11" s="12"/>
      <c r="EB11" s="4">
        <f>[1]Area_Weights_Data!L$32*DW11+[1]Area_Weights_Data!M$32*DX11+[1]Area_Weights_Data!N$32*DY11</f>
        <v>7.9</v>
      </c>
      <c r="EC11" s="4">
        <f>[1]Area_Weights_Data!L$33*DW11+[1]Area_Weights_Data!M$33*DX11+[1]Area_Weights_Data!N$33*DY11</f>
        <v>13.741836734693877</v>
      </c>
      <c r="ED11" s="3">
        <v>5.5</v>
      </c>
      <c r="EE11" s="3">
        <v>6</v>
      </c>
      <c r="EF11" s="3">
        <v>6</v>
      </c>
      <c r="EG11" s="12"/>
      <c r="EH11" s="12"/>
      <c r="EI11" s="4">
        <f>[1]Area_Weights_Data!$L$35*ED11+[1]Area_Weights_Data!$M$35*EE11+[1]Area_Weights_Data!$N$35*EF11</f>
        <v>5.5357142857142865</v>
      </c>
      <c r="EJ11" s="4">
        <f>[1]Area_Weights_Data!$L$36*ED11+[1]Area_Weights_Data!$M$36*EE11+[1]Area_Weights_Data!$N$36*EF11</f>
        <v>5.9999999999999991</v>
      </c>
      <c r="EK11">
        <v>6.5</v>
      </c>
      <c r="EL11">
        <v>6.5</v>
      </c>
      <c r="EM11" s="12"/>
      <c r="EN11" s="13"/>
      <c r="EO11" s="3">
        <v>5</v>
      </c>
      <c r="EP11" s="3">
        <v>7.5</v>
      </c>
      <c r="EQ11" s="3">
        <v>8</v>
      </c>
      <c r="ER11" s="12"/>
      <c r="ES11" s="13"/>
      <c r="ET11" s="4">
        <f>[1]Area_Weights_Data!L$41*EO11+[1]Area_Weights_Data!M$41*EP11+[1]Area_Weights_Data!N$41*EQ11</f>
        <v>5.6914893617021285</v>
      </c>
      <c r="EU11" s="4">
        <f>[1]Area_Weights_Data!L$42*EO11+[1]Area_Weights_Data!M$42*EP11+[1]Area_Weights_Data!N$42*EQ11</f>
        <v>7.6378205128205146</v>
      </c>
    </row>
    <row r="12" spans="1:151" x14ac:dyDescent="0.25">
      <c r="A12" s="2">
        <v>1977</v>
      </c>
      <c r="B12" s="2">
        <v>7</v>
      </c>
      <c r="C12" s="3">
        <v>75</v>
      </c>
      <c r="D12" s="3">
        <v>100</v>
      </c>
      <c r="E12" s="3">
        <v>135</v>
      </c>
      <c r="F12" s="12"/>
      <c r="G12" s="12"/>
      <c r="H12" s="4">
        <f>[1]Area_Weights_Data!C$5*C12+[1]Area_Weights_Data!D$5*D12+[1]Area_Weights_Data!E$5*E12</f>
        <v>87.423880366915924</v>
      </c>
      <c r="I12" s="4">
        <f>[1]Area_Weights_Data!C$6*C12+[1]Area_Weights_Data!D$6*D12+[1]Area_Weights_Data!E$6*E12</f>
        <v>119.20862017360071</v>
      </c>
      <c r="J12" s="3">
        <v>130</v>
      </c>
      <c r="K12" s="3"/>
      <c r="L12" s="3"/>
      <c r="M12" s="12"/>
      <c r="N12" s="12"/>
      <c r="O12" s="4"/>
      <c r="P12" s="4"/>
      <c r="Q12" s="3">
        <v>133</v>
      </c>
      <c r="R12" s="3">
        <v>100</v>
      </c>
      <c r="S12" s="3">
        <v>110</v>
      </c>
      <c r="T12" s="12"/>
      <c r="U12" s="12"/>
      <c r="V12" s="4">
        <f t="shared" si="0"/>
        <v>133</v>
      </c>
      <c r="W12" s="4">
        <f>[1]Area_Weights_Data!C$12*Q12+[1]Area_Weights_Data!E$12*S12</f>
        <v>112.5289960507171</v>
      </c>
      <c r="X12" s="3">
        <v>60</v>
      </c>
      <c r="Y12" s="3">
        <v>100</v>
      </c>
      <c r="Z12" s="3">
        <v>127</v>
      </c>
      <c r="AA12" s="12"/>
      <c r="AB12" s="12"/>
      <c r="AC12" s="4">
        <f>[1]Area_Weights_Data!C$14*X12+[1]Area_Weights_Data!D$14*Y12+[1]Area_Weights_Data!E$14*Z12</f>
        <v>69.487214179407374</v>
      </c>
      <c r="AD12" s="4">
        <f>[1]Area_Weights_Data!C$15*X12+[1]Area_Weights_Data!D$15*Y12+[1]Area_Weights_Data!E$15*Z12</f>
        <v>112.07367859049648</v>
      </c>
      <c r="AE12" s="3">
        <v>120</v>
      </c>
      <c r="AF12" s="3"/>
      <c r="AG12" s="3">
        <v>130</v>
      </c>
      <c r="AH12" s="12"/>
      <c r="AI12" s="12"/>
      <c r="AJ12" s="4">
        <f t="shared" si="1"/>
        <v>120</v>
      </c>
      <c r="AK12" s="4">
        <f t="shared" si="2"/>
        <v>130</v>
      </c>
      <c r="AL12" s="3"/>
      <c r="AM12" s="3">
        <v>100</v>
      </c>
      <c r="AN12" s="3">
        <v>120</v>
      </c>
      <c r="AO12" s="12"/>
      <c r="AP12" s="12"/>
      <c r="AQ12" s="4">
        <f>[1]Area_Weights_Data!D$23*AM12+[1]Area_Weights_Data!E$23*AN12</f>
        <v>110.37140463557664</v>
      </c>
      <c r="AR12" s="4">
        <f t="shared" si="3"/>
        <v>120</v>
      </c>
      <c r="AS12" s="3">
        <v>60</v>
      </c>
      <c r="AT12" s="3">
        <v>90</v>
      </c>
      <c r="AU12" s="3">
        <v>130</v>
      </c>
      <c r="AV12" s="12"/>
      <c r="AW12" s="12"/>
      <c r="AX12" s="4">
        <f>[1]Area_Weights_Data!$C$26*AS12+[1]Area_Weights_Data!$D$26*AT12+[1]Area_Weights_Data!$E$26*AU12</f>
        <v>68.82137404580152</v>
      </c>
      <c r="AY12" s="4">
        <f>[1]Area_Weights_Data!C$27*AS12+[1]Area_Weights_Data!D$27*AT12+[1]Area_Weights_Data!E$27*AU12</f>
        <v>111.26436167370281</v>
      </c>
      <c r="AZ12" s="3">
        <v>80</v>
      </c>
      <c r="BA12" s="3">
        <v>120</v>
      </c>
      <c r="BB12" s="3">
        <v>132</v>
      </c>
      <c r="BC12" s="12"/>
      <c r="BD12" s="12"/>
      <c r="BE12" s="4">
        <f t="shared" si="4"/>
        <v>80</v>
      </c>
      <c r="BF12" s="4">
        <f>[1]Area_Weights_Data!C$33*AZ12+[1]Area_Weights_Data!D$33*BA12+[1]Area_Weights_Data!E$33*BB12</f>
        <v>126.44927999999999</v>
      </c>
      <c r="BG12" s="3">
        <v>50</v>
      </c>
      <c r="BH12" s="3">
        <v>45</v>
      </c>
      <c r="BI12" s="3">
        <v>50</v>
      </c>
      <c r="BJ12" s="12"/>
      <c r="BK12" s="12"/>
      <c r="BL12" s="4">
        <f>[1]Area_Weights_Data!$C$35*BG12+[1]Area_Weights_Data!$D$35*BH12+[1]Area_Weights_Data!$E$35*BI12</f>
        <v>49.491017964071851</v>
      </c>
      <c r="BM12" s="4">
        <f>[1]Area_Weights_Data!$C$36*BG12+[1]Area_Weights_Data!$D$36*BH12+[1]Area_Weights_Data!$E$36*BI12</f>
        <v>46.748971193415642</v>
      </c>
      <c r="BN12">
        <v>100</v>
      </c>
      <c r="BO12">
        <v>115</v>
      </c>
      <c r="BP12" s="12"/>
      <c r="BQ12" s="12"/>
      <c r="BR12" s="3">
        <v>50</v>
      </c>
      <c r="BS12" s="3">
        <v>70</v>
      </c>
      <c r="BT12" s="3">
        <v>80</v>
      </c>
      <c r="BU12" s="12"/>
      <c r="BV12" s="12"/>
      <c r="BW12" s="4">
        <f>BR12*[1]Area_Weights_Data!C$41+BS12*[1]Area_Weights_Data!D$41+BT12*[1]Area_Weights_Data!E$41</f>
        <v>51.733333333333334</v>
      </c>
      <c r="BX12" s="4">
        <f>BR12*[1]Area_Weights_Data!C$42+BS12*[1]Area_Weights_Data!D$42+BT12*[1]Area_Weights_Data!E$42</f>
        <v>76.750663129973461</v>
      </c>
      <c r="BY12"/>
      <c r="BZ12" s="3">
        <v>8</v>
      </c>
      <c r="CA12" s="3">
        <v>10</v>
      </c>
      <c r="CB12" s="3">
        <v>15</v>
      </c>
      <c r="CC12" s="12"/>
      <c r="CD12" s="12"/>
      <c r="CE12" s="4">
        <f>[1]Area_Weights_Data!L$5*BZ12+[1]Area_Weights_Data!M$5*CA12+[1]Area_Weights_Data!N$5*CB12</f>
        <v>8.9697493517718243</v>
      </c>
      <c r="CF12" s="4">
        <f>[1]Area_Weights_Data!L$6*BZ12+[1]Area_Weights_Data!M$6*CA12+[1]Area_Weights_Data!N$6*CB12</f>
        <v>12.617230098146129</v>
      </c>
      <c r="CG12" s="3">
        <v>6.5</v>
      </c>
      <c r="CH12" s="3"/>
      <c r="CI12" s="3"/>
      <c r="CJ12" s="12"/>
      <c r="CK12" s="12"/>
      <c r="CL12" s="4"/>
      <c r="CM12" s="4"/>
      <c r="CN12" s="3">
        <v>19.899999999999999</v>
      </c>
      <c r="CO12" s="3">
        <v>17.3</v>
      </c>
      <c r="CP12" s="3">
        <v>15</v>
      </c>
      <c r="CQ12" s="12"/>
      <c r="CR12" s="12"/>
      <c r="CS12" s="4">
        <f>[1]Area_Weights_Data!L$11*CN12+[1]Area_Weights_Data!N$11*CP12</f>
        <v>19.899999999999999</v>
      </c>
      <c r="CT12" s="4">
        <f>[1]Area_Weights_Data!L$12*CN12+[1]Area_Weights_Data!N$12*CP12</f>
        <v>16.373895027624311</v>
      </c>
      <c r="CU12" s="3">
        <v>8.5</v>
      </c>
      <c r="CV12" s="3">
        <v>14</v>
      </c>
      <c r="CW12" s="3">
        <v>16</v>
      </c>
      <c r="CX12" s="12"/>
      <c r="CY12" s="12"/>
      <c r="CZ12" s="4">
        <f>[1]Area_Weights_Data!L$14*CU12+[1]Area_Weights_Data!M$14*CV12+[1]Area_Weights_Data!N$14*CW12</f>
        <v>9.8078175895765476</v>
      </c>
      <c r="DA12" s="4">
        <f>[1]Area_Weights_Data!L$15*CU12+[1]Area_Weights_Data!M$15*CV12+[1]Area_Weights_Data!N$15*CW12</f>
        <v>14.954468802698141</v>
      </c>
      <c r="DB12" s="3">
        <v>7.25</v>
      </c>
      <c r="DC12" s="3"/>
      <c r="DD12" s="3">
        <v>7.32</v>
      </c>
      <c r="DE12" s="12"/>
      <c r="DF12" s="12"/>
      <c r="DG12" s="4">
        <f t="shared" si="5"/>
        <v>7.25</v>
      </c>
      <c r="DH12" s="4">
        <f t="shared" si="6"/>
        <v>7.32</v>
      </c>
      <c r="DI12" s="3"/>
      <c r="DJ12" s="3">
        <v>7.5</v>
      </c>
      <c r="DK12" s="3">
        <v>8.5</v>
      </c>
      <c r="DL12" s="12"/>
      <c r="DM12" s="12"/>
      <c r="DN12" s="4">
        <f>[1]Area_Weights_Data!M$23*DJ12+[1]Area_Weights_Data!N$23*DK12</f>
        <v>7.7941176470588216</v>
      </c>
      <c r="DO12" s="4">
        <f t="shared" si="7"/>
        <v>8.5</v>
      </c>
      <c r="DP12" s="3">
        <v>5.5</v>
      </c>
      <c r="DQ12" s="3">
        <v>7</v>
      </c>
      <c r="DR12" s="3">
        <v>8.5</v>
      </c>
      <c r="DS12" s="12"/>
      <c r="DT12" s="12"/>
      <c r="DU12" s="4">
        <f>[1]Area_Weights_Data!L$26*DP12+[1]Area_Weights_Data!M$26*DQ12+[1]Area_Weights_Data!N$26*DR12</f>
        <v>6.2439024390243887</v>
      </c>
      <c r="DV12" s="4">
        <f>[1]Area_Weights_Data!L$27*DP12+[1]Area_Weights_Data!M$27*DQ12+[1]Area_Weights_Data!N$27*DR12</f>
        <v>8.0754716981132084</v>
      </c>
      <c r="DW12" s="3">
        <v>8</v>
      </c>
      <c r="DX12" s="3">
        <v>12.25</v>
      </c>
      <c r="DY12" s="3">
        <v>18</v>
      </c>
      <c r="DZ12" s="12"/>
      <c r="EA12" s="12"/>
      <c r="EB12" s="4">
        <f>[1]Area_Weights_Data!L$32*DW12+[1]Area_Weights_Data!M$32*DX12+[1]Area_Weights_Data!N$32*DY12</f>
        <v>8.4250000000000007</v>
      </c>
      <c r="EC12" s="4">
        <f>[1]Area_Weights_Data!L$33*DW12+[1]Area_Weights_Data!M$33*DX12+[1]Area_Weights_Data!N$33*DY12</f>
        <v>14.233163265306121</v>
      </c>
      <c r="ED12" s="3">
        <v>5.5</v>
      </c>
      <c r="EE12" s="3">
        <v>6</v>
      </c>
      <c r="EF12" s="3">
        <v>6</v>
      </c>
      <c r="EG12" s="12"/>
      <c r="EH12" s="12"/>
      <c r="EI12" s="4">
        <f>[1]Area_Weights_Data!$L$35*ED12+[1]Area_Weights_Data!$M$35*EE12+[1]Area_Weights_Data!$N$35*EF12</f>
        <v>5.5357142857142865</v>
      </c>
      <c r="EJ12" s="4">
        <f>[1]Area_Weights_Data!$L$36*ED12+[1]Area_Weights_Data!$M$36*EE12+[1]Area_Weights_Data!$N$36*EF12</f>
        <v>5.9999999999999991</v>
      </c>
      <c r="EK12">
        <v>6.5</v>
      </c>
      <c r="EL12">
        <v>6.5</v>
      </c>
      <c r="EM12" s="12"/>
      <c r="EN12" s="13"/>
      <c r="EO12" s="3">
        <v>5.25</v>
      </c>
      <c r="EP12" s="3">
        <v>7.5</v>
      </c>
      <c r="EQ12" s="3">
        <v>8</v>
      </c>
      <c r="ER12" s="12"/>
      <c r="ES12" s="13"/>
      <c r="ET12" s="4">
        <f>[1]Area_Weights_Data!L$41*EO12+[1]Area_Weights_Data!M$41*EP12+[1]Area_Weights_Data!N$41*EQ12</f>
        <v>5.8723404255319158</v>
      </c>
      <c r="EU12" s="4">
        <f>[1]Area_Weights_Data!L$42*EO12+[1]Area_Weights_Data!M$42*EP12+[1]Area_Weights_Data!N$42*EQ12</f>
        <v>7.6378205128205146</v>
      </c>
    </row>
    <row r="13" spans="1:151" x14ac:dyDescent="0.25">
      <c r="A13" s="2">
        <v>1977</v>
      </c>
      <c r="B13" s="2">
        <v>8</v>
      </c>
      <c r="C13" s="3">
        <v>85</v>
      </c>
      <c r="D13" s="3">
        <v>100</v>
      </c>
      <c r="E13" s="3">
        <v>130</v>
      </c>
      <c r="F13" s="12"/>
      <c r="G13" s="12"/>
      <c r="H13" s="4">
        <f>[1]Area_Weights_Data!C$5*C13+[1]Area_Weights_Data!D$5*D13+[1]Area_Weights_Data!E$5*E13</f>
        <v>92.454328220149563</v>
      </c>
      <c r="I13" s="4">
        <f>[1]Area_Weights_Data!C$6*C13+[1]Area_Weights_Data!D$6*D13+[1]Area_Weights_Data!E$6*E13</f>
        <v>116.46453157737203</v>
      </c>
      <c r="J13" s="3">
        <v>130</v>
      </c>
      <c r="K13" s="3"/>
      <c r="L13" s="3"/>
      <c r="M13" s="12"/>
      <c r="N13" s="12"/>
      <c r="O13" s="4"/>
      <c r="P13" s="4"/>
      <c r="Q13" s="3">
        <v>120</v>
      </c>
      <c r="R13" s="3">
        <v>80</v>
      </c>
      <c r="S13" s="3">
        <v>90</v>
      </c>
      <c r="T13" s="12"/>
      <c r="U13" s="12"/>
      <c r="V13" s="4">
        <f t="shared" si="0"/>
        <v>120</v>
      </c>
      <c r="W13" s="4">
        <f>[1]Area_Weights_Data!C$12*Q13+[1]Area_Weights_Data!E$12*S13</f>
        <v>93.298690500935351</v>
      </c>
      <c r="X13" s="3">
        <v>60</v>
      </c>
      <c r="Y13" s="3">
        <v>100</v>
      </c>
      <c r="Z13" s="3">
        <v>135</v>
      </c>
      <c r="AA13" s="12"/>
      <c r="AB13" s="12"/>
      <c r="AC13" s="4">
        <f>[1]Area_Weights_Data!C$14*X13+[1]Area_Weights_Data!D$14*Y13+[1]Area_Weights_Data!E$14*Z13</f>
        <v>69.487214179407374</v>
      </c>
      <c r="AD13" s="4">
        <f>[1]Area_Weights_Data!C$15*X13+[1]Area_Weights_Data!D$15*Y13+[1]Area_Weights_Data!E$15*Z13</f>
        <v>115.65106483953249</v>
      </c>
      <c r="AE13" s="3">
        <v>125</v>
      </c>
      <c r="AF13" s="3"/>
      <c r="AG13" s="3">
        <v>135</v>
      </c>
      <c r="AH13" s="12"/>
      <c r="AI13" s="12"/>
      <c r="AJ13" s="4">
        <f t="shared" si="1"/>
        <v>125</v>
      </c>
      <c r="AK13" s="4">
        <f t="shared" si="2"/>
        <v>135</v>
      </c>
      <c r="AL13" s="3"/>
      <c r="AM13" s="3">
        <v>115</v>
      </c>
      <c r="AN13" s="3">
        <v>130</v>
      </c>
      <c r="AO13" s="12"/>
      <c r="AP13" s="12"/>
      <c r="AQ13" s="4">
        <f>[1]Area_Weights_Data!D$23*AM13+[1]Area_Weights_Data!E$23*AN13</f>
        <v>122.72270315554313</v>
      </c>
      <c r="AR13" s="4">
        <f t="shared" si="3"/>
        <v>130</v>
      </c>
      <c r="AS13" s="3">
        <v>62</v>
      </c>
      <c r="AT13" s="3">
        <v>78</v>
      </c>
      <c r="AU13" s="3">
        <v>115</v>
      </c>
      <c r="AV13" s="12"/>
      <c r="AW13" s="12"/>
      <c r="AX13" s="4">
        <f>[1]Area_Weights_Data!$C$26*AS13+[1]Area_Weights_Data!$D$26*AT13+[1]Area_Weights_Data!$E$26*AU13</f>
        <v>66.704732824427467</v>
      </c>
      <c r="AY13" s="4">
        <f>[1]Area_Weights_Data!C$27*AS13+[1]Area_Weights_Data!D$27*AT13+[1]Area_Weights_Data!E$27*AU13</f>
        <v>97.669534548175108</v>
      </c>
      <c r="AZ13" s="3">
        <v>80</v>
      </c>
      <c r="BA13" s="3">
        <v>120</v>
      </c>
      <c r="BB13" s="3">
        <v>130</v>
      </c>
      <c r="BC13" s="12"/>
      <c r="BD13" s="12"/>
      <c r="BE13" s="4">
        <f t="shared" si="4"/>
        <v>80</v>
      </c>
      <c r="BF13" s="4">
        <f>[1]Area_Weights_Data!C$33*AZ13+[1]Area_Weights_Data!D$33*BA13+[1]Area_Weights_Data!E$33*BB13</f>
        <v>125.37439999999998</v>
      </c>
      <c r="BG13" s="3">
        <v>50</v>
      </c>
      <c r="BH13" s="3">
        <v>40</v>
      </c>
      <c r="BI13" s="3">
        <v>45</v>
      </c>
      <c r="BJ13" s="12"/>
      <c r="BK13" s="12"/>
      <c r="BL13" s="4">
        <f>[1]Area_Weights_Data!$C$35*BG13+[1]Area_Weights_Data!$D$35*BH13+[1]Area_Weights_Data!$E$35*BI13</f>
        <v>48.982035928143709</v>
      </c>
      <c r="BM13" s="4">
        <f>[1]Area_Weights_Data!$C$36*BG13+[1]Area_Weights_Data!$D$36*BH13+[1]Area_Weights_Data!$E$36*BI13</f>
        <v>41.748971193415642</v>
      </c>
      <c r="BN13">
        <v>105</v>
      </c>
      <c r="BO13">
        <v>115</v>
      </c>
      <c r="BP13" s="12"/>
      <c r="BQ13" s="12"/>
      <c r="BR13" s="3">
        <v>45</v>
      </c>
      <c r="BS13" s="3">
        <v>60</v>
      </c>
      <c r="BT13" s="3">
        <v>78</v>
      </c>
      <c r="BU13" s="12"/>
      <c r="BV13" s="12"/>
      <c r="BW13" s="4">
        <f>BR13*[1]Area_Weights_Data!C$41+BS13*[1]Area_Weights_Data!D$41+BT13*[1]Area_Weights_Data!E$41</f>
        <v>46.300000000000004</v>
      </c>
      <c r="BX13" s="4">
        <f>BR13*[1]Area_Weights_Data!C$42+BS13*[1]Area_Weights_Data!D$42+BT13*[1]Area_Weights_Data!E$42</f>
        <v>72.151193633952246</v>
      </c>
      <c r="BY13"/>
      <c r="BZ13" s="3">
        <v>8</v>
      </c>
      <c r="CA13" s="3">
        <v>10</v>
      </c>
      <c r="CB13" s="3">
        <v>14.5</v>
      </c>
      <c r="CC13" s="12"/>
      <c r="CD13" s="12"/>
      <c r="CE13" s="4">
        <f>[1]Area_Weights_Data!L$5*BZ13+[1]Area_Weights_Data!M$5*CA13+[1]Area_Weights_Data!N$5*CB13</f>
        <v>8.9697493517718243</v>
      </c>
      <c r="CF13" s="4">
        <f>[1]Area_Weights_Data!L$6*BZ13+[1]Area_Weights_Data!M$6*CA13+[1]Area_Weights_Data!N$6*CB13</f>
        <v>12.355507088331517</v>
      </c>
      <c r="CG13" s="3">
        <v>6.5</v>
      </c>
      <c r="CH13" s="3"/>
      <c r="CI13" s="3"/>
      <c r="CJ13" s="12"/>
      <c r="CK13" s="12"/>
      <c r="CL13" s="4"/>
      <c r="CM13" s="4"/>
      <c r="CN13" s="3">
        <v>18</v>
      </c>
      <c r="CO13" s="3">
        <v>15.15</v>
      </c>
      <c r="CP13" s="3">
        <v>15</v>
      </c>
      <c r="CQ13" s="12"/>
      <c r="CR13" s="12"/>
      <c r="CS13" s="4">
        <f>[1]Area_Weights_Data!L$11*CN13+[1]Area_Weights_Data!N$11*CP13</f>
        <v>18</v>
      </c>
      <c r="CT13" s="4">
        <f>[1]Area_Weights_Data!L$12*CN13+[1]Area_Weights_Data!N$12*CP13</f>
        <v>15.841160220994478</v>
      </c>
      <c r="CU13" s="3">
        <v>8</v>
      </c>
      <c r="CV13" s="3">
        <v>12</v>
      </c>
      <c r="CW13" s="3">
        <v>15.5</v>
      </c>
      <c r="CX13" s="12"/>
      <c r="CY13" s="12"/>
      <c r="CZ13" s="4">
        <f>[1]Area_Weights_Data!L$14*CU13+[1]Area_Weights_Data!M$14*CV13+[1]Area_Weights_Data!N$14*CW13</f>
        <v>8.9511400651465785</v>
      </c>
      <c r="DA13" s="4">
        <f>[1]Area_Weights_Data!L$15*CU13+[1]Area_Weights_Data!M$15*CV13+[1]Area_Weights_Data!N$15*CW13</f>
        <v>13.67032040472175</v>
      </c>
      <c r="DB13" s="3">
        <v>7.25</v>
      </c>
      <c r="DC13" s="3"/>
      <c r="DD13" s="3">
        <v>7.32</v>
      </c>
      <c r="DE13" s="12"/>
      <c r="DF13" s="12"/>
      <c r="DG13" s="4">
        <f t="shared" si="5"/>
        <v>7.25</v>
      </c>
      <c r="DH13" s="4">
        <f t="shared" si="6"/>
        <v>7.32</v>
      </c>
      <c r="DI13" s="3"/>
      <c r="DJ13" s="3">
        <v>7.5</v>
      </c>
      <c r="DK13" s="3">
        <v>9</v>
      </c>
      <c r="DL13" s="12"/>
      <c r="DM13" s="12"/>
      <c r="DN13" s="4">
        <f>[1]Area_Weights_Data!M$23*DJ13+[1]Area_Weights_Data!N$23*DK13</f>
        <v>7.9411764705882337</v>
      </c>
      <c r="DO13" s="4">
        <f t="shared" si="7"/>
        <v>9</v>
      </c>
      <c r="DP13" s="3">
        <v>6</v>
      </c>
      <c r="DQ13" s="3">
        <v>6.5</v>
      </c>
      <c r="DR13" s="3">
        <v>8.5</v>
      </c>
      <c r="DS13" s="12"/>
      <c r="DT13" s="12"/>
      <c r="DU13" s="4">
        <f>[1]Area_Weights_Data!L$26*DP13+[1]Area_Weights_Data!M$26*DQ13+[1]Area_Weights_Data!N$26*DR13</f>
        <v>6.2479674796747959</v>
      </c>
      <c r="DV13" s="4">
        <f>[1]Area_Weights_Data!L$27*DP13+[1]Area_Weights_Data!M$27*DQ13+[1]Area_Weights_Data!N$27*DR13</f>
        <v>7.933962264150944</v>
      </c>
      <c r="DW13" s="3">
        <v>8</v>
      </c>
      <c r="DX13" s="3">
        <v>11</v>
      </c>
      <c r="DY13" s="3">
        <v>18</v>
      </c>
      <c r="DZ13" s="12"/>
      <c r="EA13" s="12"/>
      <c r="EB13" s="4">
        <f>[1]Area_Weights_Data!L$32*DW13+[1]Area_Weights_Data!M$32*DX13+[1]Area_Weights_Data!N$32*DY13</f>
        <v>8.3000000000000007</v>
      </c>
      <c r="EC13" s="4">
        <f>[1]Area_Weights_Data!L$33*DW13+[1]Area_Weights_Data!M$33*DX13+[1]Area_Weights_Data!N$33*DY13</f>
        <v>13.414285714285713</v>
      </c>
      <c r="ED13" s="3">
        <v>5.5</v>
      </c>
      <c r="EE13" s="3">
        <v>6</v>
      </c>
      <c r="EF13" s="3">
        <v>6</v>
      </c>
      <c r="EG13" s="12"/>
      <c r="EH13" s="12"/>
      <c r="EI13" s="4">
        <f>[1]Area_Weights_Data!$L$35*ED13+[1]Area_Weights_Data!$M$35*EE13+[1]Area_Weights_Data!$N$35*EF13</f>
        <v>5.5357142857142865</v>
      </c>
      <c r="EJ13" s="4">
        <f>[1]Area_Weights_Data!$L$36*ED13+[1]Area_Weights_Data!$M$36*EE13+[1]Area_Weights_Data!$N$36*EF13</f>
        <v>5.9999999999999991</v>
      </c>
      <c r="EK13">
        <v>6.5</v>
      </c>
      <c r="EL13">
        <v>6.5</v>
      </c>
      <c r="EM13" s="12"/>
      <c r="EN13" s="13"/>
      <c r="EO13" s="3">
        <v>5.5</v>
      </c>
      <c r="EP13" s="3">
        <v>7</v>
      </c>
      <c r="EQ13" s="3">
        <v>7</v>
      </c>
      <c r="ER13" s="12"/>
      <c r="ES13" s="13"/>
      <c r="ET13" s="4">
        <f>[1]Area_Weights_Data!L$41*EO13+[1]Area_Weights_Data!M$41*EP13+[1]Area_Weights_Data!N$41*EQ13</f>
        <v>5.9148936170212778</v>
      </c>
      <c r="EU13" s="4">
        <f>[1]Area_Weights_Data!L$42*EO13+[1]Area_Weights_Data!M$42*EP13+[1]Area_Weights_Data!N$42*EQ13</f>
        <v>7.0000000000000018</v>
      </c>
    </row>
    <row r="14" spans="1:151" x14ac:dyDescent="0.25">
      <c r="A14" s="2">
        <v>1977</v>
      </c>
      <c r="B14" s="2">
        <v>9</v>
      </c>
      <c r="C14" s="3">
        <v>90</v>
      </c>
      <c r="D14" s="3">
        <v>110</v>
      </c>
      <c r="E14" s="3">
        <v>125</v>
      </c>
      <c r="F14" s="12"/>
      <c r="G14" s="12"/>
      <c r="H14" s="4">
        <f>[1]Area_Weights_Data!C$5*C14+[1]Area_Weights_Data!D$5*D14+[1]Area_Weights_Data!E$5*E14</f>
        <v>99.93910429353275</v>
      </c>
      <c r="I14" s="4">
        <f>[1]Area_Weights_Data!C$6*C14+[1]Area_Weights_Data!D$6*D14+[1]Area_Weights_Data!E$6*E14</f>
        <v>118.23226578868602</v>
      </c>
      <c r="J14" s="3">
        <v>135</v>
      </c>
      <c r="K14" s="3"/>
      <c r="L14" s="3"/>
      <c r="M14" s="12"/>
      <c r="N14" s="12"/>
      <c r="O14" s="4"/>
      <c r="P14" s="4"/>
      <c r="Q14" s="3">
        <v>95</v>
      </c>
      <c r="R14" s="3">
        <v>75</v>
      </c>
      <c r="S14" s="3">
        <v>80</v>
      </c>
      <c r="T14" s="12"/>
      <c r="U14" s="12"/>
      <c r="V14" s="4">
        <f t="shared" si="0"/>
        <v>95</v>
      </c>
      <c r="W14" s="4">
        <f>[1]Area_Weights_Data!C$12*Q14+[1]Area_Weights_Data!E$12*S14</f>
        <v>81.64934525046769</v>
      </c>
      <c r="X14" s="3">
        <v>57</v>
      </c>
      <c r="Y14" s="3">
        <v>90</v>
      </c>
      <c r="Z14" s="3">
        <v>125</v>
      </c>
      <c r="AA14" s="12"/>
      <c r="AB14" s="12"/>
      <c r="AC14" s="4">
        <f>[1]Area_Weights_Data!C$14*X14+[1]Area_Weights_Data!D$14*Y14+[1]Area_Weights_Data!E$14*Z14</f>
        <v>64.826951698011086</v>
      </c>
      <c r="AD14" s="4">
        <f>[1]Area_Weights_Data!C$15*X14+[1]Area_Weights_Data!D$15*Y14+[1]Area_Weights_Data!E$15*Z14</f>
        <v>105.65106483953249</v>
      </c>
      <c r="AE14" s="3">
        <v>130</v>
      </c>
      <c r="AF14" s="3"/>
      <c r="AG14" s="3">
        <v>145</v>
      </c>
      <c r="AH14" s="12"/>
      <c r="AI14" s="12"/>
      <c r="AJ14" s="4">
        <f t="shared" si="1"/>
        <v>130</v>
      </c>
      <c r="AK14" s="4">
        <f t="shared" si="2"/>
        <v>145</v>
      </c>
      <c r="AL14" s="3"/>
      <c r="AM14" s="3">
        <v>115</v>
      </c>
      <c r="AN14" s="3">
        <v>140</v>
      </c>
      <c r="AO14" s="12"/>
      <c r="AP14" s="12"/>
      <c r="AQ14" s="4">
        <f>[1]Area_Weights_Data!D$23*AM14+[1]Area_Weights_Data!E$23*AN14</f>
        <v>127.97821837475564</v>
      </c>
      <c r="AR14" s="4">
        <f t="shared" si="3"/>
        <v>140</v>
      </c>
      <c r="AS14" s="3">
        <v>60</v>
      </c>
      <c r="AT14" s="3">
        <v>80</v>
      </c>
      <c r="AU14" s="3">
        <v>135</v>
      </c>
      <c r="AV14" s="12"/>
      <c r="AW14" s="12"/>
      <c r="AX14" s="4">
        <f>[1]Area_Weights_Data!$C$26*AS14+[1]Area_Weights_Data!$D$26*AT14+[1]Area_Weights_Data!$E$26*AU14</f>
        <v>65.880916030534337</v>
      </c>
      <c r="AY14" s="4">
        <f>[1]Area_Weights_Data!C$27*AS14+[1]Area_Weights_Data!D$27*AT14+[1]Area_Weights_Data!E$27*AU14</f>
        <v>109.23849730134135</v>
      </c>
      <c r="AZ14" s="3">
        <v>75</v>
      </c>
      <c r="BA14" s="3">
        <v>110</v>
      </c>
      <c r="BB14" s="3">
        <v>140</v>
      </c>
      <c r="BC14" s="12"/>
      <c r="BD14" s="12"/>
      <c r="BE14" s="4">
        <f t="shared" si="4"/>
        <v>75</v>
      </c>
      <c r="BF14" s="4">
        <f>[1]Area_Weights_Data!C$33*AZ14+[1]Area_Weights_Data!D$33*BA14+[1]Area_Weights_Data!E$33*BB14</f>
        <v>126.1232</v>
      </c>
      <c r="BG14" s="3">
        <v>53</v>
      </c>
      <c r="BH14" s="3">
        <v>45</v>
      </c>
      <c r="BI14" s="3">
        <v>48</v>
      </c>
      <c r="BJ14" s="12"/>
      <c r="BK14" s="12"/>
      <c r="BL14" s="4">
        <f>[1]Area_Weights_Data!$C$35*BG14+[1]Area_Weights_Data!$D$35*BH14+[1]Area_Weights_Data!$E$35*BI14</f>
        <v>52.185628742514965</v>
      </c>
      <c r="BM14" s="4">
        <f>[1]Area_Weights_Data!$C$36*BG14+[1]Area_Weights_Data!$D$36*BH14+[1]Area_Weights_Data!$E$36*BI14</f>
        <v>46.049382716049379</v>
      </c>
      <c r="BN14">
        <v>100</v>
      </c>
      <c r="BO14">
        <v>95</v>
      </c>
      <c r="BP14" s="12"/>
      <c r="BQ14" s="12"/>
      <c r="BR14" s="3">
        <v>45</v>
      </c>
      <c r="BS14" s="3">
        <v>60</v>
      </c>
      <c r="BT14" s="3">
        <v>90</v>
      </c>
      <c r="BU14" s="12"/>
      <c r="BV14" s="12"/>
      <c r="BW14" s="4">
        <f>BR14*[1]Area_Weights_Data!C$41+BS14*[1]Area_Weights_Data!D$41+BT14*[1]Area_Weights_Data!E$41</f>
        <v>46.300000000000004</v>
      </c>
      <c r="BX14" s="4">
        <f>BR14*[1]Area_Weights_Data!C$42+BS14*[1]Area_Weights_Data!D$42+BT14*[1]Area_Weights_Data!E$42</f>
        <v>80.251989389920411</v>
      </c>
      <c r="BY14"/>
      <c r="BZ14" s="3">
        <v>8</v>
      </c>
      <c r="CA14" s="3">
        <v>9.65</v>
      </c>
      <c r="CB14" s="3">
        <v>14.8</v>
      </c>
      <c r="CC14" s="12"/>
      <c r="CD14" s="12"/>
      <c r="CE14" s="4">
        <f>[1]Area_Weights_Data!L$5*BZ14+[1]Area_Weights_Data!M$5*CA14+[1]Area_Weights_Data!N$5*CB14</f>
        <v>8.8000432152117547</v>
      </c>
      <c r="CF14" s="4">
        <f>[1]Area_Weights_Data!L$6*BZ14+[1]Area_Weights_Data!M$6*CA14+[1]Area_Weights_Data!N$6*CB14</f>
        <v>12.345747001090514</v>
      </c>
      <c r="CG14" s="3">
        <v>6.5</v>
      </c>
      <c r="CH14" s="3"/>
      <c r="CI14" s="3"/>
      <c r="CJ14" s="12"/>
      <c r="CK14" s="12"/>
      <c r="CL14" s="4"/>
      <c r="CM14" s="4"/>
      <c r="CN14" s="3">
        <v>17.2</v>
      </c>
      <c r="CO14" s="3">
        <v>15.5</v>
      </c>
      <c r="CP14" s="3">
        <v>15</v>
      </c>
      <c r="CQ14" s="12"/>
      <c r="CR14" s="12"/>
      <c r="CS14" s="4">
        <f>[1]Area_Weights_Data!L$11*CN14+[1]Area_Weights_Data!N$11*CP14</f>
        <v>17.2</v>
      </c>
      <c r="CT14" s="4">
        <f>[1]Area_Weights_Data!L$12*CN14+[1]Area_Weights_Data!N$12*CP14</f>
        <v>15.616850828729284</v>
      </c>
      <c r="CU14" s="3">
        <v>8</v>
      </c>
      <c r="CV14" s="3">
        <v>12</v>
      </c>
      <c r="CW14" s="3">
        <v>16</v>
      </c>
      <c r="CX14" s="12"/>
      <c r="CY14" s="12"/>
      <c r="CZ14" s="4">
        <f>[1]Area_Weights_Data!L$14*CU14+[1]Area_Weights_Data!M$14*CV14+[1]Area_Weights_Data!N$14*CW14</f>
        <v>8.9511400651465785</v>
      </c>
      <c r="DA14" s="4">
        <f>[1]Area_Weights_Data!L$15*CU14+[1]Area_Weights_Data!M$15*CV14+[1]Area_Weights_Data!N$15*CW14</f>
        <v>13.908937605396286</v>
      </c>
      <c r="DB14" s="3">
        <v>7.25</v>
      </c>
      <c r="DC14" s="3"/>
      <c r="DD14" s="3">
        <v>7.32</v>
      </c>
      <c r="DE14" s="12"/>
      <c r="DF14" s="12"/>
      <c r="DG14" s="4">
        <f t="shared" si="5"/>
        <v>7.25</v>
      </c>
      <c r="DH14" s="4">
        <f t="shared" si="6"/>
        <v>7.32</v>
      </c>
      <c r="DI14" s="3"/>
      <c r="DJ14" s="3">
        <v>7.5</v>
      </c>
      <c r="DK14" s="3">
        <v>9.5</v>
      </c>
      <c r="DL14" s="12"/>
      <c r="DM14" s="12"/>
      <c r="DN14" s="4">
        <f>[1]Area_Weights_Data!M$23*DJ14+[1]Area_Weights_Data!N$23*DK14</f>
        <v>8.088235294117645</v>
      </c>
      <c r="DO14" s="4">
        <f t="shared" si="7"/>
        <v>9.5</v>
      </c>
      <c r="DP14" s="3">
        <v>5</v>
      </c>
      <c r="DQ14" s="3">
        <v>6.5</v>
      </c>
      <c r="DR14" s="3">
        <v>8.5</v>
      </c>
      <c r="DS14" s="12"/>
      <c r="DT14" s="12"/>
      <c r="DU14" s="4">
        <f>[1]Area_Weights_Data!L$26*DP14+[1]Area_Weights_Data!M$26*DQ14+[1]Area_Weights_Data!N$26*DR14</f>
        <v>5.7439024390243887</v>
      </c>
      <c r="DV14" s="4">
        <f>[1]Area_Weights_Data!L$27*DP14+[1]Area_Weights_Data!M$27*DQ14+[1]Area_Weights_Data!N$27*DR14</f>
        <v>7.933962264150944</v>
      </c>
      <c r="DW14" s="3">
        <v>8</v>
      </c>
      <c r="DX14" s="3">
        <v>12</v>
      </c>
      <c r="DY14" s="3">
        <v>18</v>
      </c>
      <c r="DZ14" s="12"/>
      <c r="EA14" s="12"/>
      <c r="EB14" s="4">
        <f>[1]Area_Weights_Data!L$32*DW14+[1]Area_Weights_Data!M$32*DX14+[1]Area_Weights_Data!N$32*DY14</f>
        <v>8.4</v>
      </c>
      <c r="EC14" s="4">
        <f>[1]Area_Weights_Data!L$33*DW14+[1]Area_Weights_Data!M$33*DX14+[1]Area_Weights_Data!N$33*DY14</f>
        <v>14.069387755102039</v>
      </c>
      <c r="ED14" s="3">
        <v>5.5</v>
      </c>
      <c r="EE14" s="3">
        <v>6</v>
      </c>
      <c r="EF14" s="3">
        <v>6</v>
      </c>
      <c r="EG14" s="12"/>
      <c r="EH14" s="12"/>
      <c r="EI14" s="4">
        <f>[1]Area_Weights_Data!$L$35*ED14+[1]Area_Weights_Data!$M$35*EE14+[1]Area_Weights_Data!$N$35*EF14</f>
        <v>5.5357142857142865</v>
      </c>
      <c r="EJ14" s="4">
        <f>[1]Area_Weights_Data!$L$36*ED14+[1]Area_Weights_Data!$M$36*EE14+[1]Area_Weights_Data!$N$36*EF14</f>
        <v>5.9999999999999991</v>
      </c>
      <c r="EK14">
        <v>6.5</v>
      </c>
      <c r="EL14">
        <v>6.5</v>
      </c>
      <c r="EM14" s="12"/>
      <c r="EN14" s="13"/>
      <c r="EO14" s="3">
        <v>5</v>
      </c>
      <c r="EP14" s="3">
        <v>7</v>
      </c>
      <c r="EQ14" s="3">
        <v>7</v>
      </c>
      <c r="ER14" s="12"/>
      <c r="ES14" s="13"/>
      <c r="ET14" s="4">
        <f>[1]Area_Weights_Data!L$41*EO14+[1]Area_Weights_Data!M$41*EP14+[1]Area_Weights_Data!N$41*EQ14</f>
        <v>5.5531914893617031</v>
      </c>
      <c r="EU14" s="4">
        <f>[1]Area_Weights_Data!L$42*EO14+[1]Area_Weights_Data!M$42*EP14+[1]Area_Weights_Data!N$42*EQ14</f>
        <v>7.0000000000000018</v>
      </c>
    </row>
    <row r="15" spans="1:151" x14ac:dyDescent="0.25">
      <c r="A15" s="2">
        <v>1977</v>
      </c>
      <c r="B15" s="2">
        <v>10</v>
      </c>
      <c r="C15" s="3">
        <v>86</v>
      </c>
      <c r="D15" s="3">
        <v>105</v>
      </c>
      <c r="E15" s="3">
        <v>115</v>
      </c>
      <c r="F15" s="12"/>
      <c r="G15" s="12"/>
      <c r="H15" s="4">
        <f>[1]Area_Weights_Data!C$5*C15+[1]Area_Weights_Data!D$5*D15+[1]Area_Weights_Data!E$5*E15</f>
        <v>95.442149078856104</v>
      </c>
      <c r="I15" s="4">
        <f>[1]Area_Weights_Data!C$6*C15+[1]Area_Weights_Data!D$6*D15+[1]Area_Weights_Data!E$6*E15</f>
        <v>110.48817719245733</v>
      </c>
      <c r="J15" s="3">
        <v>139</v>
      </c>
      <c r="K15" s="3"/>
      <c r="L15" s="3"/>
      <c r="M15" s="12"/>
      <c r="N15" s="12"/>
      <c r="O15" s="4"/>
      <c r="P15" s="4"/>
      <c r="Q15" s="3">
        <v>98</v>
      </c>
      <c r="R15" s="3">
        <v>75</v>
      </c>
      <c r="S15" s="3">
        <v>79</v>
      </c>
      <c r="T15" s="12"/>
      <c r="U15" s="12"/>
      <c r="V15" s="4">
        <f t="shared" si="0"/>
        <v>98</v>
      </c>
      <c r="W15" s="4">
        <f>[1]Area_Weights_Data!C$12*Q15+[1]Area_Weights_Data!E$12*S15</f>
        <v>81.089170650592393</v>
      </c>
      <c r="X15" s="3">
        <v>60</v>
      </c>
      <c r="Y15" s="3">
        <v>90</v>
      </c>
      <c r="Z15" s="3">
        <v>112</v>
      </c>
      <c r="AA15" s="12"/>
      <c r="AB15" s="12"/>
      <c r="AC15" s="4">
        <f>[1]Area_Weights_Data!C$14*X15+[1]Area_Weights_Data!D$14*Y15+[1]Area_Weights_Data!E$14*Z15</f>
        <v>67.115410634555531</v>
      </c>
      <c r="AD15" s="4">
        <f>[1]Area_Weights_Data!C$15*X15+[1]Area_Weights_Data!D$15*Y15+[1]Area_Weights_Data!E$15*Z15</f>
        <v>99.837812184848985</v>
      </c>
      <c r="AE15" s="3">
        <v>130</v>
      </c>
      <c r="AF15" s="3"/>
      <c r="AG15" s="3">
        <v>140</v>
      </c>
      <c r="AH15" s="12"/>
      <c r="AI15" s="12"/>
      <c r="AJ15" s="4">
        <f t="shared" si="1"/>
        <v>130</v>
      </c>
      <c r="AK15" s="4">
        <f t="shared" si="2"/>
        <v>140</v>
      </c>
      <c r="AL15" s="3"/>
      <c r="AM15" s="3">
        <v>110</v>
      </c>
      <c r="AN15" s="3">
        <v>145</v>
      </c>
      <c r="AO15" s="12"/>
      <c r="AP15" s="12"/>
      <c r="AQ15" s="4">
        <f>[1]Area_Weights_Data!D$23*AM15+[1]Area_Weights_Data!E$23*AN15</f>
        <v>128.24071488411056</v>
      </c>
      <c r="AR15" s="4">
        <f t="shared" si="3"/>
        <v>145</v>
      </c>
      <c r="AS15" s="3">
        <v>60</v>
      </c>
      <c r="AT15" s="3">
        <v>75</v>
      </c>
      <c r="AU15" s="3">
        <v>130</v>
      </c>
      <c r="AV15" s="12"/>
      <c r="AW15" s="12"/>
      <c r="AX15" s="4">
        <f>[1]Area_Weights_Data!$C$26*AS15+[1]Area_Weights_Data!$D$26*AT15+[1]Area_Weights_Data!$E$26*AU15</f>
        <v>64.41068702290076</v>
      </c>
      <c r="AY15" s="4">
        <f>[1]Area_Weights_Data!C$27*AS15+[1]Area_Weights_Data!D$27*AT15+[1]Area_Weights_Data!E$27*AU15</f>
        <v>104.23849730134135</v>
      </c>
      <c r="AZ15" s="3">
        <v>70</v>
      </c>
      <c r="BA15" s="3">
        <v>115</v>
      </c>
      <c r="BB15" s="3">
        <v>140</v>
      </c>
      <c r="BC15" s="12"/>
      <c r="BD15" s="12"/>
      <c r="BE15" s="4">
        <f t="shared" si="4"/>
        <v>70</v>
      </c>
      <c r="BF15" s="4">
        <f>[1]Area_Weights_Data!C$33*AZ15+[1]Area_Weights_Data!D$33*BA15+[1]Area_Weights_Data!E$33*BB15</f>
        <v>128.43599999999998</v>
      </c>
      <c r="BG15" s="3">
        <v>50</v>
      </c>
      <c r="BH15" s="3">
        <v>45</v>
      </c>
      <c r="BI15" s="3">
        <v>50</v>
      </c>
      <c r="BJ15" s="12"/>
      <c r="BK15" s="12"/>
      <c r="BL15" s="4">
        <f>[1]Area_Weights_Data!$C$35*BG15+[1]Area_Weights_Data!$D$35*BH15+[1]Area_Weights_Data!$E$35*BI15</f>
        <v>49.491017964071851</v>
      </c>
      <c r="BM15" s="4">
        <f>[1]Area_Weights_Data!$C$36*BG15+[1]Area_Weights_Data!$D$36*BH15+[1]Area_Weights_Data!$E$36*BI15</f>
        <v>46.748971193415642</v>
      </c>
      <c r="BN15">
        <v>115</v>
      </c>
      <c r="BO15">
        <v>125</v>
      </c>
      <c r="BP15" s="12"/>
      <c r="BQ15" s="12"/>
      <c r="BR15" s="3">
        <v>50</v>
      </c>
      <c r="BS15" s="3">
        <v>75</v>
      </c>
      <c r="BT15" s="3">
        <v>100</v>
      </c>
      <c r="BU15" s="12"/>
      <c r="BV15" s="12"/>
      <c r="BW15" s="4">
        <f>BR15*[1]Area_Weights_Data!C$41+BS15*[1]Area_Weights_Data!D$41+BT15*[1]Area_Weights_Data!E$41</f>
        <v>52.166666666666671</v>
      </c>
      <c r="BX15" s="4">
        <f>BR15*[1]Area_Weights_Data!C$42+BS15*[1]Area_Weights_Data!D$42+BT15*[1]Area_Weights_Data!E$42</f>
        <v>91.876657824933687</v>
      </c>
      <c r="BY15"/>
      <c r="BZ15" s="3">
        <v>8</v>
      </c>
      <c r="CA15" s="3">
        <v>10.199999999999999</v>
      </c>
      <c r="CB15" s="3">
        <v>15</v>
      </c>
      <c r="CC15" s="12"/>
      <c r="CD15" s="12"/>
      <c r="CE15" s="4">
        <f>[1]Area_Weights_Data!L$5*BZ15+[1]Area_Weights_Data!M$5*CA15+[1]Area_Weights_Data!N$5*CB15</f>
        <v>9.0667242869490074</v>
      </c>
      <c r="CF15" s="4">
        <f>[1]Area_Weights_Data!L$6*BZ15+[1]Area_Weights_Data!M$6*CA15+[1]Area_Weights_Data!N$6*CB15</f>
        <v>12.712540894220282</v>
      </c>
      <c r="CG15" s="3">
        <v>6.5</v>
      </c>
      <c r="CH15" s="3"/>
      <c r="CI15" s="3"/>
      <c r="CJ15" s="12"/>
      <c r="CK15" s="12"/>
      <c r="CL15" s="4"/>
      <c r="CM15" s="4"/>
      <c r="CN15" s="3">
        <v>17</v>
      </c>
      <c r="CO15" s="3">
        <v>15.5</v>
      </c>
      <c r="CP15" s="3">
        <v>15</v>
      </c>
      <c r="CQ15" s="12"/>
      <c r="CR15" s="12"/>
      <c r="CS15" s="4">
        <f>[1]Area_Weights_Data!L$11*CN15+[1]Area_Weights_Data!N$11*CP15</f>
        <v>17</v>
      </c>
      <c r="CT15" s="4">
        <f>[1]Area_Weights_Data!L$12*CN15+[1]Area_Weights_Data!N$12*CP15</f>
        <v>15.560773480662988</v>
      </c>
      <c r="CU15" s="3">
        <v>8.25</v>
      </c>
      <c r="CV15" s="3">
        <v>12.5</v>
      </c>
      <c r="CW15" s="3">
        <v>16</v>
      </c>
      <c r="CX15" s="12"/>
      <c r="CY15" s="12"/>
      <c r="CZ15" s="4">
        <f>[1]Area_Weights_Data!L$14*CU15+[1]Area_Weights_Data!M$14*CV15+[1]Area_Weights_Data!N$14*CW15</f>
        <v>9.2605863192182412</v>
      </c>
      <c r="DA15" s="4">
        <f>[1]Area_Weights_Data!L$15*CU15+[1]Area_Weights_Data!M$15*CV15+[1]Area_Weights_Data!N$15*CW15</f>
        <v>14.17032040472175</v>
      </c>
      <c r="DB15" s="3">
        <v>7.25</v>
      </c>
      <c r="DC15" s="3"/>
      <c r="DD15" s="3">
        <v>7.32</v>
      </c>
      <c r="DE15" s="12"/>
      <c r="DF15" s="12"/>
      <c r="DG15" s="4">
        <f t="shared" si="5"/>
        <v>7.25</v>
      </c>
      <c r="DH15" s="4">
        <f t="shared" si="6"/>
        <v>7.32</v>
      </c>
      <c r="DI15" s="3"/>
      <c r="DJ15" s="3">
        <v>7.5</v>
      </c>
      <c r="DK15" s="3">
        <v>9.5</v>
      </c>
      <c r="DL15" s="12"/>
      <c r="DM15" s="12"/>
      <c r="DN15" s="4">
        <f>[1]Area_Weights_Data!M$23*DJ15+[1]Area_Weights_Data!N$23*DK15</f>
        <v>8.088235294117645</v>
      </c>
      <c r="DO15" s="4">
        <f t="shared" si="7"/>
        <v>9.5</v>
      </c>
      <c r="DP15" s="3">
        <v>5</v>
      </c>
      <c r="DQ15" s="3">
        <v>6.5</v>
      </c>
      <c r="DR15" s="3">
        <v>8.5</v>
      </c>
      <c r="DS15" s="12"/>
      <c r="DT15" s="12"/>
      <c r="DU15" s="4">
        <f>[1]Area_Weights_Data!L$26*DP15+[1]Area_Weights_Data!M$26*DQ15+[1]Area_Weights_Data!N$26*DR15</f>
        <v>5.7439024390243887</v>
      </c>
      <c r="DV15" s="4">
        <f>[1]Area_Weights_Data!L$27*DP15+[1]Area_Weights_Data!M$27*DQ15+[1]Area_Weights_Data!N$27*DR15</f>
        <v>7.933962264150944</v>
      </c>
      <c r="DW15" s="3">
        <v>8.25</v>
      </c>
      <c r="DX15" s="3">
        <v>12</v>
      </c>
      <c r="DY15" s="3">
        <v>18</v>
      </c>
      <c r="DZ15" s="12"/>
      <c r="EA15" s="12"/>
      <c r="EB15" s="4">
        <f>[1]Area_Weights_Data!L$32*DW15+[1]Area_Weights_Data!M$32*DX15+[1]Area_Weights_Data!N$32*DY15</f>
        <v>8.625</v>
      </c>
      <c r="EC15" s="4">
        <f>[1]Area_Weights_Data!L$33*DW15+[1]Area_Weights_Data!M$33*DX15+[1]Area_Weights_Data!N$33*DY15</f>
        <v>14.069387755102039</v>
      </c>
      <c r="ED15" s="3">
        <v>5.5</v>
      </c>
      <c r="EE15" s="3">
        <v>6</v>
      </c>
      <c r="EF15" s="3">
        <v>6</v>
      </c>
      <c r="EG15" s="12"/>
      <c r="EH15" s="12"/>
      <c r="EI15" s="4">
        <f>[1]Area_Weights_Data!$L$35*ED15+[1]Area_Weights_Data!$M$35*EE15+[1]Area_Weights_Data!$N$35*EF15</f>
        <v>5.5357142857142865</v>
      </c>
      <c r="EJ15" s="4">
        <f>[1]Area_Weights_Data!$L$36*ED15+[1]Area_Weights_Data!$M$36*EE15+[1]Area_Weights_Data!$N$36*EF15</f>
        <v>5.9999999999999991</v>
      </c>
      <c r="EK15">
        <v>6.5</v>
      </c>
      <c r="EL15">
        <v>6.5</v>
      </c>
      <c r="EM15" s="12"/>
      <c r="EN15" s="13"/>
      <c r="EO15" s="3">
        <v>5</v>
      </c>
      <c r="EP15" s="3">
        <v>7</v>
      </c>
      <c r="EQ15" s="3">
        <v>7</v>
      </c>
      <c r="ER15" s="12"/>
      <c r="ES15" s="13"/>
      <c r="ET15" s="4">
        <f>[1]Area_Weights_Data!L$41*EO15+[1]Area_Weights_Data!M$41*EP15+[1]Area_Weights_Data!N$41*EQ15</f>
        <v>5.5531914893617031</v>
      </c>
      <c r="EU15" s="4">
        <f>[1]Area_Weights_Data!L$42*EO15+[1]Area_Weights_Data!M$42*EP15+[1]Area_Weights_Data!N$42*EQ15</f>
        <v>7.0000000000000018</v>
      </c>
    </row>
    <row r="16" spans="1:151" x14ac:dyDescent="0.25">
      <c r="A16" s="2">
        <v>1977</v>
      </c>
      <c r="B16" s="2">
        <v>11</v>
      </c>
      <c r="C16" s="3">
        <v>85</v>
      </c>
      <c r="D16" s="3">
        <v>100</v>
      </c>
      <c r="E16" s="3">
        <v>120</v>
      </c>
      <c r="F16" s="12"/>
      <c r="G16" s="12"/>
      <c r="H16" s="4">
        <f>[1]Area_Weights_Data!C$5*C16+[1]Area_Weights_Data!D$5*D16+[1]Area_Weights_Data!E$5*E16</f>
        <v>92.454328220149563</v>
      </c>
      <c r="I16" s="4">
        <f>[1]Area_Weights_Data!C$6*C16+[1]Area_Weights_Data!D$6*D16+[1]Area_Weights_Data!E$6*E16</f>
        <v>110.97635438491469</v>
      </c>
      <c r="J16" s="3">
        <v>140</v>
      </c>
      <c r="K16" s="3"/>
      <c r="L16" s="3"/>
      <c r="M16" s="12"/>
      <c r="N16" s="12"/>
      <c r="O16" s="4"/>
      <c r="P16" s="4"/>
      <c r="Q16" s="3">
        <v>110</v>
      </c>
      <c r="R16" s="3">
        <v>90</v>
      </c>
      <c r="S16" s="3">
        <v>100</v>
      </c>
      <c r="T16" s="12"/>
      <c r="U16" s="12"/>
      <c r="V16" s="4">
        <f t="shared" si="0"/>
        <v>110</v>
      </c>
      <c r="W16" s="4">
        <f>[1]Area_Weights_Data!C$12*Q16+[1]Area_Weights_Data!E$12*S16</f>
        <v>101.09956350031179</v>
      </c>
      <c r="X16" s="3">
        <v>63</v>
      </c>
      <c r="Y16" s="3">
        <v>80</v>
      </c>
      <c r="Z16" s="3">
        <v>115</v>
      </c>
      <c r="AA16" s="12"/>
      <c r="AB16" s="12"/>
      <c r="AC16" s="4">
        <f>[1]Area_Weights_Data!C$14*X16+[1]Area_Weights_Data!D$14*Y16+[1]Area_Weights_Data!E$14*Z16</f>
        <v>67.032066026248131</v>
      </c>
      <c r="AD16" s="4">
        <f>[1]Area_Weights_Data!C$15*X16+[1]Area_Weights_Data!D$15*Y16+[1]Area_Weights_Data!E$15*Z16</f>
        <v>95.651064839532495</v>
      </c>
      <c r="AE16" s="3">
        <v>135</v>
      </c>
      <c r="AF16" s="3"/>
      <c r="AG16" s="3">
        <v>140</v>
      </c>
      <c r="AH16" s="12"/>
      <c r="AI16" s="12"/>
      <c r="AJ16" s="4">
        <f t="shared" si="1"/>
        <v>135</v>
      </c>
      <c r="AK16" s="4">
        <f t="shared" si="2"/>
        <v>140</v>
      </c>
      <c r="AL16" s="3"/>
      <c r="AM16" s="3">
        <v>70</v>
      </c>
      <c r="AN16" s="3">
        <v>130</v>
      </c>
      <c r="AO16" s="12"/>
      <c r="AP16" s="12"/>
      <c r="AQ16" s="4">
        <f>[1]Area_Weights_Data!D$23*AM16+[1]Area_Weights_Data!E$23*AN16</f>
        <v>101.43535325328119</v>
      </c>
      <c r="AR16" s="4">
        <f t="shared" si="3"/>
        <v>130</v>
      </c>
      <c r="AS16" s="3">
        <v>65</v>
      </c>
      <c r="AT16" s="3">
        <v>80</v>
      </c>
      <c r="AU16" s="3">
        <v>130</v>
      </c>
      <c r="AV16" s="12"/>
      <c r="AW16" s="12"/>
      <c r="AX16" s="4">
        <f>[1]Area_Weights_Data!$C$26*AS16+[1]Area_Weights_Data!$D$26*AT16+[1]Area_Weights_Data!$E$26*AU16</f>
        <v>69.410687022900746</v>
      </c>
      <c r="AY16" s="4">
        <f>[1]Area_Weights_Data!C$27*AS16+[1]Area_Weights_Data!D$27*AT16+[1]Area_Weights_Data!E$27*AU16</f>
        <v>106.58045209212851</v>
      </c>
      <c r="AZ16" s="3">
        <v>70</v>
      </c>
      <c r="BA16" s="3">
        <v>100</v>
      </c>
      <c r="BB16" s="3">
        <v>130</v>
      </c>
      <c r="BC16" s="12"/>
      <c r="BD16" s="12"/>
      <c r="BE16" s="4">
        <f t="shared" si="4"/>
        <v>70</v>
      </c>
      <c r="BF16" s="4">
        <f>[1]Area_Weights_Data!C$33*AZ16+[1]Area_Weights_Data!D$33*BA16+[1]Area_Weights_Data!E$33*BB16</f>
        <v>116.12319999999998</v>
      </c>
      <c r="BG16" s="3">
        <v>50</v>
      </c>
      <c r="BH16" s="3">
        <v>40</v>
      </c>
      <c r="BI16" s="3">
        <v>45</v>
      </c>
      <c r="BJ16" s="12"/>
      <c r="BK16" s="12"/>
      <c r="BL16" s="4">
        <f>[1]Area_Weights_Data!$C$35*BG16+[1]Area_Weights_Data!$D$35*BH16+[1]Area_Weights_Data!$E$35*BI16</f>
        <v>48.982035928143709</v>
      </c>
      <c r="BM16" s="4">
        <f>[1]Area_Weights_Data!$C$36*BG16+[1]Area_Weights_Data!$D$36*BH16+[1]Area_Weights_Data!$E$36*BI16</f>
        <v>41.748971193415642</v>
      </c>
      <c r="BN16">
        <v>120</v>
      </c>
      <c r="BO16">
        <v>130</v>
      </c>
      <c r="BP16" s="12"/>
      <c r="BQ16" s="12"/>
      <c r="BR16" s="3">
        <v>50</v>
      </c>
      <c r="BS16" s="3">
        <v>60</v>
      </c>
      <c r="BT16" s="3">
        <v>90</v>
      </c>
      <c r="BU16" s="12"/>
      <c r="BV16" s="12"/>
      <c r="BW16" s="4">
        <f>BR16*[1]Area_Weights_Data!C$41+BS16*[1]Area_Weights_Data!D$41+BT16*[1]Area_Weights_Data!E$41</f>
        <v>50.866666666666674</v>
      </c>
      <c r="BX16" s="4">
        <f>BR16*[1]Area_Weights_Data!C$42+BS16*[1]Area_Weights_Data!D$42+BT16*[1]Area_Weights_Data!E$42</f>
        <v>80.251989389920411</v>
      </c>
      <c r="BY16"/>
      <c r="BZ16" s="3">
        <v>8</v>
      </c>
      <c r="CA16" s="3">
        <v>9</v>
      </c>
      <c r="CB16" s="3">
        <v>15</v>
      </c>
      <c r="CC16" s="12"/>
      <c r="CD16" s="12"/>
      <c r="CE16" s="4">
        <f>[1]Area_Weights_Data!L$5*BZ16+[1]Area_Weights_Data!M$5*CA16+[1]Area_Weights_Data!N$5*CB16</f>
        <v>8.4848746758859122</v>
      </c>
      <c r="CF16" s="4">
        <f>[1]Area_Weights_Data!L$6*BZ16+[1]Area_Weights_Data!M$6*CA16+[1]Area_Weights_Data!N$6*CB16</f>
        <v>12.140676117775355</v>
      </c>
      <c r="CG16" s="3">
        <v>7</v>
      </c>
      <c r="CH16" s="3"/>
      <c r="CI16" s="3"/>
      <c r="CJ16" s="12"/>
      <c r="CK16" s="12"/>
      <c r="CL16" s="4"/>
      <c r="CM16" s="4"/>
      <c r="CN16" s="3">
        <v>17</v>
      </c>
      <c r="CO16" s="3">
        <v>15.5</v>
      </c>
      <c r="CP16" s="3">
        <v>15</v>
      </c>
      <c r="CQ16" s="12"/>
      <c r="CR16" s="12"/>
      <c r="CS16" s="4">
        <f>[1]Area_Weights_Data!L$11*CN16+[1]Area_Weights_Data!N$11*CP16</f>
        <v>17</v>
      </c>
      <c r="CT16" s="4">
        <f>[1]Area_Weights_Data!L$12*CN16+[1]Area_Weights_Data!N$12*CP16</f>
        <v>15.560773480662988</v>
      </c>
      <c r="CU16" s="3">
        <v>7.5</v>
      </c>
      <c r="CV16" s="3">
        <v>11.25</v>
      </c>
      <c r="CW16" s="3">
        <v>15</v>
      </c>
      <c r="CX16" s="12"/>
      <c r="CY16" s="12"/>
      <c r="CZ16" s="4">
        <f>[1]Area_Weights_Data!L$14*CU16+[1]Area_Weights_Data!M$14*CV16+[1]Area_Weights_Data!N$14*CW16</f>
        <v>8.3916938110749193</v>
      </c>
      <c r="DA16" s="4">
        <f>[1]Area_Weights_Data!L$15*CU16+[1]Area_Weights_Data!M$15*CV16+[1]Area_Weights_Data!N$15*CW16</f>
        <v>13.039629005059018</v>
      </c>
      <c r="DB16" s="3">
        <v>7.25</v>
      </c>
      <c r="DC16" s="3"/>
      <c r="DD16" s="3">
        <v>8.5</v>
      </c>
      <c r="DE16" s="12"/>
      <c r="DF16" s="12"/>
      <c r="DG16" s="4">
        <f t="shared" si="5"/>
        <v>7.25</v>
      </c>
      <c r="DH16" s="4">
        <f t="shared" si="6"/>
        <v>8.5</v>
      </c>
      <c r="DI16" s="3"/>
      <c r="DJ16" s="3">
        <v>7</v>
      </c>
      <c r="DK16" s="3">
        <v>10.25</v>
      </c>
      <c r="DL16" s="12"/>
      <c r="DM16" s="12"/>
      <c r="DN16" s="4">
        <f>[1]Area_Weights_Data!M$23*DJ16+[1]Area_Weights_Data!N$23*DK16</f>
        <v>7.9558823529411749</v>
      </c>
      <c r="DO16" s="4">
        <f t="shared" si="7"/>
        <v>10.25</v>
      </c>
      <c r="DP16" s="3">
        <v>5</v>
      </c>
      <c r="DQ16" s="3">
        <v>6.5</v>
      </c>
      <c r="DR16" s="3">
        <v>8.5</v>
      </c>
      <c r="DS16" s="12"/>
      <c r="DT16" s="12"/>
      <c r="DU16" s="4">
        <f>[1]Area_Weights_Data!L$26*DP16+[1]Area_Weights_Data!M$26*DQ16+[1]Area_Weights_Data!N$26*DR16</f>
        <v>5.7439024390243887</v>
      </c>
      <c r="DV16" s="4">
        <f>[1]Area_Weights_Data!L$27*DP16+[1]Area_Weights_Data!M$27*DQ16+[1]Area_Weights_Data!N$27*DR16</f>
        <v>7.933962264150944</v>
      </c>
      <c r="DW16" s="3">
        <v>8.25</v>
      </c>
      <c r="DX16" s="3">
        <v>12</v>
      </c>
      <c r="DY16" s="3">
        <v>17</v>
      </c>
      <c r="DZ16" s="12"/>
      <c r="EA16" s="12"/>
      <c r="EB16" s="4">
        <f>[1]Area_Weights_Data!L$32*DW16+[1]Area_Weights_Data!M$32*DX16+[1]Area_Weights_Data!N$32*DY16</f>
        <v>8.625</v>
      </c>
      <c r="EC16" s="4">
        <f>[1]Area_Weights_Data!L$33*DW16+[1]Area_Weights_Data!M$33*DX16+[1]Area_Weights_Data!N$33*DY16</f>
        <v>13.724489795918366</v>
      </c>
      <c r="ED16" s="3">
        <v>5.5</v>
      </c>
      <c r="EE16" s="3">
        <v>6</v>
      </c>
      <c r="EF16" s="3">
        <v>6</v>
      </c>
      <c r="EG16" s="12"/>
      <c r="EH16" s="12"/>
      <c r="EI16" s="4">
        <f>[1]Area_Weights_Data!$L$35*ED16+[1]Area_Weights_Data!$M$35*EE16+[1]Area_Weights_Data!$N$35*EF16</f>
        <v>5.5357142857142865</v>
      </c>
      <c r="EJ16" s="4">
        <f>[1]Area_Weights_Data!$L$36*ED16+[1]Area_Weights_Data!$M$36*EE16+[1]Area_Weights_Data!$N$36*EF16</f>
        <v>5.9999999999999991</v>
      </c>
      <c r="EK16">
        <v>6.5</v>
      </c>
      <c r="EL16">
        <v>6.5</v>
      </c>
      <c r="EM16" s="12"/>
      <c r="EN16" s="13"/>
      <c r="EO16" s="3">
        <v>5</v>
      </c>
      <c r="EP16" s="3">
        <v>7</v>
      </c>
      <c r="EQ16" s="3">
        <v>7</v>
      </c>
      <c r="ER16" s="12"/>
      <c r="ES16" s="13"/>
      <c r="ET16" s="4">
        <f>[1]Area_Weights_Data!L$41*EO16+[1]Area_Weights_Data!M$41*EP16+[1]Area_Weights_Data!N$41*EQ16</f>
        <v>5.5531914893617031</v>
      </c>
      <c r="EU16" s="4">
        <f>[1]Area_Weights_Data!L$42*EO16+[1]Area_Weights_Data!M$42*EP16+[1]Area_Weights_Data!N$42*EQ16</f>
        <v>7.0000000000000018</v>
      </c>
    </row>
    <row r="17" spans="1:151" x14ac:dyDescent="0.25">
      <c r="A17" s="2">
        <v>1977</v>
      </c>
      <c r="B17" s="2">
        <v>12</v>
      </c>
      <c r="C17" s="3">
        <v>82</v>
      </c>
      <c r="D17" s="3">
        <v>95</v>
      </c>
      <c r="E17" s="3">
        <v>125</v>
      </c>
      <c r="F17" s="12"/>
      <c r="G17" s="12"/>
      <c r="H17" s="4">
        <f>[1]Area_Weights_Data!C$5*C17+[1]Area_Weights_Data!D$5*D17+[1]Area_Weights_Data!E$5*E17</f>
        <v>88.460417790796299</v>
      </c>
      <c r="I17" s="4">
        <f>[1]Area_Weights_Data!C$6*C17+[1]Area_Weights_Data!D$6*D17+[1]Area_Weights_Data!E$6*E17</f>
        <v>111.46453157737204</v>
      </c>
      <c r="J17" s="3">
        <v>140</v>
      </c>
      <c r="K17" s="3"/>
      <c r="L17" s="3"/>
      <c r="M17" s="12"/>
      <c r="N17" s="12"/>
      <c r="O17" s="4"/>
      <c r="P17" s="4"/>
      <c r="Q17" s="3">
        <v>112</v>
      </c>
      <c r="R17" s="3">
        <v>90</v>
      </c>
      <c r="S17" s="3">
        <v>100</v>
      </c>
      <c r="T17" s="12"/>
      <c r="U17" s="12"/>
      <c r="V17" s="4">
        <f t="shared" si="0"/>
        <v>112</v>
      </c>
      <c r="W17" s="4">
        <f>[1]Area_Weights_Data!C$12*Q17+[1]Area_Weights_Data!E$12*S17</f>
        <v>101.31947620037414</v>
      </c>
      <c r="X17" s="3">
        <v>65</v>
      </c>
      <c r="Y17" s="3">
        <v>84</v>
      </c>
      <c r="Z17" s="3">
        <v>117</v>
      </c>
      <c r="AA17" s="12"/>
      <c r="AB17" s="12"/>
      <c r="AC17" s="4">
        <f>[1]Area_Weights_Data!C$14*X17+[1]Area_Weights_Data!D$14*Y17+[1]Area_Weights_Data!E$14*Z17</f>
        <v>69.506426735218497</v>
      </c>
      <c r="AD17" s="4">
        <f>[1]Area_Weights_Data!C$15*X17+[1]Area_Weights_Data!D$15*Y17+[1]Area_Weights_Data!E$15*Z17</f>
        <v>98.756718277273507</v>
      </c>
      <c r="AE17" s="3">
        <v>135</v>
      </c>
      <c r="AF17" s="3"/>
      <c r="AG17" s="3">
        <v>140</v>
      </c>
      <c r="AH17" s="12"/>
      <c r="AI17" s="12"/>
      <c r="AJ17" s="4">
        <f t="shared" si="1"/>
        <v>135</v>
      </c>
      <c r="AK17" s="4">
        <f t="shared" si="2"/>
        <v>140</v>
      </c>
      <c r="AL17" s="3"/>
      <c r="AM17" s="3">
        <v>75</v>
      </c>
      <c r="AN17" s="3">
        <v>130</v>
      </c>
      <c r="AO17" s="12"/>
      <c r="AP17" s="12"/>
      <c r="AQ17" s="4">
        <f>[1]Area_Weights_Data!D$23*AM17+[1]Area_Weights_Data!E$23*AN17</f>
        <v>103.80061435353252</v>
      </c>
      <c r="AR17" s="4">
        <f t="shared" si="3"/>
        <v>130</v>
      </c>
      <c r="AS17" s="3">
        <v>67</v>
      </c>
      <c r="AT17" s="3">
        <v>80</v>
      </c>
      <c r="AU17" s="3">
        <v>126</v>
      </c>
      <c r="AV17" s="12"/>
      <c r="AW17" s="12"/>
      <c r="AX17" s="4">
        <f>[1]Area_Weights_Data!$C$26*AS17+[1]Area_Weights_Data!$D$26*AT17+[1]Area_Weights_Data!$E$26*AU17</f>
        <v>70.822595419847318</v>
      </c>
      <c r="AY17" s="4">
        <f>[1]Area_Weights_Data!C$27*AS17+[1]Area_Weights_Data!D$27*AT17+[1]Area_Weights_Data!E$27*AU17</f>
        <v>104.45401592475822</v>
      </c>
      <c r="AZ17" s="3">
        <v>73</v>
      </c>
      <c r="BA17" s="3">
        <v>100</v>
      </c>
      <c r="BB17" s="3">
        <v>130</v>
      </c>
      <c r="BC17" s="12"/>
      <c r="BD17" s="12"/>
      <c r="BE17" s="4">
        <f t="shared" si="4"/>
        <v>73</v>
      </c>
      <c r="BF17" s="4">
        <f>[1]Area_Weights_Data!C$33*AZ17+[1]Area_Weights_Data!D$33*BA17+[1]Area_Weights_Data!E$33*BB17</f>
        <v>116.12319999999998</v>
      </c>
      <c r="BG17" s="3">
        <v>50</v>
      </c>
      <c r="BH17" s="3">
        <v>40</v>
      </c>
      <c r="BI17" s="3">
        <v>45</v>
      </c>
      <c r="BJ17" s="12"/>
      <c r="BK17" s="12"/>
      <c r="BL17" s="4">
        <f>[1]Area_Weights_Data!$C$35*BG17+[1]Area_Weights_Data!$D$35*BH17+[1]Area_Weights_Data!$E$35*BI17</f>
        <v>48.982035928143709</v>
      </c>
      <c r="BM17" s="4">
        <f>[1]Area_Weights_Data!$C$36*BG17+[1]Area_Weights_Data!$D$36*BH17+[1]Area_Weights_Data!$E$36*BI17</f>
        <v>41.748971193415642</v>
      </c>
      <c r="BN17">
        <v>125</v>
      </c>
      <c r="BO17">
        <v>136</v>
      </c>
      <c r="BP17" s="12"/>
      <c r="BQ17" s="12"/>
      <c r="BR17" s="3">
        <v>50</v>
      </c>
      <c r="BS17" s="3">
        <v>60</v>
      </c>
      <c r="BT17" s="3">
        <v>84</v>
      </c>
      <c r="BU17" s="12"/>
      <c r="BV17" s="12"/>
      <c r="BW17" s="4">
        <f>BR17*[1]Area_Weights_Data!C$41+BS17*[1]Area_Weights_Data!D$41+BT17*[1]Area_Weights_Data!E$41</f>
        <v>50.866666666666674</v>
      </c>
      <c r="BX17" s="4">
        <f>BR17*[1]Area_Weights_Data!C$42+BS17*[1]Area_Weights_Data!D$42+BT17*[1]Area_Weights_Data!E$42</f>
        <v>76.201591511936329</v>
      </c>
      <c r="BY17"/>
      <c r="BZ17" s="3">
        <v>8</v>
      </c>
      <c r="CA17" s="3">
        <v>9</v>
      </c>
      <c r="CB17" s="3">
        <v>15</v>
      </c>
      <c r="CC17" s="12"/>
      <c r="CD17" s="12"/>
      <c r="CE17" s="4">
        <f>[1]Area_Weights_Data!L$5*BZ17+[1]Area_Weights_Data!M$5*CA17+[1]Area_Weights_Data!N$5*CB17</f>
        <v>8.4848746758859122</v>
      </c>
      <c r="CF17" s="4">
        <f>[1]Area_Weights_Data!L$6*BZ17+[1]Area_Weights_Data!M$6*CA17+[1]Area_Weights_Data!N$6*CB17</f>
        <v>12.140676117775355</v>
      </c>
      <c r="CG17" s="3">
        <v>7</v>
      </c>
      <c r="CH17" s="3"/>
      <c r="CI17" s="3"/>
      <c r="CJ17" s="12"/>
      <c r="CK17" s="12"/>
      <c r="CL17" s="4"/>
      <c r="CM17" s="4"/>
      <c r="CN17" s="3">
        <v>17</v>
      </c>
      <c r="CO17" s="3">
        <v>15.5</v>
      </c>
      <c r="CP17" s="3">
        <v>15</v>
      </c>
      <c r="CQ17" s="12"/>
      <c r="CR17" s="12"/>
      <c r="CS17" s="4">
        <f>[1]Area_Weights_Data!L$11*CN17+[1]Area_Weights_Data!N$11*CP17</f>
        <v>17</v>
      </c>
      <c r="CT17" s="4">
        <f>[1]Area_Weights_Data!L$12*CN17+[1]Area_Weights_Data!N$12*CP17</f>
        <v>15.560773480662988</v>
      </c>
      <c r="CU17" s="3">
        <v>7.5</v>
      </c>
      <c r="CV17" s="3">
        <v>11.25</v>
      </c>
      <c r="CW17" s="3">
        <v>15</v>
      </c>
      <c r="CX17" s="12"/>
      <c r="CY17" s="12"/>
      <c r="CZ17" s="4">
        <f>[1]Area_Weights_Data!L$14*CU17+[1]Area_Weights_Data!M$14*CV17+[1]Area_Weights_Data!N$14*CW17</f>
        <v>8.3916938110749193</v>
      </c>
      <c r="DA17" s="4">
        <f>[1]Area_Weights_Data!L$15*CU17+[1]Area_Weights_Data!M$15*CV17+[1]Area_Weights_Data!N$15*CW17</f>
        <v>13.039629005059018</v>
      </c>
      <c r="DB17" s="3">
        <v>7.25</v>
      </c>
      <c r="DC17" s="3"/>
      <c r="DD17" s="3">
        <v>8.5</v>
      </c>
      <c r="DE17" s="12"/>
      <c r="DF17" s="12"/>
      <c r="DG17" s="4">
        <f t="shared" si="5"/>
        <v>7.25</v>
      </c>
      <c r="DH17" s="4">
        <f t="shared" si="6"/>
        <v>8.5</v>
      </c>
      <c r="DI17" s="3"/>
      <c r="DJ17" s="3">
        <v>7</v>
      </c>
      <c r="DK17" s="3">
        <v>10</v>
      </c>
      <c r="DL17" s="12"/>
      <c r="DM17" s="12"/>
      <c r="DN17" s="4">
        <f>[1]Area_Weights_Data!M$23*DJ17+[1]Area_Weights_Data!N$23*DK17</f>
        <v>7.8823529411764692</v>
      </c>
      <c r="DO17" s="4">
        <f t="shared" si="7"/>
        <v>10</v>
      </c>
      <c r="DP17" s="3">
        <v>4.75</v>
      </c>
      <c r="DQ17" s="3">
        <v>6.5</v>
      </c>
      <c r="DR17" s="3">
        <v>8.5</v>
      </c>
      <c r="DS17" s="12"/>
      <c r="DT17" s="12"/>
      <c r="DU17" s="4">
        <f>[1]Area_Weights_Data!L$26*DP17+[1]Area_Weights_Data!M$26*DQ17+[1]Area_Weights_Data!N$26*DR17</f>
        <v>5.617886178861788</v>
      </c>
      <c r="DV17" s="4">
        <f>[1]Area_Weights_Data!L$27*DP17+[1]Area_Weights_Data!M$27*DQ17+[1]Area_Weights_Data!N$27*DR17</f>
        <v>7.933962264150944</v>
      </c>
      <c r="DW17" s="3">
        <v>8.25</v>
      </c>
      <c r="DX17" s="3">
        <v>12</v>
      </c>
      <c r="DY17" s="3">
        <v>17</v>
      </c>
      <c r="DZ17" s="12"/>
      <c r="EA17" s="12"/>
      <c r="EB17" s="4">
        <f>[1]Area_Weights_Data!L$32*DW17+[1]Area_Weights_Data!M$32*DX17+[1]Area_Weights_Data!N$32*DY17</f>
        <v>8.625</v>
      </c>
      <c r="EC17" s="4">
        <f>[1]Area_Weights_Data!L$33*DW17+[1]Area_Weights_Data!M$33*DX17+[1]Area_Weights_Data!N$33*DY17</f>
        <v>13.724489795918366</v>
      </c>
      <c r="ED17" s="3">
        <v>5.5</v>
      </c>
      <c r="EE17" s="3">
        <v>6</v>
      </c>
      <c r="EF17" s="3">
        <v>6</v>
      </c>
      <c r="EG17" s="12"/>
      <c r="EH17" s="12"/>
      <c r="EI17" s="4">
        <f>[1]Area_Weights_Data!$L$35*ED17+[1]Area_Weights_Data!$M$35*EE17+[1]Area_Weights_Data!$N$35*EF17</f>
        <v>5.5357142857142865</v>
      </c>
      <c r="EJ17" s="4">
        <f>[1]Area_Weights_Data!$L$36*ED17+[1]Area_Weights_Data!$M$36*EE17+[1]Area_Weights_Data!$N$36*EF17</f>
        <v>5.9999999999999991</v>
      </c>
      <c r="EK17">
        <v>6.5</v>
      </c>
      <c r="EL17">
        <v>6.5</v>
      </c>
      <c r="EM17" s="12"/>
      <c r="EN17" s="13"/>
      <c r="EO17" s="3">
        <v>5</v>
      </c>
      <c r="EP17" s="3">
        <v>6.5</v>
      </c>
      <c r="EQ17" s="3">
        <v>7</v>
      </c>
      <c r="ER17" s="12"/>
      <c r="ES17" s="13"/>
      <c r="ET17" s="4">
        <f>[1]Area_Weights_Data!L$41*EO17+[1]Area_Weights_Data!M$41*EP17+[1]Area_Weights_Data!N$41*EQ17</f>
        <v>5.4148936170212769</v>
      </c>
      <c r="EU17" s="4">
        <f>[1]Area_Weights_Data!L$42*EO17+[1]Area_Weights_Data!M$42*EP17+[1]Area_Weights_Data!N$42*EQ17</f>
        <v>6.6378205128205146</v>
      </c>
    </row>
    <row r="18" spans="1:151" x14ac:dyDescent="0.25">
      <c r="A18" s="2">
        <v>1978</v>
      </c>
      <c r="B18" s="2">
        <v>1</v>
      </c>
      <c r="C18" s="3">
        <v>90</v>
      </c>
      <c r="D18" s="3">
        <v>115</v>
      </c>
      <c r="E18" s="3">
        <v>130</v>
      </c>
      <c r="F18" s="12"/>
      <c r="G18" s="12"/>
      <c r="H18" s="4">
        <f>[1]Area_Weights_Data!C$5*C18+[1]Area_Weights_Data!D$5*D18+[1]Area_Weights_Data!E$5*E18</f>
        <v>102.42388036691592</v>
      </c>
      <c r="I18" s="4">
        <f>[1]Area_Weights_Data!C$6*C18+[1]Area_Weights_Data!D$6*D18+[1]Area_Weights_Data!E$6*E18</f>
        <v>123.23226578868601</v>
      </c>
      <c r="J18" s="3">
        <v>140</v>
      </c>
      <c r="K18" s="3"/>
      <c r="L18" s="3"/>
      <c r="M18" s="12"/>
      <c r="N18" s="12"/>
      <c r="O18" s="4"/>
      <c r="P18" s="4"/>
      <c r="Q18" s="3">
        <v>115</v>
      </c>
      <c r="R18" s="3">
        <v>90</v>
      </c>
      <c r="S18" s="3">
        <v>100</v>
      </c>
      <c r="T18" s="12"/>
      <c r="U18" s="12"/>
      <c r="V18" s="4">
        <f t="shared" si="0"/>
        <v>115</v>
      </c>
      <c r="W18" s="4">
        <f>[1]Area_Weights_Data!C$12*Q18+[1]Area_Weights_Data!E$12*S18</f>
        <v>101.64934525046768</v>
      </c>
      <c r="X18" s="3">
        <v>65</v>
      </c>
      <c r="Y18" s="3">
        <v>84</v>
      </c>
      <c r="Z18" s="3">
        <v>118</v>
      </c>
      <c r="AA18" s="12"/>
      <c r="AB18" s="12"/>
      <c r="AC18" s="4">
        <f>[1]Area_Weights_Data!C$14*X18+[1]Area_Weights_Data!D$14*Y18+[1]Area_Weights_Data!E$14*Z18</f>
        <v>69.506426735218497</v>
      </c>
      <c r="AD18" s="4">
        <f>[1]Area_Weights_Data!C$15*X18+[1]Area_Weights_Data!D$15*Y18+[1]Area_Weights_Data!E$15*Z18</f>
        <v>99.203891558403001</v>
      </c>
      <c r="AE18" s="3">
        <v>130</v>
      </c>
      <c r="AF18" s="3"/>
      <c r="AG18" s="3">
        <v>135</v>
      </c>
      <c r="AH18" s="12"/>
      <c r="AI18" s="12"/>
      <c r="AJ18" s="4">
        <f t="shared" si="1"/>
        <v>130</v>
      </c>
      <c r="AK18" s="4">
        <f t="shared" si="2"/>
        <v>135</v>
      </c>
      <c r="AL18" s="3"/>
      <c r="AM18" s="3">
        <v>75</v>
      </c>
      <c r="AN18" s="3">
        <v>135</v>
      </c>
      <c r="AO18" s="12"/>
      <c r="AP18" s="12"/>
      <c r="AQ18" s="4">
        <f>[1]Area_Weights_Data!D$23*AM18+[1]Area_Weights_Data!E$23*AN18</f>
        <v>106.42837196313877</v>
      </c>
      <c r="AR18" s="4">
        <f t="shared" si="3"/>
        <v>135</v>
      </c>
      <c r="AS18" s="3">
        <v>70</v>
      </c>
      <c r="AT18" s="3">
        <v>80</v>
      </c>
      <c r="AU18" s="3">
        <v>126</v>
      </c>
      <c r="AV18" s="12"/>
      <c r="AW18" s="12"/>
      <c r="AX18" s="4">
        <f>[1]Area_Weights_Data!$C$26*AS18+[1]Area_Weights_Data!$D$26*AT18+[1]Area_Weights_Data!$E$26*AU18</f>
        <v>72.940458015267168</v>
      </c>
      <c r="AY18" s="4">
        <f>[1]Area_Weights_Data!C$27*AS18+[1]Area_Weights_Data!D$27*AT18+[1]Area_Weights_Data!E$27*AU18</f>
        <v>104.45401592475822</v>
      </c>
      <c r="AZ18" s="3">
        <v>75</v>
      </c>
      <c r="BA18" s="3">
        <v>110</v>
      </c>
      <c r="BB18" s="3">
        <v>130</v>
      </c>
      <c r="BC18" s="12"/>
      <c r="BD18" s="12"/>
      <c r="BE18" s="4">
        <f t="shared" si="4"/>
        <v>75</v>
      </c>
      <c r="BF18" s="4">
        <f>[1]Area_Weights_Data!C$33*AZ18+[1]Area_Weights_Data!D$33*BA18+[1]Area_Weights_Data!E$33*BB18</f>
        <v>120.74879999999999</v>
      </c>
      <c r="BG18" s="3">
        <v>50</v>
      </c>
      <c r="BH18" s="3">
        <v>40</v>
      </c>
      <c r="BI18" s="3">
        <v>45</v>
      </c>
      <c r="BJ18" s="12"/>
      <c r="BK18" s="12"/>
      <c r="BL18" s="4">
        <f>[1]Area_Weights_Data!$C$35*BG18+[1]Area_Weights_Data!$D$35*BH18+[1]Area_Weights_Data!$E$35*BI18</f>
        <v>48.982035928143709</v>
      </c>
      <c r="BM18" s="4">
        <f>[1]Area_Weights_Data!$C$36*BG18+[1]Area_Weights_Data!$D$36*BH18+[1]Area_Weights_Data!$E$36*BI18</f>
        <v>41.748971193415642</v>
      </c>
      <c r="BN18">
        <v>125</v>
      </c>
      <c r="BO18">
        <v>135</v>
      </c>
      <c r="BP18" s="12"/>
      <c r="BQ18" s="12"/>
      <c r="BR18" s="3">
        <v>55</v>
      </c>
      <c r="BS18" s="3">
        <v>65</v>
      </c>
      <c r="BT18" s="3">
        <v>93</v>
      </c>
      <c r="BU18" s="12"/>
      <c r="BV18" s="12"/>
      <c r="BW18" s="4">
        <f>BR18*[1]Area_Weights_Data!C$41+BS18*[1]Area_Weights_Data!D$41+BT18*[1]Area_Weights_Data!E$41</f>
        <v>55.866666666666674</v>
      </c>
      <c r="BX18" s="4">
        <f>BR18*[1]Area_Weights_Data!C$42+BS18*[1]Area_Weights_Data!D$42+BT18*[1]Area_Weights_Data!E$42</f>
        <v>83.901856763925721</v>
      </c>
      <c r="BY18"/>
      <c r="BZ18" s="3">
        <v>8</v>
      </c>
      <c r="CA18" s="3">
        <v>9</v>
      </c>
      <c r="CB18" s="3">
        <v>16</v>
      </c>
      <c r="CC18" s="12"/>
      <c r="CD18" s="12"/>
      <c r="CE18" s="4">
        <f>[1]Area_Weights_Data!L$5*BZ18+[1]Area_Weights_Data!M$5*CA18+[1]Area_Weights_Data!N$5*CB18</f>
        <v>8.4848746758859122</v>
      </c>
      <c r="CF18" s="4">
        <f>[1]Area_Weights_Data!L$6*BZ18+[1]Area_Weights_Data!M$6*CA18+[1]Area_Weights_Data!N$6*CB18</f>
        <v>12.664122137404581</v>
      </c>
      <c r="CG18" s="3">
        <v>7.75</v>
      </c>
      <c r="CH18" s="3"/>
      <c r="CI18" s="3"/>
      <c r="CJ18" s="12"/>
      <c r="CK18" s="12"/>
      <c r="CL18" s="4"/>
      <c r="CM18" s="4"/>
      <c r="CN18" s="3">
        <v>16.5</v>
      </c>
      <c r="CO18" s="3">
        <v>15.5</v>
      </c>
      <c r="CP18" s="3">
        <v>15.5</v>
      </c>
      <c r="CQ18" s="12"/>
      <c r="CR18" s="12"/>
      <c r="CS18" s="4">
        <f>[1]Area_Weights_Data!L$11*CN18+[1]Area_Weights_Data!N$11*CP18</f>
        <v>16.5</v>
      </c>
      <c r="CT18" s="4">
        <f>[1]Area_Weights_Data!L$12*CN18+[1]Area_Weights_Data!N$12*CP18</f>
        <v>15.780386740331494</v>
      </c>
      <c r="CU18" s="3">
        <v>7.5</v>
      </c>
      <c r="CV18" s="3">
        <v>11.25</v>
      </c>
      <c r="CW18" s="3">
        <v>15</v>
      </c>
      <c r="CX18" s="12"/>
      <c r="CY18" s="12"/>
      <c r="CZ18" s="4">
        <f>[1]Area_Weights_Data!L$14*CU18+[1]Area_Weights_Data!M$14*CV18+[1]Area_Weights_Data!N$14*CW18</f>
        <v>8.3916938110749193</v>
      </c>
      <c r="DA18" s="4">
        <f>[1]Area_Weights_Data!L$15*CU18+[1]Area_Weights_Data!M$15*CV18+[1]Area_Weights_Data!N$15*CW18</f>
        <v>13.039629005059018</v>
      </c>
      <c r="DB18" s="3">
        <v>7.25</v>
      </c>
      <c r="DC18" s="3"/>
      <c r="DD18" s="3">
        <v>8.5</v>
      </c>
      <c r="DE18" s="12"/>
      <c r="DF18" s="12"/>
      <c r="DG18" s="4">
        <f t="shared" si="5"/>
        <v>7.25</v>
      </c>
      <c r="DH18" s="4">
        <f t="shared" si="6"/>
        <v>8.5</v>
      </c>
      <c r="DI18" s="3"/>
      <c r="DJ18" s="3">
        <v>7</v>
      </c>
      <c r="DK18" s="3">
        <v>10</v>
      </c>
      <c r="DL18" s="12"/>
      <c r="DM18" s="12"/>
      <c r="DN18" s="4">
        <f>[1]Area_Weights_Data!M$23*DJ18+[1]Area_Weights_Data!N$23*DK18</f>
        <v>7.8823529411764692</v>
      </c>
      <c r="DO18" s="4">
        <f t="shared" si="7"/>
        <v>10</v>
      </c>
      <c r="DP18" s="3">
        <v>4.75</v>
      </c>
      <c r="DQ18" s="3">
        <v>6.5</v>
      </c>
      <c r="DR18" s="3">
        <v>8.5</v>
      </c>
      <c r="DS18" s="12"/>
      <c r="DT18" s="12"/>
      <c r="DU18" s="4">
        <f>[1]Area_Weights_Data!L$26*DP18+[1]Area_Weights_Data!M$26*DQ18+[1]Area_Weights_Data!N$26*DR18</f>
        <v>5.617886178861788</v>
      </c>
      <c r="DV18" s="4">
        <f>[1]Area_Weights_Data!L$27*DP18+[1]Area_Weights_Data!M$27*DQ18+[1]Area_Weights_Data!N$27*DR18</f>
        <v>7.933962264150944</v>
      </c>
      <c r="DW18" s="3">
        <v>8.25</v>
      </c>
      <c r="DX18" s="3">
        <v>12</v>
      </c>
      <c r="DY18" s="3">
        <v>18</v>
      </c>
      <c r="DZ18" s="12"/>
      <c r="EA18" s="12"/>
      <c r="EB18" s="4">
        <f>[1]Area_Weights_Data!L$32*DW18+[1]Area_Weights_Data!M$32*DX18+[1]Area_Weights_Data!N$32*DY18</f>
        <v>8.625</v>
      </c>
      <c r="EC18" s="4">
        <f>[1]Area_Weights_Data!L$33*DW18+[1]Area_Weights_Data!M$33*DX18+[1]Area_Weights_Data!N$33*DY18</f>
        <v>14.069387755102039</v>
      </c>
      <c r="ED18" s="3">
        <v>5.5</v>
      </c>
      <c r="EE18" s="3">
        <v>6</v>
      </c>
      <c r="EF18" s="3">
        <v>6</v>
      </c>
      <c r="EG18" s="12"/>
      <c r="EH18" s="12"/>
      <c r="EI18" s="4">
        <f>[1]Area_Weights_Data!$L$35*ED18+[1]Area_Weights_Data!$M$35*EE18+[1]Area_Weights_Data!$N$35*EF18</f>
        <v>5.5357142857142865</v>
      </c>
      <c r="EJ18" s="4">
        <f>[1]Area_Weights_Data!$L$36*ED18+[1]Area_Weights_Data!$M$36*EE18+[1]Area_Weights_Data!$N$36*EF18</f>
        <v>5.9999999999999991</v>
      </c>
      <c r="EK18">
        <v>7</v>
      </c>
      <c r="EL18">
        <v>7</v>
      </c>
      <c r="EM18" s="12"/>
      <c r="EN18" s="13"/>
      <c r="EO18" s="3">
        <v>5</v>
      </c>
      <c r="EP18" s="3">
        <v>7</v>
      </c>
      <c r="EQ18" s="3">
        <v>7</v>
      </c>
      <c r="ER18" s="12"/>
      <c r="ES18" s="13"/>
      <c r="ET18" s="4">
        <f>[1]Area_Weights_Data!L$41*EO18+[1]Area_Weights_Data!M$41*EP18+[1]Area_Weights_Data!N$41*EQ18</f>
        <v>5.5531914893617031</v>
      </c>
      <c r="EU18" s="4">
        <f>[1]Area_Weights_Data!L$42*EO18+[1]Area_Weights_Data!M$42*EP18+[1]Area_Weights_Data!N$42*EQ18</f>
        <v>7.0000000000000018</v>
      </c>
    </row>
    <row r="19" spans="1:151" x14ac:dyDescent="0.25">
      <c r="A19" s="2">
        <v>1978</v>
      </c>
      <c r="B19" s="2">
        <v>2</v>
      </c>
      <c r="C19" s="3">
        <v>100</v>
      </c>
      <c r="D19" s="3">
        <v>120</v>
      </c>
      <c r="E19" s="3">
        <v>135</v>
      </c>
      <c r="F19" s="12"/>
      <c r="G19" s="12"/>
      <c r="H19" s="4">
        <f>[1]Area_Weights_Data!C$5*C19+[1]Area_Weights_Data!D$5*D19+[1]Area_Weights_Data!E$5*E19</f>
        <v>109.93910429353275</v>
      </c>
      <c r="I19" s="4">
        <f>[1]Area_Weights_Data!C$6*C19+[1]Area_Weights_Data!D$6*D19+[1]Area_Weights_Data!E$6*E19</f>
        <v>128.23226578868599</v>
      </c>
      <c r="J19" s="3">
        <v>140</v>
      </c>
      <c r="K19" s="3"/>
      <c r="L19" s="3"/>
      <c r="M19" s="12"/>
      <c r="N19" s="12"/>
      <c r="O19" s="4"/>
      <c r="P19" s="4"/>
      <c r="Q19" s="3">
        <v>125</v>
      </c>
      <c r="R19" s="3">
        <v>110</v>
      </c>
      <c r="S19" s="3">
        <v>115</v>
      </c>
      <c r="T19" s="12"/>
      <c r="U19" s="12"/>
      <c r="V19" s="4">
        <f t="shared" si="0"/>
        <v>125</v>
      </c>
      <c r="W19" s="4">
        <f>[1]Area_Weights_Data!C$12*Q19+[1]Area_Weights_Data!E$12*S19</f>
        <v>116.09956350031179</v>
      </c>
      <c r="X19" s="3">
        <v>75</v>
      </c>
      <c r="Y19" s="3">
        <v>90</v>
      </c>
      <c r="Z19" s="3">
        <v>118</v>
      </c>
      <c r="AA19" s="12"/>
      <c r="AB19" s="12"/>
      <c r="AC19" s="4">
        <f>[1]Area_Weights_Data!C$14*X19+[1]Area_Weights_Data!D$14*Y19+[1]Area_Weights_Data!E$14*Z19</f>
        <v>78.557705317277765</v>
      </c>
      <c r="AD19" s="4">
        <f>[1]Area_Weights_Data!C$15*X19+[1]Area_Weights_Data!D$15*Y19+[1]Area_Weights_Data!E$15*Z19</f>
        <v>102.52085187162598</v>
      </c>
      <c r="AE19" s="3">
        <v>133</v>
      </c>
      <c r="AF19" s="3"/>
      <c r="AG19" s="3">
        <v>140</v>
      </c>
      <c r="AH19" s="12"/>
      <c r="AI19" s="12"/>
      <c r="AJ19" s="4">
        <f t="shared" si="1"/>
        <v>133</v>
      </c>
      <c r="AK19" s="4">
        <f t="shared" si="2"/>
        <v>140</v>
      </c>
      <c r="AL19" s="3"/>
      <c r="AM19" s="3">
        <v>80</v>
      </c>
      <c r="AN19" s="3">
        <v>139</v>
      </c>
      <c r="AO19" s="12"/>
      <c r="AP19" s="12"/>
      <c r="AQ19" s="4">
        <f>[1]Area_Weights_Data!D$23*AM19+[1]Area_Weights_Data!E$23*AN19</f>
        <v>110.89583915107511</v>
      </c>
      <c r="AR19" s="4">
        <f t="shared" si="3"/>
        <v>139</v>
      </c>
      <c r="AS19" s="3">
        <v>70</v>
      </c>
      <c r="AT19" s="3">
        <v>90</v>
      </c>
      <c r="AU19" s="3">
        <v>125</v>
      </c>
      <c r="AV19" s="12"/>
      <c r="AW19" s="12"/>
      <c r="AX19" s="4">
        <f>[1]Area_Weights_Data!$C$26*AS19+[1]Area_Weights_Data!$D$26*AT19+[1]Area_Weights_Data!$E$26*AU19</f>
        <v>75.880916030534337</v>
      </c>
      <c r="AY19" s="4">
        <f>[1]Area_Weights_Data!C$27*AS19+[1]Area_Weights_Data!D$27*AT19+[1]Area_Weights_Data!E$27*AU19</f>
        <v>108.60631646448996</v>
      </c>
      <c r="AZ19" s="3">
        <v>80</v>
      </c>
      <c r="BA19" s="3">
        <v>115</v>
      </c>
      <c r="BB19" s="3">
        <v>130</v>
      </c>
      <c r="BC19" s="12"/>
      <c r="BD19" s="12"/>
      <c r="BE19" s="4">
        <f t="shared" si="4"/>
        <v>80</v>
      </c>
      <c r="BF19" s="4">
        <f>[1]Area_Weights_Data!C$33*AZ19+[1]Area_Weights_Data!D$33*BA19+[1]Area_Weights_Data!E$33*BB19</f>
        <v>123.06159999999998</v>
      </c>
      <c r="BG19" s="3">
        <v>50</v>
      </c>
      <c r="BH19" s="3">
        <v>45</v>
      </c>
      <c r="BI19" s="3">
        <v>45</v>
      </c>
      <c r="BJ19" s="12"/>
      <c r="BK19" s="12"/>
      <c r="BL19" s="4">
        <f>[1]Area_Weights_Data!$C$35*BG19+[1]Area_Weights_Data!$D$35*BH19+[1]Area_Weights_Data!$E$35*BI19</f>
        <v>49.491017964071851</v>
      </c>
      <c r="BM19" s="4">
        <f>[1]Area_Weights_Data!$C$36*BG19+[1]Area_Weights_Data!$D$36*BH19+[1]Area_Weights_Data!$E$36*BI19</f>
        <v>45</v>
      </c>
      <c r="BN19">
        <v>130</v>
      </c>
      <c r="BO19">
        <v>137</v>
      </c>
      <c r="BP19" s="12"/>
      <c r="BQ19" s="12"/>
      <c r="BR19" s="3">
        <v>70</v>
      </c>
      <c r="BS19" s="3">
        <v>75</v>
      </c>
      <c r="BT19" s="3">
        <v>90</v>
      </c>
      <c r="BU19" s="12"/>
      <c r="BV19" s="12"/>
      <c r="BW19" s="4">
        <f>BR19*[1]Area_Weights_Data!C$41+BS19*[1]Area_Weights_Data!D$41+BT19*[1]Area_Weights_Data!E$41</f>
        <v>70.433333333333337</v>
      </c>
      <c r="BX19" s="4">
        <f>BR19*[1]Area_Weights_Data!C$42+BS19*[1]Area_Weights_Data!D$42+BT19*[1]Area_Weights_Data!E$42</f>
        <v>85.125994694960198</v>
      </c>
      <c r="BY19"/>
      <c r="BZ19" s="3">
        <v>8</v>
      </c>
      <c r="CA19" s="3">
        <v>10</v>
      </c>
      <c r="CB19" s="3">
        <v>16</v>
      </c>
      <c r="CC19" s="12"/>
      <c r="CD19" s="12"/>
      <c r="CE19" s="4">
        <f>[1]Area_Weights_Data!L$5*BZ19+[1]Area_Weights_Data!M$5*CA19+[1]Area_Weights_Data!N$5*CB19</f>
        <v>8.9697493517718243</v>
      </c>
      <c r="CF19" s="4">
        <f>[1]Area_Weights_Data!L$6*BZ19+[1]Area_Weights_Data!M$6*CA19+[1]Area_Weights_Data!N$6*CB19</f>
        <v>13.140676117775355</v>
      </c>
      <c r="CG19" s="3">
        <v>8.3000000000000007</v>
      </c>
      <c r="CH19" s="3"/>
      <c r="CI19" s="3"/>
      <c r="CJ19" s="12"/>
      <c r="CK19" s="12"/>
      <c r="CL19" s="4"/>
      <c r="CM19" s="4"/>
      <c r="CN19" s="3">
        <v>16.5</v>
      </c>
      <c r="CO19" s="3">
        <v>16</v>
      </c>
      <c r="CP19" s="3">
        <v>16</v>
      </c>
      <c r="CQ19" s="12"/>
      <c r="CR19" s="12"/>
      <c r="CS19" s="4">
        <f>[1]Area_Weights_Data!L$11*CN19+[1]Area_Weights_Data!N$11*CP19</f>
        <v>16.5</v>
      </c>
      <c r="CT19" s="4">
        <f>[1]Area_Weights_Data!L$12*CN19+[1]Area_Weights_Data!N$12*CP19</f>
        <v>16.140193370165747</v>
      </c>
      <c r="CU19" s="3">
        <v>7.5</v>
      </c>
      <c r="CV19" s="3">
        <v>11.25</v>
      </c>
      <c r="CW19" s="3">
        <v>16</v>
      </c>
      <c r="CX19" s="12"/>
      <c r="CY19" s="12"/>
      <c r="CZ19" s="4">
        <f>[1]Area_Weights_Data!L$14*CU19+[1]Area_Weights_Data!M$14*CV19+[1]Area_Weights_Data!N$14*CW19</f>
        <v>8.3916938110749193</v>
      </c>
      <c r="DA19" s="4">
        <f>[1]Area_Weights_Data!L$15*CU19+[1]Area_Weights_Data!M$15*CV19+[1]Area_Weights_Data!N$15*CW19</f>
        <v>13.51686340640809</v>
      </c>
      <c r="DB19" s="3">
        <v>7.5</v>
      </c>
      <c r="DC19" s="3"/>
      <c r="DD19" s="3">
        <v>8.5</v>
      </c>
      <c r="DE19" s="12"/>
      <c r="DF19" s="12"/>
      <c r="DG19" s="4">
        <f t="shared" si="5"/>
        <v>7.5</v>
      </c>
      <c r="DH19" s="4">
        <f t="shared" si="6"/>
        <v>8.5</v>
      </c>
      <c r="DI19" s="3"/>
      <c r="DJ19" s="3">
        <v>8</v>
      </c>
      <c r="DK19" s="3">
        <v>10</v>
      </c>
      <c r="DL19" s="12"/>
      <c r="DM19" s="12"/>
      <c r="DN19" s="4">
        <f>[1]Area_Weights_Data!M$23*DJ19+[1]Area_Weights_Data!N$23*DK19</f>
        <v>8.588235294117645</v>
      </c>
      <c r="DO19" s="4">
        <f t="shared" si="7"/>
        <v>10</v>
      </c>
      <c r="DP19" s="3">
        <v>5</v>
      </c>
      <c r="DQ19" s="3">
        <v>6.5</v>
      </c>
      <c r="DR19" s="3">
        <v>9</v>
      </c>
      <c r="DS19" s="12"/>
      <c r="DT19" s="12"/>
      <c r="DU19" s="4">
        <f>[1]Area_Weights_Data!L$26*DP19+[1]Area_Weights_Data!M$26*DQ19+[1]Area_Weights_Data!N$26*DR19</f>
        <v>5.7439024390243887</v>
      </c>
      <c r="DV19" s="4">
        <f>[1]Area_Weights_Data!L$27*DP19+[1]Area_Weights_Data!M$27*DQ19+[1]Area_Weights_Data!N$27*DR19</f>
        <v>8.2924528301886813</v>
      </c>
      <c r="DW19" s="3">
        <v>9</v>
      </c>
      <c r="DX19" s="3">
        <v>13</v>
      </c>
      <c r="DY19" s="3">
        <v>18</v>
      </c>
      <c r="DZ19" s="12"/>
      <c r="EA19" s="12"/>
      <c r="EB19" s="4">
        <f>[1]Area_Weights_Data!L$32*DW19+[1]Area_Weights_Data!M$32*DX19+[1]Area_Weights_Data!N$32*DY19</f>
        <v>9.4</v>
      </c>
      <c r="EC19" s="4">
        <f>[1]Area_Weights_Data!L$33*DW19+[1]Area_Weights_Data!M$33*DX19+[1]Area_Weights_Data!N$33*DY19</f>
        <v>14.724489795918366</v>
      </c>
      <c r="ED19" s="3">
        <v>6</v>
      </c>
      <c r="EE19" s="3">
        <v>6</v>
      </c>
      <c r="EF19" s="3">
        <v>6</v>
      </c>
      <c r="EG19" s="12"/>
      <c r="EH19" s="12"/>
      <c r="EI19" s="4">
        <f>[1]Area_Weights_Data!$L$35*ED19+[1]Area_Weights_Data!$M$35*EE19+[1]Area_Weights_Data!$N$35*EF19</f>
        <v>6</v>
      </c>
      <c r="EJ19" s="4">
        <f>[1]Area_Weights_Data!$L$36*ED19+[1]Area_Weights_Data!$M$36*EE19+[1]Area_Weights_Data!$N$36*EF19</f>
        <v>5.9999999999999991</v>
      </c>
      <c r="EK19">
        <v>7</v>
      </c>
      <c r="EL19">
        <v>7</v>
      </c>
      <c r="EM19" s="12"/>
      <c r="EN19" s="13"/>
      <c r="EO19" s="3">
        <v>6</v>
      </c>
      <c r="EP19" s="3">
        <v>7</v>
      </c>
      <c r="EQ19" s="3">
        <v>7</v>
      </c>
      <c r="ER19" s="12"/>
      <c r="ES19" s="13"/>
      <c r="ET19" s="4">
        <f>[1]Area_Weights_Data!L$41*EO19+[1]Area_Weights_Data!M$41*EP19+[1]Area_Weights_Data!N$41*EQ19</f>
        <v>6.2765957446808525</v>
      </c>
      <c r="EU19" s="4">
        <f>[1]Area_Weights_Data!L$42*EO19+[1]Area_Weights_Data!M$42*EP19+[1]Area_Weights_Data!N$42*EQ19</f>
        <v>7.0000000000000018</v>
      </c>
    </row>
    <row r="20" spans="1:151" x14ac:dyDescent="0.25">
      <c r="A20" s="2">
        <v>1978</v>
      </c>
      <c r="B20" s="2">
        <v>3</v>
      </c>
      <c r="C20" s="3">
        <v>90</v>
      </c>
      <c r="D20" s="3">
        <v>120</v>
      </c>
      <c r="E20" s="3">
        <v>130</v>
      </c>
      <c r="F20" s="12"/>
      <c r="G20" s="12"/>
      <c r="H20" s="4">
        <f>[1]Area_Weights_Data!C$5*C20+[1]Area_Weights_Data!D$5*D20+[1]Area_Weights_Data!E$5*E20</f>
        <v>104.9086564402991</v>
      </c>
      <c r="I20" s="4">
        <f>[1]Area_Weights_Data!C$6*C20+[1]Area_Weights_Data!D$6*D20+[1]Area_Weights_Data!E$6*E20</f>
        <v>125.48817719245733</v>
      </c>
      <c r="J20" s="3">
        <v>140</v>
      </c>
      <c r="K20" s="3"/>
      <c r="L20" s="3"/>
      <c r="M20" s="12"/>
      <c r="N20" s="12"/>
      <c r="O20" s="4"/>
      <c r="P20" s="4"/>
      <c r="Q20" s="3">
        <v>118</v>
      </c>
      <c r="R20" s="3">
        <v>110</v>
      </c>
      <c r="S20" s="3">
        <v>105</v>
      </c>
      <c r="T20" s="12"/>
      <c r="U20" s="12"/>
      <c r="V20" s="4">
        <f t="shared" si="0"/>
        <v>118</v>
      </c>
      <c r="W20" s="4">
        <f>[1]Area_Weights_Data!C$12*Q20+[1]Area_Weights_Data!E$12*S20</f>
        <v>106.42943255040532</v>
      </c>
      <c r="X20" s="3">
        <v>75</v>
      </c>
      <c r="Y20" s="3">
        <v>85</v>
      </c>
      <c r="Z20" s="3">
        <v>125</v>
      </c>
      <c r="AA20" s="12"/>
      <c r="AB20" s="12"/>
      <c r="AC20" s="4">
        <f>[1]Area_Weights_Data!C$14*X20+[1]Area_Weights_Data!D$14*Y20+[1]Area_Weights_Data!E$14*Z20</f>
        <v>77.371803544851829</v>
      </c>
      <c r="AD20" s="4">
        <f>[1]Area_Weights_Data!C$15*X20+[1]Area_Weights_Data!D$15*Y20+[1]Area_Weights_Data!E$15*Z20</f>
        <v>102.88693124517999</v>
      </c>
      <c r="AE20" s="3">
        <v>135</v>
      </c>
      <c r="AF20" s="3"/>
      <c r="AG20" s="3">
        <v>141</v>
      </c>
      <c r="AH20" s="12"/>
      <c r="AI20" s="12"/>
      <c r="AJ20" s="4">
        <f t="shared" si="1"/>
        <v>135</v>
      </c>
      <c r="AK20" s="4">
        <f t="shared" si="2"/>
        <v>141</v>
      </c>
      <c r="AL20" s="3"/>
      <c r="AM20" s="3">
        <v>110</v>
      </c>
      <c r="AN20" s="3">
        <v>165</v>
      </c>
      <c r="AO20" s="12"/>
      <c r="AP20" s="12"/>
      <c r="AQ20" s="4">
        <f>[1]Area_Weights_Data!D$23*AM20+[1]Area_Weights_Data!E$23*AN20</f>
        <v>138.75174532253558</v>
      </c>
      <c r="AR20" s="4">
        <f t="shared" si="3"/>
        <v>165</v>
      </c>
      <c r="AS20" s="3">
        <v>70</v>
      </c>
      <c r="AT20" s="3">
        <v>85</v>
      </c>
      <c r="AU20" s="3">
        <v>120</v>
      </c>
      <c r="AV20" s="12"/>
      <c r="AW20" s="12"/>
      <c r="AX20" s="4">
        <f>[1]Area_Weights_Data!$C$26*AS20+[1]Area_Weights_Data!$D$26*AT20+[1]Area_Weights_Data!$E$26*AU20</f>
        <v>74.41068702290076</v>
      </c>
      <c r="AY20" s="4">
        <f>[1]Area_Weights_Data!C$27*AS20+[1]Area_Weights_Data!D$27*AT20+[1]Area_Weights_Data!E$27*AU20</f>
        <v>103.60631646448996</v>
      </c>
      <c r="AZ20" s="3">
        <v>85</v>
      </c>
      <c r="BA20" s="3">
        <v>120</v>
      </c>
      <c r="BB20" s="3">
        <v>130</v>
      </c>
      <c r="BC20" s="12"/>
      <c r="BD20" s="12"/>
      <c r="BE20" s="4">
        <f t="shared" si="4"/>
        <v>85</v>
      </c>
      <c r="BF20" s="4">
        <f>[1]Area_Weights_Data!C$33*AZ20+[1]Area_Weights_Data!D$33*BA20+[1]Area_Weights_Data!E$33*BB20</f>
        <v>125.37439999999998</v>
      </c>
      <c r="BG20" s="3">
        <v>57</v>
      </c>
      <c r="BH20" s="3">
        <v>50</v>
      </c>
      <c r="BI20" s="3">
        <v>50</v>
      </c>
      <c r="BJ20" s="12"/>
      <c r="BK20" s="12"/>
      <c r="BL20" s="4">
        <f>[1]Area_Weights_Data!$C$35*BG20+[1]Area_Weights_Data!$D$35*BH20+[1]Area_Weights_Data!$E$35*BI20</f>
        <v>56.287425149700603</v>
      </c>
      <c r="BM20" s="4">
        <f>[1]Area_Weights_Data!$C$36*BG20+[1]Area_Weights_Data!$D$36*BH20+[1]Area_Weights_Data!$E$36*BI20</f>
        <v>50</v>
      </c>
      <c r="BN20">
        <v>130</v>
      </c>
      <c r="BO20">
        <v>137</v>
      </c>
      <c r="BP20" s="12"/>
      <c r="BQ20" s="12"/>
      <c r="BR20" s="3">
        <v>70</v>
      </c>
      <c r="BS20" s="3">
        <v>75</v>
      </c>
      <c r="BT20" s="3">
        <v>95</v>
      </c>
      <c r="BU20" s="12"/>
      <c r="BV20" s="12"/>
      <c r="BW20" s="4">
        <f>BR20*[1]Area_Weights_Data!C$41+BS20*[1]Area_Weights_Data!D$41+BT20*[1]Area_Weights_Data!E$41</f>
        <v>70.433333333333337</v>
      </c>
      <c r="BX20" s="4">
        <f>BR20*[1]Area_Weights_Data!C$42+BS20*[1]Area_Weights_Data!D$42+BT20*[1]Area_Weights_Data!E$42</f>
        <v>88.50132625994695</v>
      </c>
      <c r="BY20"/>
      <c r="BZ20" s="3">
        <v>7.5</v>
      </c>
      <c r="CA20" s="3">
        <v>10</v>
      </c>
      <c r="CB20" s="3">
        <v>16</v>
      </c>
      <c r="CC20" s="12"/>
      <c r="CD20" s="12"/>
      <c r="CE20" s="4">
        <f>[1]Area_Weights_Data!L$5*BZ20+[1]Area_Weights_Data!M$5*CA20+[1]Area_Weights_Data!N$5*CB20</f>
        <v>8.7121866897147804</v>
      </c>
      <c r="CF20" s="4">
        <f>[1]Area_Weights_Data!L$6*BZ20+[1]Area_Weights_Data!M$6*CA20+[1]Area_Weights_Data!N$6*CB20</f>
        <v>13.140676117775355</v>
      </c>
      <c r="CG20" s="3">
        <v>8.3000000000000007</v>
      </c>
      <c r="CH20" s="3"/>
      <c r="CI20" s="3"/>
      <c r="CJ20" s="12"/>
      <c r="CK20" s="12"/>
      <c r="CL20" s="4"/>
      <c r="CM20" s="4"/>
      <c r="CN20" s="3">
        <v>17</v>
      </c>
      <c r="CO20" s="3">
        <v>15</v>
      </c>
      <c r="CP20" s="3">
        <v>15</v>
      </c>
      <c r="CQ20" s="12"/>
      <c r="CR20" s="12"/>
      <c r="CS20" s="4">
        <f>[1]Area_Weights_Data!L$11*CN20+[1]Area_Weights_Data!N$11*CP20</f>
        <v>17</v>
      </c>
      <c r="CT20" s="4">
        <f>[1]Area_Weights_Data!L$12*CN20+[1]Area_Weights_Data!N$12*CP20</f>
        <v>15.560773480662988</v>
      </c>
      <c r="CU20" s="3">
        <v>8</v>
      </c>
      <c r="CV20" s="3">
        <v>11.5</v>
      </c>
      <c r="CW20" s="3">
        <v>16</v>
      </c>
      <c r="CX20" s="12"/>
      <c r="CY20" s="12"/>
      <c r="CZ20" s="4">
        <f>[1]Area_Weights_Data!L$14*CU20+[1]Area_Weights_Data!M$14*CV20+[1]Area_Weights_Data!N$14*CW20</f>
        <v>8.8322475570032566</v>
      </c>
      <c r="DA20" s="4">
        <f>[1]Area_Weights_Data!L$15*CU20+[1]Area_Weights_Data!M$15*CV20+[1]Area_Weights_Data!N$15*CW20</f>
        <v>13.647554806070822</v>
      </c>
      <c r="DB20" s="3">
        <v>7.5</v>
      </c>
      <c r="DC20" s="3"/>
      <c r="DD20" s="3">
        <v>8</v>
      </c>
      <c r="DE20" s="12"/>
      <c r="DF20" s="12"/>
      <c r="DG20" s="4">
        <f t="shared" si="5"/>
        <v>7.5</v>
      </c>
      <c r="DH20" s="4">
        <f t="shared" si="6"/>
        <v>8</v>
      </c>
      <c r="DI20" s="3"/>
      <c r="DJ20" s="3">
        <v>9</v>
      </c>
      <c r="DK20" s="3">
        <v>10.75</v>
      </c>
      <c r="DL20" s="12"/>
      <c r="DM20" s="12"/>
      <c r="DN20" s="4">
        <f>[1]Area_Weights_Data!M$23*DJ20+[1]Area_Weights_Data!N$23*DK20</f>
        <v>9.5147058823529385</v>
      </c>
      <c r="DO20" s="4">
        <f t="shared" si="7"/>
        <v>10.75</v>
      </c>
      <c r="DP20" s="3">
        <v>5</v>
      </c>
      <c r="DQ20" s="3">
        <v>6.5</v>
      </c>
      <c r="DR20" s="3">
        <v>8.5</v>
      </c>
      <c r="DS20" s="12"/>
      <c r="DT20" s="12"/>
      <c r="DU20" s="4">
        <f>[1]Area_Weights_Data!L$26*DP20+[1]Area_Weights_Data!M$26*DQ20+[1]Area_Weights_Data!N$26*DR20</f>
        <v>5.7439024390243887</v>
      </c>
      <c r="DV20" s="4">
        <f>[1]Area_Weights_Data!L$27*DP20+[1]Area_Weights_Data!M$27*DQ20+[1]Area_Weights_Data!N$27*DR20</f>
        <v>7.933962264150944</v>
      </c>
      <c r="DW20" s="3">
        <v>9</v>
      </c>
      <c r="DX20" s="3">
        <v>13</v>
      </c>
      <c r="DY20" s="3">
        <v>18</v>
      </c>
      <c r="DZ20" s="12"/>
      <c r="EA20" s="12"/>
      <c r="EB20" s="4">
        <f>[1]Area_Weights_Data!L$32*DW20+[1]Area_Weights_Data!M$32*DX20+[1]Area_Weights_Data!N$32*DY20</f>
        <v>9.4</v>
      </c>
      <c r="EC20" s="4">
        <f>[1]Area_Weights_Data!L$33*DW20+[1]Area_Weights_Data!M$33*DX20+[1]Area_Weights_Data!N$33*DY20</f>
        <v>14.724489795918366</v>
      </c>
      <c r="ED20" s="3">
        <v>6</v>
      </c>
      <c r="EE20" s="3">
        <v>6</v>
      </c>
      <c r="EF20" s="3">
        <v>6</v>
      </c>
      <c r="EG20" s="12"/>
      <c r="EH20" s="12"/>
      <c r="EI20" s="4">
        <f>[1]Area_Weights_Data!$L$35*ED20+[1]Area_Weights_Data!$M$35*EE20+[1]Area_Weights_Data!$N$35*EF20</f>
        <v>6</v>
      </c>
      <c r="EJ20" s="4">
        <f>[1]Area_Weights_Data!$L$36*ED20+[1]Area_Weights_Data!$M$36*EE20+[1]Area_Weights_Data!$N$36*EF20</f>
        <v>5.9999999999999991</v>
      </c>
      <c r="EK20">
        <v>7</v>
      </c>
      <c r="EL20">
        <v>7</v>
      </c>
      <c r="EM20" s="12"/>
      <c r="EN20" s="13"/>
      <c r="EO20" s="3">
        <v>6</v>
      </c>
      <c r="EP20" s="3">
        <v>7</v>
      </c>
      <c r="EQ20" s="3">
        <v>7</v>
      </c>
      <c r="ER20" s="12"/>
      <c r="ES20" s="13"/>
      <c r="ET20" s="4">
        <f>[1]Area_Weights_Data!L$41*EO20+[1]Area_Weights_Data!M$41*EP20+[1]Area_Weights_Data!N$41*EQ20</f>
        <v>6.2765957446808525</v>
      </c>
      <c r="EU20" s="4">
        <f>[1]Area_Weights_Data!L$42*EO20+[1]Area_Weights_Data!M$42*EP20+[1]Area_Weights_Data!N$42*EQ20</f>
        <v>7.0000000000000018</v>
      </c>
    </row>
    <row r="21" spans="1:151" x14ac:dyDescent="0.25">
      <c r="A21" s="2">
        <v>1978</v>
      </c>
      <c r="B21" s="2">
        <v>4</v>
      </c>
      <c r="C21" s="3">
        <v>95</v>
      </c>
      <c r="D21" s="3">
        <v>118</v>
      </c>
      <c r="E21" s="3">
        <v>133</v>
      </c>
      <c r="F21" s="12"/>
      <c r="G21" s="12"/>
      <c r="H21" s="4">
        <f>[1]Area_Weights_Data!C$5*C21+[1]Area_Weights_Data!D$5*D21+[1]Area_Weights_Data!E$5*E21</f>
        <v>106.42996993756265</v>
      </c>
      <c r="I21" s="4">
        <f>[1]Area_Weights_Data!C$6*C21+[1]Area_Weights_Data!D$6*D21+[1]Area_Weights_Data!E$6*E21</f>
        <v>126.23226578868602</v>
      </c>
      <c r="J21" s="3">
        <v>142</v>
      </c>
      <c r="K21" s="3"/>
      <c r="L21" s="3"/>
      <c r="M21" s="12"/>
      <c r="N21" s="12"/>
      <c r="O21" s="4"/>
      <c r="P21" s="4"/>
      <c r="Q21" s="3">
        <v>118</v>
      </c>
      <c r="R21" s="3">
        <v>110</v>
      </c>
      <c r="S21" s="3">
        <v>105</v>
      </c>
      <c r="T21" s="12"/>
      <c r="U21" s="12"/>
      <c r="V21" s="4">
        <f t="shared" si="0"/>
        <v>118</v>
      </c>
      <c r="W21" s="4">
        <f>[1]Area_Weights_Data!C$12*Q21+[1]Area_Weights_Data!E$12*S21</f>
        <v>106.42943255040532</v>
      </c>
      <c r="X21" s="3">
        <v>80</v>
      </c>
      <c r="Y21" s="3">
        <v>90</v>
      </c>
      <c r="Z21" s="3">
        <v>114</v>
      </c>
      <c r="AA21" s="12"/>
      <c r="AB21" s="12"/>
      <c r="AC21" s="4">
        <f>[1]Area_Weights_Data!C$14*X21+[1]Area_Weights_Data!D$14*Y21+[1]Area_Weights_Data!E$14*Z21</f>
        <v>82.371803544851844</v>
      </c>
      <c r="AD21" s="4">
        <f>[1]Area_Weights_Data!C$15*X21+[1]Area_Weights_Data!D$15*Y21+[1]Area_Weights_Data!E$15*Z21</f>
        <v>100.73215874710799</v>
      </c>
      <c r="AE21" s="3">
        <v>135</v>
      </c>
      <c r="AF21" s="3"/>
      <c r="AG21" s="3">
        <v>139</v>
      </c>
      <c r="AH21" s="12"/>
      <c r="AI21" s="12"/>
      <c r="AJ21" s="4">
        <f t="shared" si="1"/>
        <v>135</v>
      </c>
      <c r="AK21" s="4">
        <f t="shared" si="2"/>
        <v>139</v>
      </c>
      <c r="AL21" s="3"/>
      <c r="AM21" s="3">
        <v>120</v>
      </c>
      <c r="AN21" s="3">
        <v>165</v>
      </c>
      <c r="AO21" s="12"/>
      <c r="AP21" s="12"/>
      <c r="AQ21" s="4">
        <f>[1]Area_Weights_Data!D$23*AM21+[1]Area_Weights_Data!E$23*AN21</f>
        <v>143.48226752303825</v>
      </c>
      <c r="AR21" s="4">
        <f t="shared" si="3"/>
        <v>165</v>
      </c>
      <c r="AS21" s="3">
        <v>75</v>
      </c>
      <c r="AT21" s="3">
        <v>87</v>
      </c>
      <c r="AU21" s="3">
        <v>122</v>
      </c>
      <c r="AV21" s="12"/>
      <c r="AW21" s="12"/>
      <c r="AX21" s="4">
        <f>[1]Area_Weights_Data!$C$26*AS21+[1]Area_Weights_Data!$D$26*AT21+[1]Area_Weights_Data!$E$26*AU21</f>
        <v>78.528549618320596</v>
      </c>
      <c r="AY21" s="4">
        <f>[1]Area_Weights_Data!C$27*AS21+[1]Area_Weights_Data!D$27*AT21+[1]Area_Weights_Data!E$27*AU21</f>
        <v>105.60631646448996</v>
      </c>
      <c r="AZ21" s="3">
        <v>85</v>
      </c>
      <c r="BA21" s="3">
        <v>120</v>
      </c>
      <c r="BB21" s="3">
        <v>130</v>
      </c>
      <c r="BC21" s="12"/>
      <c r="BD21" s="12"/>
      <c r="BE21" s="4">
        <f t="shared" si="4"/>
        <v>85</v>
      </c>
      <c r="BF21" s="4">
        <f>[1]Area_Weights_Data!C$33*AZ21+[1]Area_Weights_Data!D$33*BA21+[1]Area_Weights_Data!E$33*BB21</f>
        <v>125.37439999999998</v>
      </c>
      <c r="BG21" s="3">
        <v>65</v>
      </c>
      <c r="BH21" s="3">
        <v>55</v>
      </c>
      <c r="BI21" s="3">
        <v>57</v>
      </c>
      <c r="BJ21" s="12"/>
      <c r="BK21" s="12"/>
      <c r="BL21" s="4">
        <f>[1]Area_Weights_Data!$C$35*BG21+[1]Area_Weights_Data!$D$35*BH21+[1]Area_Weights_Data!$E$35*BI21</f>
        <v>63.982035928143709</v>
      </c>
      <c r="BM21" s="4">
        <f>[1]Area_Weights_Data!$C$36*BG21+[1]Area_Weights_Data!$D$36*BH21+[1]Area_Weights_Data!$E$36*BI21</f>
        <v>55.699588477366255</v>
      </c>
      <c r="BN21">
        <v>132</v>
      </c>
      <c r="BO21">
        <v>138</v>
      </c>
      <c r="BP21" s="12"/>
      <c r="BQ21" s="12"/>
      <c r="BR21" s="3">
        <v>73</v>
      </c>
      <c r="BS21" s="3">
        <v>80</v>
      </c>
      <c r="BT21" s="3">
        <v>95</v>
      </c>
      <c r="BU21" s="12"/>
      <c r="BV21" s="12"/>
      <c r="BW21" s="4">
        <f>BR21*[1]Area_Weights_Data!C$41+BS21*[1]Area_Weights_Data!D$41+BT21*[1]Area_Weights_Data!E$41</f>
        <v>73.606666666666683</v>
      </c>
      <c r="BX21" s="4">
        <f>BR21*[1]Area_Weights_Data!C$42+BS21*[1]Area_Weights_Data!D$42+BT21*[1]Area_Weights_Data!E$42</f>
        <v>90.125994694960212</v>
      </c>
      <c r="BY21"/>
      <c r="BZ21" s="3">
        <v>7.5</v>
      </c>
      <c r="CA21" s="3">
        <v>10</v>
      </c>
      <c r="CB21" s="3">
        <v>16</v>
      </c>
      <c r="CC21" s="12"/>
      <c r="CD21" s="12"/>
      <c r="CE21" s="4">
        <f>[1]Area_Weights_Data!L$5*BZ21+[1]Area_Weights_Data!M$5*CA21+[1]Area_Weights_Data!N$5*CB21</f>
        <v>8.7121866897147804</v>
      </c>
      <c r="CF21" s="4">
        <f>[1]Area_Weights_Data!L$6*BZ21+[1]Area_Weights_Data!M$6*CA21+[1]Area_Weights_Data!N$6*CB21</f>
        <v>13.140676117775355</v>
      </c>
      <c r="CG21" s="3">
        <v>8.3000000000000007</v>
      </c>
      <c r="CH21" s="3"/>
      <c r="CI21" s="3"/>
      <c r="CJ21" s="12"/>
      <c r="CK21" s="12"/>
      <c r="CL21" s="4"/>
      <c r="CM21" s="4"/>
      <c r="CN21" s="3">
        <v>17.5</v>
      </c>
      <c r="CO21" s="3">
        <v>15</v>
      </c>
      <c r="CP21" s="3">
        <v>15</v>
      </c>
      <c r="CQ21" s="12"/>
      <c r="CR21" s="12"/>
      <c r="CS21" s="4">
        <f>[1]Area_Weights_Data!L$11*CN21+[1]Area_Weights_Data!N$11*CP21</f>
        <v>17.5</v>
      </c>
      <c r="CT21" s="4">
        <f>[1]Area_Weights_Data!L$12*CN21+[1]Area_Weights_Data!N$12*CP21</f>
        <v>15.700966850828731</v>
      </c>
      <c r="CU21" s="3">
        <v>8</v>
      </c>
      <c r="CV21" s="3">
        <v>12</v>
      </c>
      <c r="CW21" s="3">
        <v>17.5</v>
      </c>
      <c r="CX21" s="12"/>
      <c r="CY21" s="12"/>
      <c r="CZ21" s="4">
        <f>[1]Area_Weights_Data!L$14*CU21+[1]Area_Weights_Data!M$14*CV21+[1]Area_Weights_Data!N$14*CW21</f>
        <v>8.9511400651465785</v>
      </c>
      <c r="DA21" s="4">
        <f>[1]Area_Weights_Data!L$15*CU21+[1]Area_Weights_Data!M$15*CV21+[1]Area_Weights_Data!N$15*CW21</f>
        <v>14.624789207419894</v>
      </c>
      <c r="DB21" s="3">
        <v>7.5</v>
      </c>
      <c r="DC21" s="3"/>
      <c r="DD21" s="3">
        <v>8</v>
      </c>
      <c r="DE21" s="12"/>
      <c r="DF21" s="12"/>
      <c r="DG21" s="4">
        <f t="shared" si="5"/>
        <v>7.5</v>
      </c>
      <c r="DH21" s="4">
        <f t="shared" si="6"/>
        <v>8</v>
      </c>
      <c r="DI21" s="3"/>
      <c r="DJ21" s="3">
        <v>9</v>
      </c>
      <c r="DK21" s="3">
        <v>10.75</v>
      </c>
      <c r="DL21" s="12"/>
      <c r="DM21" s="12"/>
      <c r="DN21" s="4">
        <f>[1]Area_Weights_Data!M$23*DJ21+[1]Area_Weights_Data!N$23*DK21</f>
        <v>9.5147058823529385</v>
      </c>
      <c r="DO21" s="4">
        <f t="shared" si="7"/>
        <v>10.75</v>
      </c>
      <c r="DP21" s="3">
        <v>5</v>
      </c>
      <c r="DQ21" s="3">
        <v>6.5</v>
      </c>
      <c r="DR21" s="3">
        <v>8.5</v>
      </c>
      <c r="DS21" s="12"/>
      <c r="DT21" s="12"/>
      <c r="DU21" s="4">
        <f>[1]Area_Weights_Data!L$26*DP21+[1]Area_Weights_Data!M$26*DQ21+[1]Area_Weights_Data!N$26*DR21</f>
        <v>5.7439024390243887</v>
      </c>
      <c r="DV21" s="4">
        <f>[1]Area_Weights_Data!L$27*DP21+[1]Area_Weights_Data!M$27*DQ21+[1]Area_Weights_Data!N$27*DR21</f>
        <v>7.933962264150944</v>
      </c>
      <c r="DW21" s="3">
        <v>9</v>
      </c>
      <c r="DX21" s="3">
        <v>13</v>
      </c>
      <c r="DY21" s="3">
        <v>18</v>
      </c>
      <c r="DZ21" s="12"/>
      <c r="EA21" s="12"/>
      <c r="EB21" s="4">
        <f>[1]Area_Weights_Data!L$32*DW21+[1]Area_Weights_Data!M$32*DX21+[1]Area_Weights_Data!N$32*DY21</f>
        <v>9.4</v>
      </c>
      <c r="EC21" s="4">
        <f>[1]Area_Weights_Data!L$33*DW21+[1]Area_Weights_Data!M$33*DX21+[1]Area_Weights_Data!N$33*DY21</f>
        <v>14.724489795918366</v>
      </c>
      <c r="ED21" s="3">
        <v>6</v>
      </c>
      <c r="EE21" s="3">
        <v>6</v>
      </c>
      <c r="EF21" s="3">
        <v>6</v>
      </c>
      <c r="EG21" s="12"/>
      <c r="EH21" s="12"/>
      <c r="EI21" s="4">
        <f>[1]Area_Weights_Data!$L$35*ED21+[1]Area_Weights_Data!$M$35*EE21+[1]Area_Weights_Data!$N$35*EF21</f>
        <v>6</v>
      </c>
      <c r="EJ21" s="4">
        <f>[1]Area_Weights_Data!$L$36*ED21+[1]Area_Weights_Data!$M$36*EE21+[1]Area_Weights_Data!$N$36*EF21</f>
        <v>5.9999999999999991</v>
      </c>
      <c r="EK21">
        <v>7.2</v>
      </c>
      <c r="EL21">
        <v>7.1</v>
      </c>
      <c r="EM21" s="12"/>
      <c r="EN21" s="13"/>
      <c r="EO21" s="3">
        <v>6</v>
      </c>
      <c r="EP21" s="3">
        <v>7</v>
      </c>
      <c r="EQ21" s="3">
        <v>7</v>
      </c>
      <c r="ER21" s="12"/>
      <c r="ES21" s="13"/>
      <c r="ET21" s="4">
        <f>[1]Area_Weights_Data!L$41*EO21+[1]Area_Weights_Data!M$41*EP21+[1]Area_Weights_Data!N$41*EQ21</f>
        <v>6.2765957446808525</v>
      </c>
      <c r="EU21" s="4">
        <f>[1]Area_Weights_Data!L$42*EO21+[1]Area_Weights_Data!M$42*EP21+[1]Area_Weights_Data!N$42*EQ21</f>
        <v>7.0000000000000018</v>
      </c>
    </row>
    <row r="22" spans="1:151" x14ac:dyDescent="0.25">
      <c r="A22" s="2">
        <v>1978</v>
      </c>
      <c r="B22" s="2">
        <v>5</v>
      </c>
      <c r="C22" s="3">
        <v>85</v>
      </c>
      <c r="D22" s="3">
        <v>100</v>
      </c>
      <c r="E22" s="3">
        <v>115</v>
      </c>
      <c r="F22" s="12"/>
      <c r="G22" s="12"/>
      <c r="H22" s="4">
        <f>[1]Area_Weights_Data!C$5*C22+[1]Area_Weights_Data!D$5*D22+[1]Area_Weights_Data!E$5*E22</f>
        <v>92.454328220149563</v>
      </c>
      <c r="I22" s="4">
        <f>[1]Area_Weights_Data!C$6*C22+[1]Area_Weights_Data!D$6*D22+[1]Area_Weights_Data!E$6*E22</f>
        <v>108.23226578868602</v>
      </c>
      <c r="J22" s="3">
        <v>140</v>
      </c>
      <c r="K22" s="3"/>
      <c r="L22" s="3"/>
      <c r="M22" s="12"/>
      <c r="N22" s="12"/>
      <c r="O22" s="4"/>
      <c r="P22" s="4"/>
      <c r="Q22" s="3">
        <v>115</v>
      </c>
      <c r="R22" s="3">
        <v>110</v>
      </c>
      <c r="S22" s="3">
        <v>110</v>
      </c>
      <c r="T22" s="12"/>
      <c r="U22" s="12"/>
      <c r="V22" s="4">
        <f t="shared" si="0"/>
        <v>115</v>
      </c>
      <c r="W22" s="4">
        <f>[1]Area_Weights_Data!C$12*Q22+[1]Area_Weights_Data!E$12*S22</f>
        <v>110.54978175015589</v>
      </c>
      <c r="X22" s="3">
        <v>75</v>
      </c>
      <c r="Y22" s="3">
        <v>90</v>
      </c>
      <c r="Z22" s="3">
        <v>115</v>
      </c>
      <c r="AA22" s="12"/>
      <c r="AB22" s="12"/>
      <c r="AC22" s="4">
        <f>[1]Area_Weights_Data!C$14*X22+[1]Area_Weights_Data!D$14*Y22+[1]Area_Weights_Data!E$14*Z22</f>
        <v>78.557705317277765</v>
      </c>
      <c r="AD22" s="4">
        <f>[1]Area_Weights_Data!C$15*X22+[1]Area_Weights_Data!D$15*Y22+[1]Area_Weights_Data!E$15*Z22</f>
        <v>101.1793320282375</v>
      </c>
      <c r="AE22" s="3">
        <v>136</v>
      </c>
      <c r="AF22" s="3"/>
      <c r="AG22" s="3">
        <v>137</v>
      </c>
      <c r="AH22" s="12"/>
      <c r="AI22" s="12"/>
      <c r="AJ22" s="4">
        <f t="shared" si="1"/>
        <v>136</v>
      </c>
      <c r="AK22" s="4">
        <f t="shared" si="2"/>
        <v>137</v>
      </c>
      <c r="AL22" s="3"/>
      <c r="AM22" s="3">
        <v>120</v>
      </c>
      <c r="AN22" s="3">
        <v>160</v>
      </c>
      <c r="AO22" s="12"/>
      <c r="AP22" s="12"/>
      <c r="AQ22" s="4">
        <f>[1]Area_Weights_Data!D$23*AM22+[1]Area_Weights_Data!E$23*AN22</f>
        <v>140.854509913432</v>
      </c>
      <c r="AR22" s="4">
        <f t="shared" si="3"/>
        <v>160</v>
      </c>
      <c r="AS22" s="3">
        <v>75</v>
      </c>
      <c r="AT22" s="3">
        <v>80</v>
      </c>
      <c r="AU22" s="3">
        <v>115</v>
      </c>
      <c r="AV22" s="12"/>
      <c r="AW22" s="12"/>
      <c r="AX22" s="4">
        <f>[1]Area_Weights_Data!$C$26*AS22+[1]Area_Weights_Data!$D$26*AT22+[1]Area_Weights_Data!$E$26*AU22</f>
        <v>76.470229007633577</v>
      </c>
      <c r="AY22" s="4">
        <f>[1]Area_Weights_Data!C$27*AS22+[1]Area_Weights_Data!D$27*AT22+[1]Area_Weights_Data!E$27*AU22</f>
        <v>98.606316464489964</v>
      </c>
      <c r="AZ22" s="3">
        <v>80</v>
      </c>
      <c r="BA22" s="3">
        <v>100</v>
      </c>
      <c r="BB22" s="3">
        <v>125</v>
      </c>
      <c r="BC22" s="12"/>
      <c r="BD22" s="12"/>
      <c r="BE22" s="4">
        <f t="shared" si="4"/>
        <v>80</v>
      </c>
      <c r="BF22" s="4">
        <f>[1]Area_Weights_Data!C$33*AZ22+[1]Area_Weights_Data!D$33*BA22+[1]Area_Weights_Data!E$33*BB22</f>
        <v>113.43599999999999</v>
      </c>
      <c r="BG22" s="3">
        <v>65</v>
      </c>
      <c r="BH22" s="3">
        <v>60</v>
      </c>
      <c r="BI22" s="3">
        <v>60</v>
      </c>
      <c r="BJ22" s="12"/>
      <c r="BK22" s="12"/>
      <c r="BL22" s="4">
        <f>[1]Area_Weights_Data!$C$35*BG22+[1]Area_Weights_Data!$D$35*BH22+[1]Area_Weights_Data!$E$35*BI22</f>
        <v>64.491017964071858</v>
      </c>
      <c r="BM22" s="4">
        <f>[1]Area_Weights_Data!$C$36*BG22+[1]Area_Weights_Data!$D$36*BH22+[1]Area_Weights_Data!$E$36*BI22</f>
        <v>60</v>
      </c>
      <c r="BN22">
        <v>133</v>
      </c>
      <c r="BO22">
        <v>137</v>
      </c>
      <c r="BP22" s="12"/>
      <c r="BQ22" s="12"/>
      <c r="BR22" s="3">
        <v>75</v>
      </c>
      <c r="BS22" s="3">
        <v>80</v>
      </c>
      <c r="BT22" s="3">
        <v>95</v>
      </c>
      <c r="BU22" s="12"/>
      <c r="BV22" s="12"/>
      <c r="BW22" s="4">
        <f>BR22*[1]Area_Weights_Data!C$41+BS22*[1]Area_Weights_Data!D$41+BT22*[1]Area_Weights_Data!E$41</f>
        <v>75.433333333333351</v>
      </c>
      <c r="BX22" s="4">
        <f>BR22*[1]Area_Weights_Data!C$42+BS22*[1]Area_Weights_Data!D$42+BT22*[1]Area_Weights_Data!E$42</f>
        <v>90.125994694960212</v>
      </c>
      <c r="BY22"/>
      <c r="BZ22" s="3">
        <v>7.5</v>
      </c>
      <c r="CA22" s="3">
        <v>10</v>
      </c>
      <c r="CB22" s="3">
        <v>15</v>
      </c>
      <c r="CC22" s="12"/>
      <c r="CD22" s="12"/>
      <c r="CE22" s="4">
        <f>[1]Area_Weights_Data!L$5*BZ22+[1]Area_Weights_Data!M$5*CA22+[1]Area_Weights_Data!N$5*CB22</f>
        <v>8.7121866897147804</v>
      </c>
      <c r="CF22" s="4">
        <f>[1]Area_Weights_Data!L$6*BZ22+[1]Area_Weights_Data!M$6*CA22+[1]Area_Weights_Data!N$6*CB22</f>
        <v>12.617230098146129</v>
      </c>
      <c r="CG22" s="3">
        <v>8.3000000000000007</v>
      </c>
      <c r="CH22" s="3"/>
      <c r="CI22" s="3"/>
      <c r="CJ22" s="12"/>
      <c r="CK22" s="12"/>
      <c r="CL22" s="4"/>
      <c r="CM22" s="4"/>
      <c r="CN22" s="3">
        <v>17.5</v>
      </c>
      <c r="CO22" s="3">
        <v>15.5</v>
      </c>
      <c r="CP22" s="3">
        <v>16</v>
      </c>
      <c r="CQ22" s="12"/>
      <c r="CR22" s="12"/>
      <c r="CS22" s="4">
        <f>[1]Area_Weights_Data!L$11*CN22+[1]Area_Weights_Data!N$11*CP22</f>
        <v>17.5</v>
      </c>
      <c r="CT22" s="4">
        <f>[1]Area_Weights_Data!L$12*CN22+[1]Area_Weights_Data!N$12*CP22</f>
        <v>16.420580110497241</v>
      </c>
      <c r="CU22" s="3">
        <v>8</v>
      </c>
      <c r="CV22" s="3">
        <v>12</v>
      </c>
      <c r="CW22" s="3">
        <v>17.5</v>
      </c>
      <c r="CX22" s="12"/>
      <c r="CY22" s="12"/>
      <c r="CZ22" s="4">
        <f>[1]Area_Weights_Data!L$14*CU22+[1]Area_Weights_Data!M$14*CV22+[1]Area_Weights_Data!N$14*CW22</f>
        <v>8.9511400651465785</v>
      </c>
      <c r="DA22" s="4">
        <f>[1]Area_Weights_Data!L$15*CU22+[1]Area_Weights_Data!M$15*CV22+[1]Area_Weights_Data!N$15*CW22</f>
        <v>14.624789207419894</v>
      </c>
      <c r="DB22" s="3">
        <v>7.5</v>
      </c>
      <c r="DC22" s="3"/>
      <c r="DD22" s="3">
        <v>8.25</v>
      </c>
      <c r="DE22" s="12"/>
      <c r="DF22" s="12"/>
      <c r="DG22" s="4">
        <f t="shared" si="5"/>
        <v>7.5</v>
      </c>
      <c r="DH22" s="4">
        <f t="shared" si="6"/>
        <v>8.25</v>
      </c>
      <c r="DI22" s="3"/>
      <c r="DJ22" s="3">
        <v>9</v>
      </c>
      <c r="DK22" s="3">
        <v>10.75</v>
      </c>
      <c r="DL22" s="12"/>
      <c r="DM22" s="12"/>
      <c r="DN22" s="4">
        <f>[1]Area_Weights_Data!M$23*DJ22+[1]Area_Weights_Data!N$23*DK22</f>
        <v>9.5147058823529385</v>
      </c>
      <c r="DO22" s="4">
        <f t="shared" si="7"/>
        <v>10.75</v>
      </c>
      <c r="DP22" s="3">
        <v>5</v>
      </c>
      <c r="DQ22" s="3">
        <v>6.5</v>
      </c>
      <c r="DR22" s="3">
        <v>8.5</v>
      </c>
      <c r="DS22" s="12"/>
      <c r="DT22" s="12"/>
      <c r="DU22" s="4">
        <f>[1]Area_Weights_Data!L$26*DP22+[1]Area_Weights_Data!M$26*DQ22+[1]Area_Weights_Data!N$26*DR22</f>
        <v>5.7439024390243887</v>
      </c>
      <c r="DV22" s="4">
        <f>[1]Area_Weights_Data!L$27*DP22+[1]Area_Weights_Data!M$27*DQ22+[1]Area_Weights_Data!N$27*DR22</f>
        <v>7.933962264150944</v>
      </c>
      <c r="DW22" s="3">
        <v>9</v>
      </c>
      <c r="DX22" s="3">
        <v>12</v>
      </c>
      <c r="DY22" s="3">
        <v>18</v>
      </c>
      <c r="DZ22" s="12"/>
      <c r="EA22" s="12"/>
      <c r="EB22" s="4">
        <f>[1]Area_Weights_Data!L$32*DW22+[1]Area_Weights_Data!M$32*DX22+[1]Area_Weights_Data!N$32*DY22</f>
        <v>9.3000000000000007</v>
      </c>
      <c r="EC22" s="4">
        <f>[1]Area_Weights_Data!L$33*DW22+[1]Area_Weights_Data!M$33*DX22+[1]Area_Weights_Data!N$33*DY22</f>
        <v>14.069387755102039</v>
      </c>
      <c r="ED22" s="3">
        <v>6</v>
      </c>
      <c r="EE22" s="3">
        <v>6</v>
      </c>
      <c r="EF22" s="3">
        <v>6</v>
      </c>
      <c r="EG22" s="12"/>
      <c r="EH22" s="12"/>
      <c r="EI22" s="4">
        <f>[1]Area_Weights_Data!$L$35*ED22+[1]Area_Weights_Data!$M$35*EE22+[1]Area_Weights_Data!$N$35*EF22</f>
        <v>6</v>
      </c>
      <c r="EJ22" s="4">
        <f>[1]Area_Weights_Data!$L$36*ED22+[1]Area_Weights_Data!$M$36*EE22+[1]Area_Weights_Data!$N$36*EF22</f>
        <v>5.9999999999999991</v>
      </c>
      <c r="EK22">
        <v>7.3</v>
      </c>
      <c r="EL22">
        <v>7.2</v>
      </c>
      <c r="EM22" s="12"/>
      <c r="EN22" s="13"/>
      <c r="EO22" s="3">
        <v>6</v>
      </c>
      <c r="EP22" s="3">
        <v>7</v>
      </c>
      <c r="EQ22" s="3">
        <v>7</v>
      </c>
      <c r="ER22" s="12"/>
      <c r="ES22" s="13"/>
      <c r="ET22" s="4">
        <f>[1]Area_Weights_Data!L$41*EO22+[1]Area_Weights_Data!M$41*EP22+[1]Area_Weights_Data!N$41*EQ22</f>
        <v>6.2765957446808525</v>
      </c>
      <c r="EU22" s="4">
        <f>[1]Area_Weights_Data!L$42*EO22+[1]Area_Weights_Data!M$42*EP22+[1]Area_Weights_Data!N$42*EQ22</f>
        <v>7.0000000000000018</v>
      </c>
    </row>
    <row r="23" spans="1:151" x14ac:dyDescent="0.25">
      <c r="A23" s="2">
        <v>1978</v>
      </c>
      <c r="B23" s="2">
        <v>6</v>
      </c>
      <c r="C23" s="3">
        <v>100</v>
      </c>
      <c r="D23" s="3">
        <v>130</v>
      </c>
      <c r="E23" s="3">
        <v>148</v>
      </c>
      <c r="F23" s="12"/>
      <c r="G23" s="12"/>
      <c r="H23" s="4">
        <f>[1]Area_Weights_Data!C$5*C23+[1]Area_Weights_Data!D$5*D23+[1]Area_Weights_Data!E$5*E23</f>
        <v>114.90865644029911</v>
      </c>
      <c r="I23" s="4">
        <f>[1]Area_Weights_Data!C$6*C23+[1]Area_Weights_Data!D$6*D23+[1]Area_Weights_Data!E$6*E23</f>
        <v>139.87871894642322</v>
      </c>
      <c r="J23" s="3">
        <v>140</v>
      </c>
      <c r="K23" s="3"/>
      <c r="L23" s="3"/>
      <c r="M23" s="12"/>
      <c r="N23" s="12"/>
      <c r="O23" s="4"/>
      <c r="P23" s="4"/>
      <c r="Q23" s="3">
        <v>115</v>
      </c>
      <c r="R23" s="3">
        <v>105</v>
      </c>
      <c r="S23" s="3">
        <v>110</v>
      </c>
      <c r="T23" s="12"/>
      <c r="U23" s="12"/>
      <c r="V23" s="4">
        <f t="shared" si="0"/>
        <v>115</v>
      </c>
      <c r="W23" s="4">
        <f>[1]Area_Weights_Data!C$12*Q23+[1]Area_Weights_Data!E$12*S23</f>
        <v>110.54978175015589</v>
      </c>
      <c r="X23" s="3">
        <v>75</v>
      </c>
      <c r="Y23" s="3">
        <v>93</v>
      </c>
      <c r="Z23" s="3">
        <v>110</v>
      </c>
      <c r="AA23" s="12"/>
      <c r="AB23" s="12"/>
      <c r="AC23" s="4">
        <f>[1]Area_Weights_Data!C$14*X23+[1]Area_Weights_Data!D$14*Y23+[1]Area_Weights_Data!E$14*Z23</f>
        <v>79.269246380733307</v>
      </c>
      <c r="AD23" s="4">
        <f>[1]Area_Weights_Data!C$15*X23+[1]Area_Weights_Data!D$15*Y23+[1]Area_Weights_Data!E$15*Z23</f>
        <v>100.60194577920149</v>
      </c>
      <c r="AE23" s="3">
        <v>135</v>
      </c>
      <c r="AF23" s="3"/>
      <c r="AG23" s="3">
        <v>138</v>
      </c>
      <c r="AH23" s="12"/>
      <c r="AI23" s="12"/>
      <c r="AJ23" s="4">
        <f t="shared" si="1"/>
        <v>135</v>
      </c>
      <c r="AK23" s="4">
        <f t="shared" si="2"/>
        <v>138</v>
      </c>
      <c r="AL23" s="3"/>
      <c r="AM23" s="3">
        <v>120</v>
      </c>
      <c r="AN23" s="3">
        <v>160</v>
      </c>
      <c r="AO23" s="12"/>
      <c r="AP23" s="12"/>
      <c r="AQ23" s="4">
        <f>[1]Area_Weights_Data!D$23*AM23+[1]Area_Weights_Data!E$23*AN23</f>
        <v>140.854509913432</v>
      </c>
      <c r="AR23" s="4">
        <f t="shared" si="3"/>
        <v>160</v>
      </c>
      <c r="AS23" s="3">
        <v>75</v>
      </c>
      <c r="AT23" s="3">
        <v>90</v>
      </c>
      <c r="AU23" s="3">
        <v>120</v>
      </c>
      <c r="AV23" s="12"/>
      <c r="AW23" s="12"/>
      <c r="AX23" s="4">
        <f>[1]Area_Weights_Data!$C$26*AS23+[1]Area_Weights_Data!$D$26*AT23+[1]Area_Weights_Data!$E$26*AU23</f>
        <v>79.410687022900746</v>
      </c>
      <c r="AY23" s="4">
        <f>[1]Area_Weights_Data!C$27*AS23+[1]Area_Weights_Data!D$27*AT23+[1]Area_Weights_Data!E$27*AU23</f>
        <v>105.94827125527712</v>
      </c>
      <c r="AZ23" s="3">
        <v>85</v>
      </c>
      <c r="BA23" s="3">
        <v>110</v>
      </c>
      <c r="BB23" s="3">
        <v>130</v>
      </c>
      <c r="BC23" s="12"/>
      <c r="BD23" s="12"/>
      <c r="BE23" s="4">
        <f t="shared" si="4"/>
        <v>85</v>
      </c>
      <c r="BF23" s="4">
        <f>[1]Area_Weights_Data!C$33*AZ23+[1]Area_Weights_Data!D$33*BA23+[1]Area_Weights_Data!E$33*BB23</f>
        <v>120.74879999999999</v>
      </c>
      <c r="BG23" s="3">
        <v>60</v>
      </c>
      <c r="BH23" s="3">
        <v>50</v>
      </c>
      <c r="BI23" s="3">
        <v>50</v>
      </c>
      <c r="BJ23" s="12"/>
      <c r="BK23" s="12"/>
      <c r="BL23" s="4">
        <f>[1]Area_Weights_Data!$C$35*BG23+[1]Area_Weights_Data!$D$35*BH23+[1]Area_Weights_Data!$E$35*BI23</f>
        <v>58.982035928143716</v>
      </c>
      <c r="BM23" s="4">
        <f>[1]Area_Weights_Data!$C$36*BG23+[1]Area_Weights_Data!$D$36*BH23+[1]Area_Weights_Data!$E$36*BI23</f>
        <v>50</v>
      </c>
      <c r="BN23">
        <v>130</v>
      </c>
      <c r="BO23">
        <v>135</v>
      </c>
      <c r="BP23" s="12"/>
      <c r="BQ23" s="12"/>
      <c r="BR23" s="3">
        <v>75</v>
      </c>
      <c r="BS23" s="3">
        <v>80</v>
      </c>
      <c r="BT23" s="3">
        <v>78</v>
      </c>
      <c r="BU23" s="12"/>
      <c r="BV23" s="12"/>
      <c r="BW23" s="4">
        <f>BR23*[1]Area_Weights_Data!C$41+BS23*[1]Area_Weights_Data!D$41+BT23*[1]Area_Weights_Data!E$41</f>
        <v>75.433333333333351</v>
      </c>
      <c r="BX23" s="4">
        <f>BR23*[1]Area_Weights_Data!C$42+BS23*[1]Area_Weights_Data!D$42+BT23*[1]Area_Weights_Data!E$42</f>
        <v>78.649867374005296</v>
      </c>
      <c r="BY23"/>
      <c r="BZ23" s="3">
        <v>7.5</v>
      </c>
      <c r="CA23" s="3">
        <v>10</v>
      </c>
      <c r="CB23" s="3">
        <v>16</v>
      </c>
      <c r="CC23" s="12"/>
      <c r="CD23" s="12"/>
      <c r="CE23" s="4">
        <f>[1]Area_Weights_Data!L$5*BZ23+[1]Area_Weights_Data!M$5*CA23+[1]Area_Weights_Data!N$5*CB23</f>
        <v>8.7121866897147804</v>
      </c>
      <c r="CF23" s="4">
        <f>[1]Area_Weights_Data!L$6*BZ23+[1]Area_Weights_Data!M$6*CA23+[1]Area_Weights_Data!N$6*CB23</f>
        <v>13.140676117775355</v>
      </c>
      <c r="CG23" s="3">
        <v>8.3000000000000007</v>
      </c>
      <c r="CH23" s="3"/>
      <c r="CI23" s="3"/>
      <c r="CJ23" s="12"/>
      <c r="CK23" s="12"/>
      <c r="CL23" s="4"/>
      <c r="CM23" s="4"/>
      <c r="CN23" s="3">
        <v>17.5</v>
      </c>
      <c r="CO23" s="3">
        <v>15</v>
      </c>
      <c r="CP23" s="3">
        <v>15</v>
      </c>
      <c r="CQ23" s="12"/>
      <c r="CR23" s="12"/>
      <c r="CS23" s="4">
        <f>[1]Area_Weights_Data!L$11*CN23+[1]Area_Weights_Data!N$11*CP23</f>
        <v>17.5</v>
      </c>
      <c r="CT23" s="4">
        <f>[1]Area_Weights_Data!L$12*CN23+[1]Area_Weights_Data!N$12*CP23</f>
        <v>15.700966850828731</v>
      </c>
      <c r="CU23" s="3">
        <v>8</v>
      </c>
      <c r="CV23" s="3">
        <v>12</v>
      </c>
      <c r="CW23" s="3">
        <v>17</v>
      </c>
      <c r="CX23" s="12"/>
      <c r="CY23" s="12"/>
      <c r="CZ23" s="4">
        <f>[1]Area_Weights_Data!L$14*CU23+[1]Area_Weights_Data!M$14*CV23+[1]Area_Weights_Data!N$14*CW23</f>
        <v>8.9511400651465785</v>
      </c>
      <c r="DA23" s="4">
        <f>[1]Area_Weights_Data!L$15*CU23+[1]Area_Weights_Data!M$15*CV23+[1]Area_Weights_Data!N$15*CW23</f>
        <v>14.386172006745358</v>
      </c>
      <c r="DB23" s="3">
        <v>7.5</v>
      </c>
      <c r="DC23" s="3"/>
      <c r="DD23" s="3">
        <v>8.25</v>
      </c>
      <c r="DE23" s="12"/>
      <c r="DF23" s="12"/>
      <c r="DG23" s="4">
        <f t="shared" si="5"/>
        <v>7.5</v>
      </c>
      <c r="DH23" s="4">
        <f t="shared" si="6"/>
        <v>8.25</v>
      </c>
      <c r="DI23" s="3"/>
      <c r="DJ23" s="3">
        <v>9</v>
      </c>
      <c r="DK23" s="3">
        <v>10.75</v>
      </c>
      <c r="DL23" s="12"/>
      <c r="DM23" s="12"/>
      <c r="DN23" s="4">
        <f>[1]Area_Weights_Data!M$23*DJ23+[1]Area_Weights_Data!N$23*DK23</f>
        <v>9.5147058823529385</v>
      </c>
      <c r="DO23" s="4">
        <f t="shared" si="7"/>
        <v>10.75</v>
      </c>
      <c r="DP23" s="3">
        <v>5.5</v>
      </c>
      <c r="DQ23" s="3">
        <v>7.5</v>
      </c>
      <c r="DR23" s="3">
        <v>8.5</v>
      </c>
      <c r="DS23" s="12"/>
      <c r="DT23" s="12"/>
      <c r="DU23" s="4">
        <f>[1]Area_Weights_Data!L$26*DP23+[1]Area_Weights_Data!M$26*DQ23+[1]Area_Weights_Data!N$26*DR23</f>
        <v>6.4918699186991855</v>
      </c>
      <c r="DV23" s="4">
        <f>[1]Area_Weights_Data!L$27*DP23+[1]Area_Weights_Data!M$27*DQ23+[1]Area_Weights_Data!N$27*DR23</f>
        <v>8.2169811320754729</v>
      </c>
      <c r="DW23" s="3">
        <v>9</v>
      </c>
      <c r="DX23" s="3">
        <v>12</v>
      </c>
      <c r="DY23" s="3">
        <v>18</v>
      </c>
      <c r="DZ23" s="12"/>
      <c r="EA23" s="12"/>
      <c r="EB23" s="4">
        <f>[1]Area_Weights_Data!L$32*DW23+[1]Area_Weights_Data!M$32*DX23+[1]Area_Weights_Data!N$32*DY23</f>
        <v>9.3000000000000007</v>
      </c>
      <c r="EC23" s="4">
        <f>[1]Area_Weights_Data!L$33*DW23+[1]Area_Weights_Data!M$33*DX23+[1]Area_Weights_Data!N$33*DY23</f>
        <v>14.069387755102039</v>
      </c>
      <c r="ED23" s="3">
        <v>6</v>
      </c>
      <c r="EE23" s="3">
        <v>6</v>
      </c>
      <c r="EF23" s="3">
        <v>6</v>
      </c>
      <c r="EG23" s="12"/>
      <c r="EH23" s="12"/>
      <c r="EI23" s="4">
        <f>[1]Area_Weights_Data!$L$35*ED23+[1]Area_Weights_Data!$M$35*EE23+[1]Area_Weights_Data!$N$35*EF23</f>
        <v>6</v>
      </c>
      <c r="EJ23" s="4">
        <f>[1]Area_Weights_Data!$L$36*ED23+[1]Area_Weights_Data!$M$36*EE23+[1]Area_Weights_Data!$N$36*EF23</f>
        <v>5.9999999999999991</v>
      </c>
      <c r="EK23">
        <v>7.3</v>
      </c>
      <c r="EL23">
        <v>7.2</v>
      </c>
      <c r="EM23" s="12"/>
      <c r="EN23" s="13"/>
      <c r="EO23" s="3">
        <v>5.5</v>
      </c>
      <c r="EP23" s="3">
        <v>7</v>
      </c>
      <c r="EQ23" s="3">
        <v>7</v>
      </c>
      <c r="ER23" s="12"/>
      <c r="ES23" s="13"/>
      <c r="ET23" s="4">
        <f>[1]Area_Weights_Data!L$41*EO23+[1]Area_Weights_Data!M$41*EP23+[1]Area_Weights_Data!N$41*EQ23</f>
        <v>5.9148936170212778</v>
      </c>
      <c r="EU23" s="4">
        <f>[1]Area_Weights_Data!L$42*EO23+[1]Area_Weights_Data!M$42*EP23+[1]Area_Weights_Data!N$42*EQ23</f>
        <v>7.0000000000000018</v>
      </c>
    </row>
    <row r="24" spans="1:151" x14ac:dyDescent="0.25">
      <c r="A24" s="2">
        <v>1978</v>
      </c>
      <c r="B24" s="2">
        <v>7</v>
      </c>
      <c r="C24" s="3">
        <v>93</v>
      </c>
      <c r="D24" s="3">
        <v>135</v>
      </c>
      <c r="E24" s="3">
        <v>150</v>
      </c>
      <c r="F24" s="12"/>
      <c r="G24" s="12"/>
      <c r="H24" s="4">
        <f>[1]Area_Weights_Data!C$5*C24+[1]Area_Weights_Data!D$5*D24+[1]Area_Weights_Data!E$5*E24</f>
        <v>113.87211901641874</v>
      </c>
      <c r="I24" s="4">
        <f>[1]Area_Weights_Data!C$6*C24+[1]Area_Weights_Data!D$6*D24+[1]Area_Weights_Data!E$6*E24</f>
        <v>143.23226578868599</v>
      </c>
      <c r="J24" s="3">
        <v>143</v>
      </c>
      <c r="K24" s="3"/>
      <c r="L24" s="3"/>
      <c r="M24" s="12"/>
      <c r="N24" s="12"/>
      <c r="O24" s="4"/>
      <c r="P24" s="4"/>
      <c r="Q24" s="3">
        <v>120</v>
      </c>
      <c r="R24" s="3">
        <v>110</v>
      </c>
      <c r="S24" s="3">
        <v>120</v>
      </c>
      <c r="T24" s="12"/>
      <c r="U24" s="12"/>
      <c r="V24" s="4">
        <f t="shared" si="0"/>
        <v>120</v>
      </c>
      <c r="W24" s="4">
        <f>[1]Area_Weights_Data!C$12*Q24+[1]Area_Weights_Data!E$12*S24</f>
        <v>120</v>
      </c>
      <c r="X24" s="3">
        <v>85</v>
      </c>
      <c r="Y24" s="3">
        <v>115</v>
      </c>
      <c r="Z24" s="3">
        <v>113</v>
      </c>
      <c r="AA24" s="12"/>
      <c r="AB24" s="12"/>
      <c r="AC24" s="4">
        <f>[1]Area_Weights_Data!C$14*X24+[1]Area_Weights_Data!D$14*Y24+[1]Area_Weights_Data!E$14*Z24</f>
        <v>92.115410634555531</v>
      </c>
      <c r="AD24" s="4">
        <f>[1]Area_Weights_Data!C$15*X24+[1]Area_Weights_Data!D$15*Y24+[1]Area_Weights_Data!E$15*Z24</f>
        <v>114.10565343774095</v>
      </c>
      <c r="AE24" s="3">
        <v>135</v>
      </c>
      <c r="AF24" s="3"/>
      <c r="AG24" s="3">
        <v>138</v>
      </c>
      <c r="AH24" s="12"/>
      <c r="AI24" s="12"/>
      <c r="AJ24" s="4">
        <f t="shared" si="1"/>
        <v>135</v>
      </c>
      <c r="AK24" s="4">
        <f t="shared" si="2"/>
        <v>138</v>
      </c>
      <c r="AL24" s="3"/>
      <c r="AM24" s="3">
        <v>125</v>
      </c>
      <c r="AN24" s="3">
        <v>155</v>
      </c>
      <c r="AO24" s="12"/>
      <c r="AP24" s="12"/>
      <c r="AQ24" s="4">
        <f>[1]Area_Weights_Data!D$23*AM24+[1]Area_Weights_Data!E$23*AN24</f>
        <v>140.59201340407705</v>
      </c>
      <c r="AR24" s="4">
        <f t="shared" si="3"/>
        <v>155</v>
      </c>
      <c r="AS24" s="3">
        <v>75</v>
      </c>
      <c r="AT24" s="3">
        <v>90</v>
      </c>
      <c r="AU24" s="3">
        <v>120</v>
      </c>
      <c r="AV24" s="12"/>
      <c r="AW24" s="12"/>
      <c r="AX24" s="4">
        <f>[1]Area_Weights_Data!$C$26*AS24+[1]Area_Weights_Data!$D$26*AT24+[1]Area_Weights_Data!$E$26*AU24</f>
        <v>79.410687022900746</v>
      </c>
      <c r="AY24" s="4">
        <f>[1]Area_Weights_Data!C$27*AS24+[1]Area_Weights_Data!D$27*AT24+[1]Area_Weights_Data!E$27*AU24</f>
        <v>105.94827125527712</v>
      </c>
      <c r="AZ24" s="3">
        <v>90</v>
      </c>
      <c r="BA24" s="3">
        <v>120</v>
      </c>
      <c r="BB24" s="3">
        <v>140</v>
      </c>
      <c r="BC24" s="12"/>
      <c r="BD24" s="12"/>
      <c r="BE24" s="4">
        <f t="shared" si="4"/>
        <v>90</v>
      </c>
      <c r="BF24" s="4">
        <f>[1]Area_Weights_Data!C$33*AZ24+[1]Area_Weights_Data!D$33*BA24+[1]Area_Weights_Data!E$33*BB24</f>
        <v>130.74879999999999</v>
      </c>
      <c r="BG24" s="3">
        <v>63</v>
      </c>
      <c r="BH24" s="3">
        <v>50</v>
      </c>
      <c r="BI24" s="3">
        <v>50</v>
      </c>
      <c r="BJ24" s="12"/>
      <c r="BK24" s="12"/>
      <c r="BL24" s="4">
        <f>[1]Area_Weights_Data!$C$35*BG24+[1]Area_Weights_Data!$D$35*BH24+[1]Area_Weights_Data!$E$35*BI24</f>
        <v>61.67664670658683</v>
      </c>
      <c r="BM24" s="4">
        <f>[1]Area_Weights_Data!$C$36*BG24+[1]Area_Weights_Data!$D$36*BH24+[1]Area_Weights_Data!$E$36*BI24</f>
        <v>50</v>
      </c>
      <c r="BN24">
        <v>135</v>
      </c>
      <c r="BO24">
        <v>137</v>
      </c>
      <c r="BP24" s="12"/>
      <c r="BQ24" s="12"/>
      <c r="BR24" s="3">
        <v>75</v>
      </c>
      <c r="BS24" s="3">
        <v>85</v>
      </c>
      <c r="BT24" s="3">
        <v>80</v>
      </c>
      <c r="BU24" s="12"/>
      <c r="BV24" s="12"/>
      <c r="BW24" s="4">
        <f>BR24*[1]Area_Weights_Data!C$41+BS24*[1]Area_Weights_Data!D$41+BT24*[1]Area_Weights_Data!E$41</f>
        <v>75.866666666666674</v>
      </c>
      <c r="BX24" s="4">
        <f>BR24*[1]Area_Weights_Data!C$42+BS24*[1]Area_Weights_Data!D$42+BT24*[1]Area_Weights_Data!E$42</f>
        <v>81.624668435013248</v>
      </c>
      <c r="BY24"/>
      <c r="BZ24" s="3">
        <v>8</v>
      </c>
      <c r="CA24" s="3">
        <v>10</v>
      </c>
      <c r="CB24" s="3">
        <v>17</v>
      </c>
      <c r="CC24" s="12"/>
      <c r="CD24" s="12"/>
      <c r="CE24" s="4">
        <f>[1]Area_Weights_Data!L$5*BZ24+[1]Area_Weights_Data!M$5*CA24+[1]Area_Weights_Data!N$5*CB24</f>
        <v>8.9697493517718243</v>
      </c>
      <c r="CF24" s="4">
        <f>[1]Area_Weights_Data!L$6*BZ24+[1]Area_Weights_Data!M$6*CA24+[1]Area_Weights_Data!N$6*CB24</f>
        <v>13.664122137404581</v>
      </c>
      <c r="CG24" s="3">
        <v>8.3000000000000007</v>
      </c>
      <c r="CH24" s="3"/>
      <c r="CI24" s="3"/>
      <c r="CJ24" s="12"/>
      <c r="CK24" s="12"/>
      <c r="CL24" s="4"/>
      <c r="CM24" s="4"/>
      <c r="CN24" s="3">
        <v>17.5</v>
      </c>
      <c r="CO24" s="3">
        <v>15</v>
      </c>
      <c r="CP24" s="3">
        <v>15</v>
      </c>
      <c r="CQ24" s="12"/>
      <c r="CR24" s="12"/>
      <c r="CS24" s="4">
        <f>[1]Area_Weights_Data!L$11*CN24+[1]Area_Weights_Data!N$11*CP24</f>
        <v>17.5</v>
      </c>
      <c r="CT24" s="4">
        <f>[1]Area_Weights_Data!L$12*CN24+[1]Area_Weights_Data!N$12*CP24</f>
        <v>15.700966850828731</v>
      </c>
      <c r="CU24" s="3">
        <v>8</v>
      </c>
      <c r="CV24" s="3">
        <v>11</v>
      </c>
      <c r="CW24" s="3">
        <v>19</v>
      </c>
      <c r="CX24" s="12"/>
      <c r="CY24" s="12"/>
      <c r="CZ24" s="4">
        <f>[1]Area_Weights_Data!L$14*CU24+[1]Area_Weights_Data!M$14*CV24+[1]Area_Weights_Data!N$14*CW24</f>
        <v>8.7133550488599347</v>
      </c>
      <c r="DA24" s="4">
        <f>[1]Area_Weights_Data!L$15*CU24+[1]Area_Weights_Data!M$15*CV24+[1]Area_Weights_Data!N$15*CW24</f>
        <v>14.817875210792575</v>
      </c>
      <c r="DB24" s="3">
        <v>7.5</v>
      </c>
      <c r="DC24" s="3"/>
      <c r="DD24" s="3">
        <v>8.25</v>
      </c>
      <c r="DE24" s="12"/>
      <c r="DF24" s="12"/>
      <c r="DG24" s="4">
        <f t="shared" si="5"/>
        <v>7.5</v>
      </c>
      <c r="DH24" s="4">
        <f t="shared" si="6"/>
        <v>8.25</v>
      </c>
      <c r="DI24" s="3"/>
      <c r="DJ24" s="3">
        <v>9</v>
      </c>
      <c r="DK24" s="3">
        <v>10.75</v>
      </c>
      <c r="DL24" s="12"/>
      <c r="DM24" s="12"/>
      <c r="DN24" s="4">
        <f>[1]Area_Weights_Data!M$23*DJ24+[1]Area_Weights_Data!N$23*DK24</f>
        <v>9.5147058823529385</v>
      </c>
      <c r="DO24" s="4">
        <f t="shared" si="7"/>
        <v>10.75</v>
      </c>
      <c r="DP24" s="3">
        <v>5.5</v>
      </c>
      <c r="DQ24" s="3">
        <v>7</v>
      </c>
      <c r="DR24" s="3">
        <v>8.5</v>
      </c>
      <c r="DS24" s="12"/>
      <c r="DT24" s="12"/>
      <c r="DU24" s="4">
        <f>[1]Area_Weights_Data!L$26*DP24+[1]Area_Weights_Data!M$26*DQ24+[1]Area_Weights_Data!N$26*DR24</f>
        <v>6.2439024390243887</v>
      </c>
      <c r="DV24" s="4">
        <f>[1]Area_Weights_Data!L$27*DP24+[1]Area_Weights_Data!M$27*DQ24+[1]Area_Weights_Data!N$27*DR24</f>
        <v>8.0754716981132084</v>
      </c>
      <c r="DW24" s="3">
        <v>9</v>
      </c>
      <c r="DX24" s="3">
        <v>12</v>
      </c>
      <c r="DY24" s="3">
        <v>18</v>
      </c>
      <c r="DZ24" s="12"/>
      <c r="EA24" s="12"/>
      <c r="EB24" s="4">
        <f>[1]Area_Weights_Data!L$32*DW24+[1]Area_Weights_Data!M$32*DX24+[1]Area_Weights_Data!N$32*DY24</f>
        <v>9.3000000000000007</v>
      </c>
      <c r="EC24" s="4">
        <f>[1]Area_Weights_Data!L$33*DW24+[1]Area_Weights_Data!M$33*DX24+[1]Area_Weights_Data!N$33*DY24</f>
        <v>14.069387755102039</v>
      </c>
      <c r="ED24" s="3">
        <v>6</v>
      </c>
      <c r="EE24" s="3">
        <v>6</v>
      </c>
      <c r="EF24" s="3">
        <v>6</v>
      </c>
      <c r="EG24" s="12"/>
      <c r="EH24" s="12"/>
      <c r="EI24" s="4">
        <f>[1]Area_Weights_Data!$L$35*ED24+[1]Area_Weights_Data!$M$35*EE24+[1]Area_Weights_Data!$N$35*EF24</f>
        <v>6</v>
      </c>
      <c r="EJ24" s="4">
        <f>[1]Area_Weights_Data!$L$36*ED24+[1]Area_Weights_Data!$M$36*EE24+[1]Area_Weights_Data!$N$36*EF24</f>
        <v>5.9999999999999991</v>
      </c>
      <c r="EK24">
        <v>7.3</v>
      </c>
      <c r="EL24">
        <v>7.2</v>
      </c>
      <c r="EM24" s="12"/>
      <c r="EN24" s="13"/>
      <c r="EO24" s="3">
        <v>5.5</v>
      </c>
      <c r="EP24" s="3">
        <v>7</v>
      </c>
      <c r="EQ24" s="3">
        <v>7</v>
      </c>
      <c r="ER24" s="12"/>
      <c r="ES24" s="13"/>
      <c r="ET24" s="4">
        <f>[1]Area_Weights_Data!L$41*EO24+[1]Area_Weights_Data!M$41*EP24+[1]Area_Weights_Data!N$41*EQ24</f>
        <v>5.9148936170212778</v>
      </c>
      <c r="EU24" s="4">
        <f>[1]Area_Weights_Data!L$42*EO24+[1]Area_Weights_Data!M$42*EP24+[1]Area_Weights_Data!N$42*EQ24</f>
        <v>7.0000000000000018</v>
      </c>
    </row>
    <row r="25" spans="1:151" x14ac:dyDescent="0.25">
      <c r="A25" s="2">
        <v>1978</v>
      </c>
      <c r="B25" s="2">
        <v>8</v>
      </c>
      <c r="C25" s="3">
        <v>100</v>
      </c>
      <c r="D25" s="3">
        <v>140</v>
      </c>
      <c r="E25" s="3">
        <v>155</v>
      </c>
      <c r="F25" s="12"/>
      <c r="G25" s="12"/>
      <c r="H25" s="4">
        <f>[1]Area_Weights_Data!C$5*C25+[1]Area_Weights_Data!D$5*D25+[1]Area_Weights_Data!E$5*E25</f>
        <v>119.87820858706547</v>
      </c>
      <c r="I25" s="4">
        <f>[1]Area_Weights_Data!C$6*C25+[1]Area_Weights_Data!D$6*D25+[1]Area_Weights_Data!E$6*E25</f>
        <v>148.23226578868602</v>
      </c>
      <c r="J25" s="3">
        <v>150</v>
      </c>
      <c r="K25" s="3"/>
      <c r="L25" s="3"/>
      <c r="M25" s="12"/>
      <c r="N25" s="12"/>
      <c r="O25" s="4"/>
      <c r="P25" s="4"/>
      <c r="Q25" s="3">
        <v>130</v>
      </c>
      <c r="R25" s="3">
        <v>115</v>
      </c>
      <c r="S25" s="3">
        <v>120</v>
      </c>
      <c r="T25" s="12"/>
      <c r="U25" s="12"/>
      <c r="V25" s="4">
        <f t="shared" si="0"/>
        <v>130</v>
      </c>
      <c r="W25" s="4">
        <f>[1]Area_Weights_Data!C$12*Q25+[1]Area_Weights_Data!E$12*S25</f>
        <v>121.09956350031177</v>
      </c>
      <c r="X25" s="3">
        <v>80</v>
      </c>
      <c r="Y25" s="3">
        <v>110</v>
      </c>
      <c r="Z25" s="3">
        <v>120</v>
      </c>
      <c r="AA25" s="12"/>
      <c r="AB25" s="12"/>
      <c r="AC25" s="4">
        <f>[1]Area_Weights_Data!C$14*X25+[1]Area_Weights_Data!D$14*Y25+[1]Area_Weights_Data!E$14*Z25</f>
        <v>87.115410634555531</v>
      </c>
      <c r="AD25" s="4">
        <f>[1]Area_Weights_Data!C$15*X25+[1]Area_Weights_Data!D$15*Y25+[1]Area_Weights_Data!E$15*Z25</f>
        <v>114.47173281129496</v>
      </c>
      <c r="AE25" s="3">
        <v>150</v>
      </c>
      <c r="AF25" s="3"/>
      <c r="AG25" s="3">
        <v>140</v>
      </c>
      <c r="AH25" s="12"/>
      <c r="AI25" s="12"/>
      <c r="AJ25" s="4">
        <f t="shared" si="1"/>
        <v>150</v>
      </c>
      <c r="AK25" s="4">
        <f t="shared" si="2"/>
        <v>140</v>
      </c>
      <c r="AL25" s="3"/>
      <c r="AM25" s="3">
        <v>125</v>
      </c>
      <c r="AN25" s="3">
        <v>165</v>
      </c>
      <c r="AO25" s="12"/>
      <c r="AP25" s="12"/>
      <c r="AQ25" s="4">
        <f>[1]Area_Weights_Data!D$23*AM25+[1]Area_Weights_Data!E$23*AN25</f>
        <v>145.84752862328958</v>
      </c>
      <c r="AR25" s="4">
        <f t="shared" si="3"/>
        <v>165</v>
      </c>
      <c r="AS25" s="3">
        <v>75</v>
      </c>
      <c r="AT25" s="3">
        <v>95</v>
      </c>
      <c r="AU25" s="3">
        <v>125</v>
      </c>
      <c r="AV25" s="12"/>
      <c r="AW25" s="12"/>
      <c r="AX25" s="4">
        <f>[1]Area_Weights_Data!$C$26*AS25+[1]Area_Weights_Data!$D$26*AT25+[1]Area_Weights_Data!$E$26*AU25</f>
        <v>80.880916030534337</v>
      </c>
      <c r="AY25" s="4">
        <f>[1]Area_Weights_Data!C$27*AS25+[1]Area_Weights_Data!D$27*AT25+[1]Area_Weights_Data!E$27*AU25</f>
        <v>110.94827125527712</v>
      </c>
      <c r="AZ25" s="3">
        <v>90</v>
      </c>
      <c r="BA25" s="3">
        <v>125</v>
      </c>
      <c r="BB25" s="3">
        <v>140</v>
      </c>
      <c r="BC25" s="12"/>
      <c r="BD25" s="12"/>
      <c r="BE25" s="4">
        <f t="shared" si="4"/>
        <v>90</v>
      </c>
      <c r="BF25" s="4">
        <f>[1]Area_Weights_Data!C$33*AZ25+[1]Area_Weights_Data!D$33*BA25+[1]Area_Weights_Data!E$33*BB25</f>
        <v>133.0616</v>
      </c>
      <c r="BG25" s="3">
        <v>65</v>
      </c>
      <c r="BH25" s="3">
        <v>50</v>
      </c>
      <c r="BI25" s="3">
        <v>50</v>
      </c>
      <c r="BJ25" s="12"/>
      <c r="BK25" s="12"/>
      <c r="BL25" s="4">
        <f>[1]Area_Weights_Data!$C$35*BG25+[1]Area_Weights_Data!$D$35*BH25+[1]Area_Weights_Data!$E$35*BI25</f>
        <v>63.473053892215567</v>
      </c>
      <c r="BM25" s="4">
        <f>[1]Area_Weights_Data!$C$36*BG25+[1]Area_Weights_Data!$D$36*BH25+[1]Area_Weights_Data!$E$36*BI25</f>
        <v>50</v>
      </c>
      <c r="BN25">
        <v>142</v>
      </c>
      <c r="BO25">
        <v>145</v>
      </c>
      <c r="BP25" s="12"/>
      <c r="BQ25" s="12"/>
      <c r="BR25" s="3">
        <v>65</v>
      </c>
      <c r="BS25" s="3">
        <v>85</v>
      </c>
      <c r="BT25" s="3">
        <v>85</v>
      </c>
      <c r="BU25" s="12"/>
      <c r="BV25" s="12"/>
      <c r="BW25" s="4">
        <f>BR25*[1]Area_Weights_Data!C$41+BS25*[1]Area_Weights_Data!D$41+BT25*[1]Area_Weights_Data!E$41</f>
        <v>66.733333333333348</v>
      </c>
      <c r="BX25" s="4">
        <f>BR25*[1]Area_Weights_Data!C$42+BS25*[1]Area_Weights_Data!D$42+BT25*[1]Area_Weights_Data!E$42</f>
        <v>84.999999999999986</v>
      </c>
      <c r="BY25"/>
      <c r="BZ25" s="3">
        <v>8</v>
      </c>
      <c r="CA25" s="3">
        <v>10</v>
      </c>
      <c r="CB25" s="3">
        <v>18.5</v>
      </c>
      <c r="CC25" s="12"/>
      <c r="CD25" s="12"/>
      <c r="CE25" s="4">
        <f>[1]Area_Weights_Data!L$5*BZ25+[1]Area_Weights_Data!M$5*CA25+[1]Area_Weights_Data!N$5*CB25</f>
        <v>8.9697493517718243</v>
      </c>
      <c r="CF25" s="4">
        <f>[1]Area_Weights_Data!L$6*BZ25+[1]Area_Weights_Data!M$6*CA25+[1]Area_Weights_Data!N$6*CB25</f>
        <v>14.44929116684842</v>
      </c>
      <c r="CG25" s="3">
        <v>8.75</v>
      </c>
      <c r="CH25" s="3"/>
      <c r="CI25" s="3"/>
      <c r="CJ25" s="12"/>
      <c r="CK25" s="12"/>
      <c r="CL25" s="4"/>
      <c r="CM25" s="4"/>
      <c r="CN25" s="3">
        <v>19</v>
      </c>
      <c r="CO25" s="3">
        <v>15.5</v>
      </c>
      <c r="CP25" s="3">
        <v>16</v>
      </c>
      <c r="CQ25" s="12"/>
      <c r="CR25" s="12"/>
      <c r="CS25" s="4">
        <f>[1]Area_Weights_Data!L$11*CN25+[1]Area_Weights_Data!N$11*CP25</f>
        <v>19</v>
      </c>
      <c r="CT25" s="4">
        <f>[1]Area_Weights_Data!L$12*CN25+[1]Area_Weights_Data!N$12*CP25</f>
        <v>16.841160220994478</v>
      </c>
      <c r="CU25" s="3">
        <v>8</v>
      </c>
      <c r="CV25" s="3">
        <v>11</v>
      </c>
      <c r="CW25" s="3">
        <v>19</v>
      </c>
      <c r="CX25" s="12"/>
      <c r="CY25" s="12"/>
      <c r="CZ25" s="4">
        <f>[1]Area_Weights_Data!L$14*CU25+[1]Area_Weights_Data!M$14*CV25+[1]Area_Weights_Data!N$14*CW25</f>
        <v>8.7133550488599347</v>
      </c>
      <c r="DA25" s="4">
        <f>[1]Area_Weights_Data!L$15*CU25+[1]Area_Weights_Data!M$15*CV25+[1]Area_Weights_Data!N$15*CW25</f>
        <v>14.817875210792575</v>
      </c>
      <c r="DB25" s="3">
        <v>8</v>
      </c>
      <c r="DC25" s="3"/>
      <c r="DD25" s="3">
        <v>9</v>
      </c>
      <c r="DE25" s="12"/>
      <c r="DF25" s="12"/>
      <c r="DG25" s="4">
        <f t="shared" si="5"/>
        <v>8</v>
      </c>
      <c r="DH25" s="4">
        <f t="shared" si="6"/>
        <v>9</v>
      </c>
      <c r="DI25" s="3"/>
      <c r="DJ25" s="3">
        <v>9</v>
      </c>
      <c r="DK25" s="3">
        <v>10.75</v>
      </c>
      <c r="DL25" s="12"/>
      <c r="DM25" s="12"/>
      <c r="DN25" s="4">
        <f>[1]Area_Weights_Data!M$23*DJ25+[1]Area_Weights_Data!N$23*DK25</f>
        <v>9.5147058823529385</v>
      </c>
      <c r="DO25" s="4">
        <f t="shared" si="7"/>
        <v>10.75</v>
      </c>
      <c r="DP25" s="3">
        <v>5.75</v>
      </c>
      <c r="DQ25" s="3">
        <v>7</v>
      </c>
      <c r="DR25" s="3">
        <v>8.5</v>
      </c>
      <c r="DS25" s="12"/>
      <c r="DT25" s="12"/>
      <c r="DU25" s="4">
        <f>[1]Area_Weights_Data!L$26*DP25+[1]Area_Weights_Data!M$26*DQ25+[1]Area_Weights_Data!N$26*DR25</f>
        <v>6.3699186991869912</v>
      </c>
      <c r="DV25" s="4">
        <f>[1]Area_Weights_Data!L$27*DP25+[1]Area_Weights_Data!M$27*DQ25+[1]Area_Weights_Data!N$27*DR25</f>
        <v>8.0754716981132084</v>
      </c>
      <c r="DW25" s="3">
        <v>9</v>
      </c>
      <c r="DX25" s="3">
        <v>12</v>
      </c>
      <c r="DY25" s="3">
        <v>18</v>
      </c>
      <c r="DZ25" s="12"/>
      <c r="EA25" s="12"/>
      <c r="EB25" s="4">
        <f>[1]Area_Weights_Data!L$32*DW25+[1]Area_Weights_Data!M$32*DX25+[1]Area_Weights_Data!N$32*DY25</f>
        <v>9.3000000000000007</v>
      </c>
      <c r="EC25" s="4">
        <f>[1]Area_Weights_Data!L$33*DW25+[1]Area_Weights_Data!M$33*DX25+[1]Area_Weights_Data!N$33*DY25</f>
        <v>14.069387755102039</v>
      </c>
      <c r="ED25" s="3">
        <v>6</v>
      </c>
      <c r="EE25" s="3">
        <v>6</v>
      </c>
      <c r="EF25" s="3">
        <v>6</v>
      </c>
      <c r="EG25" s="12"/>
      <c r="EH25" s="12"/>
      <c r="EI25" s="4">
        <f>[1]Area_Weights_Data!$L$35*ED25+[1]Area_Weights_Data!$M$35*EE25+[1]Area_Weights_Data!$N$35*EF25</f>
        <v>6</v>
      </c>
      <c r="EJ25" s="4">
        <f>[1]Area_Weights_Data!$L$36*ED25+[1]Area_Weights_Data!$M$36*EE25+[1]Area_Weights_Data!$N$36*EF25</f>
        <v>5.9999999999999991</v>
      </c>
      <c r="EK25">
        <v>7.5</v>
      </c>
      <c r="EL25">
        <v>7.5</v>
      </c>
      <c r="EM25" s="12"/>
      <c r="EN25" s="13"/>
      <c r="EO25" s="3">
        <v>5.5</v>
      </c>
      <c r="EP25" s="3">
        <v>7</v>
      </c>
      <c r="EQ25" s="3">
        <v>7</v>
      </c>
      <c r="ER25" s="12"/>
      <c r="ES25" s="13"/>
      <c r="ET25" s="4">
        <f>[1]Area_Weights_Data!L$41*EO25+[1]Area_Weights_Data!M$41*EP25+[1]Area_Weights_Data!N$41*EQ25</f>
        <v>5.9148936170212778</v>
      </c>
      <c r="EU25" s="4">
        <f>[1]Area_Weights_Data!L$42*EO25+[1]Area_Weights_Data!M$42*EP25+[1]Area_Weights_Data!N$42*EQ25</f>
        <v>7.0000000000000018</v>
      </c>
    </row>
    <row r="26" spans="1:151" x14ac:dyDescent="0.25">
      <c r="A26" s="2">
        <v>1978</v>
      </c>
      <c r="B26" s="2">
        <v>9</v>
      </c>
      <c r="C26" s="3">
        <v>100</v>
      </c>
      <c r="D26" s="3">
        <v>140</v>
      </c>
      <c r="E26" s="3">
        <v>150</v>
      </c>
      <c r="F26" s="12"/>
      <c r="G26" s="12"/>
      <c r="H26" s="4">
        <f>[1]Area_Weights_Data!C$5*C26+[1]Area_Weights_Data!D$5*D26+[1]Area_Weights_Data!E$5*E26</f>
        <v>119.87820858706547</v>
      </c>
      <c r="I26" s="4">
        <f>[1]Area_Weights_Data!C$6*C26+[1]Area_Weights_Data!D$6*D26+[1]Area_Weights_Data!E$6*E26</f>
        <v>145.48817719245733</v>
      </c>
      <c r="J26" s="3">
        <v>155</v>
      </c>
      <c r="K26" s="3"/>
      <c r="L26" s="3"/>
      <c r="M26" s="12"/>
      <c r="N26" s="12"/>
      <c r="O26" s="4"/>
      <c r="P26" s="4"/>
      <c r="Q26" s="3">
        <v>130</v>
      </c>
      <c r="R26" s="3">
        <v>120</v>
      </c>
      <c r="S26" s="3">
        <v>125</v>
      </c>
      <c r="T26" s="12"/>
      <c r="U26" s="12"/>
      <c r="V26" s="4">
        <f t="shared" si="0"/>
        <v>130</v>
      </c>
      <c r="W26" s="4">
        <f>[1]Area_Weights_Data!C$12*Q26+[1]Area_Weights_Data!E$12*S26</f>
        <v>125.54978175015589</v>
      </c>
      <c r="X26" s="3">
        <v>90</v>
      </c>
      <c r="Y26" s="3">
        <v>120</v>
      </c>
      <c r="Z26" s="3">
        <v>130</v>
      </c>
      <c r="AA26" s="12"/>
      <c r="AB26" s="12"/>
      <c r="AC26" s="4">
        <f>[1]Area_Weights_Data!C$14*X26+[1]Area_Weights_Data!D$14*Y26+[1]Area_Weights_Data!E$14*Z26</f>
        <v>97.115410634555531</v>
      </c>
      <c r="AD26" s="4">
        <f>[1]Area_Weights_Data!C$15*X26+[1]Area_Weights_Data!D$15*Y26+[1]Area_Weights_Data!E$15*Z26</f>
        <v>124.47173281129496</v>
      </c>
      <c r="AE26" s="3">
        <v>150</v>
      </c>
      <c r="AF26" s="3"/>
      <c r="AG26" s="3">
        <v>145</v>
      </c>
      <c r="AH26" s="12"/>
      <c r="AI26" s="12"/>
      <c r="AJ26" s="4">
        <f t="shared" si="1"/>
        <v>150</v>
      </c>
      <c r="AK26" s="4">
        <f t="shared" si="2"/>
        <v>145</v>
      </c>
      <c r="AL26" s="3"/>
      <c r="AM26" s="3">
        <v>127</v>
      </c>
      <c r="AN26" s="3">
        <v>165</v>
      </c>
      <c r="AO26" s="12"/>
      <c r="AP26" s="12"/>
      <c r="AQ26" s="4">
        <f>[1]Area_Weights_Data!D$23*AM26+[1]Area_Weights_Data!E$23*AN26</f>
        <v>146.7936330633901</v>
      </c>
      <c r="AR26" s="4">
        <f t="shared" si="3"/>
        <v>165</v>
      </c>
      <c r="AS26" s="3">
        <v>75</v>
      </c>
      <c r="AT26" s="3">
        <v>95</v>
      </c>
      <c r="AU26" s="3">
        <v>130</v>
      </c>
      <c r="AV26" s="12"/>
      <c r="AW26" s="12"/>
      <c r="AX26" s="4">
        <f>[1]Area_Weights_Data!$C$26*AS26+[1]Area_Weights_Data!$D$26*AT26+[1]Area_Weights_Data!$E$26*AU26</f>
        <v>80.880916030534337</v>
      </c>
      <c r="AY26" s="4">
        <f>[1]Area_Weights_Data!C$27*AS26+[1]Area_Weights_Data!D$27*AT26+[1]Area_Weights_Data!E$27*AU26</f>
        <v>113.60631646448996</v>
      </c>
      <c r="AZ26" s="3">
        <v>90</v>
      </c>
      <c r="BA26" s="3">
        <v>125</v>
      </c>
      <c r="BB26" s="3">
        <v>140</v>
      </c>
      <c r="BC26" s="12"/>
      <c r="BD26" s="12"/>
      <c r="BE26" s="4">
        <f t="shared" si="4"/>
        <v>90</v>
      </c>
      <c r="BF26" s="4">
        <f>[1]Area_Weights_Data!C$33*AZ26+[1]Area_Weights_Data!D$33*BA26+[1]Area_Weights_Data!E$33*BB26</f>
        <v>133.0616</v>
      </c>
      <c r="BG26" s="3">
        <v>65</v>
      </c>
      <c r="BH26" s="3">
        <v>50</v>
      </c>
      <c r="BI26" s="3">
        <v>50</v>
      </c>
      <c r="BJ26" s="12"/>
      <c r="BK26" s="12"/>
      <c r="BL26" s="4">
        <f>[1]Area_Weights_Data!$C$35*BG26+[1]Area_Weights_Data!$D$35*BH26+[1]Area_Weights_Data!$E$35*BI26</f>
        <v>63.473053892215567</v>
      </c>
      <c r="BM26" s="4">
        <f>[1]Area_Weights_Data!$C$36*BG26+[1]Area_Weights_Data!$D$36*BH26+[1]Area_Weights_Data!$E$36*BI26</f>
        <v>50</v>
      </c>
      <c r="BN26">
        <v>147</v>
      </c>
      <c r="BO26">
        <v>145</v>
      </c>
      <c r="BP26" s="12"/>
      <c r="BQ26" s="12"/>
      <c r="BR26" s="3">
        <v>70</v>
      </c>
      <c r="BS26" s="3">
        <v>85</v>
      </c>
      <c r="BT26" s="3">
        <v>90</v>
      </c>
      <c r="BU26" s="12"/>
      <c r="BV26" s="12"/>
      <c r="BW26" s="4">
        <f>BR26*[1]Area_Weights_Data!C$41+BS26*[1]Area_Weights_Data!D$41+BT26*[1]Area_Weights_Data!E$41</f>
        <v>71.300000000000011</v>
      </c>
      <c r="BX26" s="4">
        <f>BR26*[1]Area_Weights_Data!C$42+BS26*[1]Area_Weights_Data!D$42+BT26*[1]Area_Weights_Data!E$42</f>
        <v>88.375331564986723</v>
      </c>
      <c r="BY26"/>
      <c r="BZ26" s="3">
        <v>8</v>
      </c>
      <c r="CA26" s="3">
        <v>10</v>
      </c>
      <c r="CB26" s="3">
        <v>18.5</v>
      </c>
      <c r="CC26" s="12"/>
      <c r="CD26" s="12"/>
      <c r="CE26" s="4">
        <f>[1]Area_Weights_Data!L$5*BZ26+[1]Area_Weights_Data!M$5*CA26+[1]Area_Weights_Data!N$5*CB26</f>
        <v>8.9697493517718243</v>
      </c>
      <c r="CF26" s="4">
        <f>[1]Area_Weights_Data!L$6*BZ26+[1]Area_Weights_Data!M$6*CA26+[1]Area_Weights_Data!N$6*CB26</f>
        <v>14.44929116684842</v>
      </c>
      <c r="CG26" s="3">
        <v>8.75</v>
      </c>
      <c r="CH26" s="3"/>
      <c r="CI26" s="3"/>
      <c r="CJ26" s="12"/>
      <c r="CK26" s="12"/>
      <c r="CL26" s="4"/>
      <c r="CM26" s="4"/>
      <c r="CN26" s="3">
        <v>20</v>
      </c>
      <c r="CO26" s="3">
        <v>15.5</v>
      </c>
      <c r="CP26" s="3">
        <v>16</v>
      </c>
      <c r="CQ26" s="12"/>
      <c r="CR26" s="12"/>
      <c r="CS26" s="4">
        <f>[1]Area_Weights_Data!L$11*CN26+[1]Area_Weights_Data!N$11*CP26</f>
        <v>20</v>
      </c>
      <c r="CT26" s="4">
        <f>[1]Area_Weights_Data!L$12*CN26+[1]Area_Weights_Data!N$12*CP26</f>
        <v>17.121546961325969</v>
      </c>
      <c r="CU26" s="3">
        <v>8.5</v>
      </c>
      <c r="CV26" s="3">
        <v>13</v>
      </c>
      <c r="CW26" s="3">
        <v>19</v>
      </c>
      <c r="CX26" s="12"/>
      <c r="CY26" s="12"/>
      <c r="CZ26" s="4">
        <f>[1]Area_Weights_Data!L$14*CU26+[1]Area_Weights_Data!M$14*CV26+[1]Area_Weights_Data!N$14*CW26</f>
        <v>9.5700325732899021</v>
      </c>
      <c r="DA26" s="4">
        <f>[1]Area_Weights_Data!L$15*CU26+[1]Area_Weights_Data!M$15*CV26+[1]Area_Weights_Data!N$15*CW26</f>
        <v>15.863406408094431</v>
      </c>
      <c r="DB26" s="3">
        <v>8</v>
      </c>
      <c r="DC26" s="3"/>
      <c r="DD26" s="3">
        <v>9</v>
      </c>
      <c r="DE26" s="12"/>
      <c r="DF26" s="12"/>
      <c r="DG26" s="4">
        <f t="shared" si="5"/>
        <v>8</v>
      </c>
      <c r="DH26" s="4">
        <f t="shared" si="6"/>
        <v>9</v>
      </c>
      <c r="DI26" s="3"/>
      <c r="DJ26" s="3">
        <v>9</v>
      </c>
      <c r="DK26" s="3">
        <v>10.75</v>
      </c>
      <c r="DL26" s="12"/>
      <c r="DM26" s="12"/>
      <c r="DN26" s="4">
        <f>[1]Area_Weights_Data!M$23*DJ26+[1]Area_Weights_Data!N$23*DK26</f>
        <v>9.5147058823529385</v>
      </c>
      <c r="DO26" s="4">
        <f t="shared" si="7"/>
        <v>10.75</v>
      </c>
      <c r="DP26" s="3">
        <v>5.75</v>
      </c>
      <c r="DQ26" s="3">
        <v>6</v>
      </c>
      <c r="DR26" s="3">
        <v>8.5</v>
      </c>
      <c r="DS26" s="12"/>
      <c r="DT26" s="12"/>
      <c r="DU26" s="4">
        <f>[1]Area_Weights_Data!L$26*DP26+[1]Area_Weights_Data!M$26*DQ26+[1]Area_Weights_Data!N$26*DR26</f>
        <v>5.8739837398373975</v>
      </c>
      <c r="DV26" s="4">
        <f>[1]Area_Weights_Data!L$27*DP26+[1]Area_Weights_Data!M$27*DQ26+[1]Area_Weights_Data!N$27*DR26</f>
        <v>7.7924528301886804</v>
      </c>
      <c r="DW26" s="3">
        <v>9</v>
      </c>
      <c r="DX26" s="3">
        <v>12</v>
      </c>
      <c r="DY26" s="3">
        <v>18</v>
      </c>
      <c r="DZ26" s="12"/>
      <c r="EA26" s="12"/>
      <c r="EB26" s="4">
        <f>[1]Area_Weights_Data!L$32*DW26+[1]Area_Weights_Data!M$32*DX26+[1]Area_Weights_Data!N$32*DY26</f>
        <v>9.3000000000000007</v>
      </c>
      <c r="EC26" s="4">
        <f>[1]Area_Weights_Data!L$33*DW26+[1]Area_Weights_Data!M$33*DX26+[1]Area_Weights_Data!N$33*DY26</f>
        <v>14.069387755102039</v>
      </c>
      <c r="ED26" s="3">
        <v>6</v>
      </c>
      <c r="EE26" s="3">
        <v>6</v>
      </c>
      <c r="EF26" s="3">
        <v>6</v>
      </c>
      <c r="EG26" s="12"/>
      <c r="EH26" s="12"/>
      <c r="EI26" s="4">
        <f>[1]Area_Weights_Data!$L$35*ED26+[1]Area_Weights_Data!$M$35*EE26+[1]Area_Weights_Data!$N$35*EF26</f>
        <v>6</v>
      </c>
      <c r="EJ26" s="4">
        <f>[1]Area_Weights_Data!$L$36*ED26+[1]Area_Weights_Data!$M$36*EE26+[1]Area_Weights_Data!$N$36*EF26</f>
        <v>5.9999999999999991</v>
      </c>
      <c r="EK26">
        <v>7.5</v>
      </c>
      <c r="EL26">
        <v>7.5</v>
      </c>
      <c r="EM26" s="12"/>
      <c r="EN26" s="13"/>
      <c r="EO26" s="3">
        <v>5.5</v>
      </c>
      <c r="EP26" s="3">
        <v>7</v>
      </c>
      <c r="EQ26" s="3">
        <v>7</v>
      </c>
      <c r="ER26" s="12"/>
      <c r="ES26" s="13"/>
      <c r="ET26" s="4">
        <f>[1]Area_Weights_Data!L$41*EO26+[1]Area_Weights_Data!M$41*EP26+[1]Area_Weights_Data!N$41*EQ26</f>
        <v>5.9148936170212778</v>
      </c>
      <c r="EU26" s="4">
        <f>[1]Area_Weights_Data!L$42*EO26+[1]Area_Weights_Data!M$42*EP26+[1]Area_Weights_Data!N$42*EQ26</f>
        <v>7.0000000000000018</v>
      </c>
    </row>
    <row r="27" spans="1:151" x14ac:dyDescent="0.25">
      <c r="A27" s="2">
        <v>1978</v>
      </c>
      <c r="B27" s="2">
        <v>10</v>
      </c>
      <c r="C27" s="3">
        <v>100</v>
      </c>
      <c r="D27" s="3">
        <v>140</v>
      </c>
      <c r="E27" s="3">
        <v>155</v>
      </c>
      <c r="F27" s="12"/>
      <c r="G27" s="12"/>
      <c r="H27" s="4">
        <f>[1]Area_Weights_Data!C$5*C27+[1]Area_Weights_Data!D$5*D27+[1]Area_Weights_Data!E$5*E27</f>
        <v>119.87820858706547</v>
      </c>
      <c r="I27" s="4">
        <f>[1]Area_Weights_Data!C$6*C27+[1]Area_Weights_Data!D$6*D27+[1]Area_Weights_Data!E$6*E27</f>
        <v>148.23226578868602</v>
      </c>
      <c r="J27" s="3">
        <v>159</v>
      </c>
      <c r="K27" s="3"/>
      <c r="L27" s="3"/>
      <c r="M27" s="12"/>
      <c r="N27" s="12"/>
      <c r="O27" s="4"/>
      <c r="P27" s="4"/>
      <c r="Q27" s="3">
        <v>140</v>
      </c>
      <c r="R27" s="3">
        <v>130</v>
      </c>
      <c r="S27" s="3">
        <v>140</v>
      </c>
      <c r="T27" s="12"/>
      <c r="U27" s="12"/>
      <c r="V27" s="4">
        <f t="shared" si="0"/>
        <v>140</v>
      </c>
      <c r="W27" s="4">
        <f>[1]Area_Weights_Data!C$12*Q27+[1]Area_Weights_Data!E$12*S27</f>
        <v>140</v>
      </c>
      <c r="X27" s="3">
        <v>100</v>
      </c>
      <c r="Y27" s="3">
        <v>130</v>
      </c>
      <c r="Z27" s="3">
        <v>150</v>
      </c>
      <c r="AA27" s="12"/>
      <c r="AB27" s="12"/>
      <c r="AC27" s="4">
        <f>[1]Area_Weights_Data!C$14*X27+[1]Area_Weights_Data!D$14*Y27+[1]Area_Weights_Data!E$14*Z27</f>
        <v>107.11541063455553</v>
      </c>
      <c r="AD27" s="4">
        <f>[1]Area_Weights_Data!C$15*X27+[1]Area_Weights_Data!D$15*Y27+[1]Area_Weights_Data!E$15*Z27</f>
        <v>138.94346562258994</v>
      </c>
      <c r="AE27" s="3">
        <v>160</v>
      </c>
      <c r="AF27" s="3"/>
      <c r="AG27" s="3">
        <v>170</v>
      </c>
      <c r="AH27" s="12"/>
      <c r="AI27" s="12"/>
      <c r="AJ27" s="4">
        <f t="shared" si="1"/>
        <v>160</v>
      </c>
      <c r="AK27" s="4">
        <f t="shared" si="2"/>
        <v>170</v>
      </c>
      <c r="AL27" s="3"/>
      <c r="AM27" s="3">
        <v>130</v>
      </c>
      <c r="AN27" s="3">
        <v>175</v>
      </c>
      <c r="AO27" s="12"/>
      <c r="AP27" s="12"/>
      <c r="AQ27" s="4">
        <f>[1]Area_Weights_Data!D$23*AM27+[1]Area_Weights_Data!E$23*AN27</f>
        <v>153.46830494275341</v>
      </c>
      <c r="AR27" s="4">
        <f t="shared" si="3"/>
        <v>175</v>
      </c>
      <c r="AS27" s="3">
        <v>70</v>
      </c>
      <c r="AT27" s="3">
        <v>100</v>
      </c>
      <c r="AU27" s="3">
        <v>129</v>
      </c>
      <c r="AV27" s="12"/>
      <c r="AW27" s="12"/>
      <c r="AX27" s="4">
        <f>[1]Area_Weights_Data!$C$26*AS27+[1]Area_Weights_Data!$D$26*AT27+[1]Area_Weights_Data!$E$26*AU27</f>
        <v>78.82137404580152</v>
      </c>
      <c r="AY27" s="4">
        <f>[1]Area_Weights_Data!C$27*AS27+[1]Area_Weights_Data!D$27*AT27+[1]Area_Weights_Data!E$27*AU27</f>
        <v>115.41666221343455</v>
      </c>
      <c r="AZ27" s="3">
        <v>100</v>
      </c>
      <c r="BA27" s="3">
        <v>135</v>
      </c>
      <c r="BB27" s="3">
        <v>155</v>
      </c>
      <c r="BC27" s="12"/>
      <c r="BD27" s="12"/>
      <c r="BE27" s="4">
        <f t="shared" si="4"/>
        <v>100</v>
      </c>
      <c r="BF27" s="4">
        <f>[1]Area_Weights_Data!C$33*AZ27+[1]Area_Weights_Data!D$33*BA27+[1]Area_Weights_Data!E$33*BB27</f>
        <v>145.74879999999999</v>
      </c>
      <c r="BG27" s="3">
        <v>65</v>
      </c>
      <c r="BH27" s="3">
        <v>50</v>
      </c>
      <c r="BI27" s="3">
        <v>50</v>
      </c>
      <c r="BJ27" s="12"/>
      <c r="BK27" s="12"/>
      <c r="BL27" s="4">
        <f>[1]Area_Weights_Data!$C$35*BG27+[1]Area_Weights_Data!$D$35*BH27+[1]Area_Weights_Data!$E$35*BI27</f>
        <v>63.473053892215567</v>
      </c>
      <c r="BM27" s="4">
        <f>[1]Area_Weights_Data!$C$36*BG27+[1]Area_Weights_Data!$D$36*BH27+[1]Area_Weights_Data!$E$36*BI27</f>
        <v>50</v>
      </c>
      <c r="BN27">
        <v>155</v>
      </c>
      <c r="BO27">
        <v>150</v>
      </c>
      <c r="BP27" s="12"/>
      <c r="BQ27" s="12"/>
      <c r="BR27" s="3">
        <v>68</v>
      </c>
      <c r="BS27" s="3">
        <v>80</v>
      </c>
      <c r="BT27" s="3">
        <v>72</v>
      </c>
      <c r="BU27" s="12"/>
      <c r="BV27" s="12"/>
      <c r="BW27" s="4">
        <f>BR27*[1]Area_Weights_Data!C$41+BS27*[1]Area_Weights_Data!D$41+BT27*[1]Area_Weights_Data!E$41</f>
        <v>69.040000000000006</v>
      </c>
      <c r="BX27" s="4">
        <f>BR27*[1]Area_Weights_Data!C$42+BS27*[1]Area_Weights_Data!D$42+BT27*[1]Area_Weights_Data!E$42</f>
        <v>74.599469496021214</v>
      </c>
      <c r="BY27"/>
      <c r="BZ27" s="3">
        <v>8</v>
      </c>
      <c r="CA27" s="3">
        <v>10</v>
      </c>
      <c r="CB27" s="3">
        <v>18.5</v>
      </c>
      <c r="CC27" s="12"/>
      <c r="CD27" s="12"/>
      <c r="CE27" s="4">
        <f>[1]Area_Weights_Data!L$5*BZ27+[1]Area_Weights_Data!M$5*CA27+[1]Area_Weights_Data!N$5*CB27</f>
        <v>8.9697493517718243</v>
      </c>
      <c r="CF27" s="4">
        <f>[1]Area_Weights_Data!L$6*BZ27+[1]Area_Weights_Data!M$6*CA27+[1]Area_Weights_Data!N$6*CB27</f>
        <v>14.44929116684842</v>
      </c>
      <c r="CG27" s="3">
        <v>8.75</v>
      </c>
      <c r="CH27" s="3"/>
      <c r="CI27" s="3"/>
      <c r="CJ27" s="12"/>
      <c r="CK27" s="12"/>
      <c r="CL27" s="4"/>
      <c r="CM27" s="4"/>
      <c r="CN27" s="3">
        <v>20</v>
      </c>
      <c r="CO27" s="3">
        <v>15.5</v>
      </c>
      <c r="CP27" s="3">
        <v>16</v>
      </c>
      <c r="CQ27" s="12"/>
      <c r="CR27" s="12"/>
      <c r="CS27" s="4">
        <f>[1]Area_Weights_Data!L$11*CN27+[1]Area_Weights_Data!N$11*CP27</f>
        <v>20</v>
      </c>
      <c r="CT27" s="4">
        <f>[1]Area_Weights_Data!L$12*CN27+[1]Area_Weights_Data!N$12*CP27</f>
        <v>17.121546961325969</v>
      </c>
      <c r="CU27" s="3">
        <v>9</v>
      </c>
      <c r="CV27" s="3">
        <v>14</v>
      </c>
      <c r="CW27" s="3">
        <v>20</v>
      </c>
      <c r="CX27" s="12"/>
      <c r="CY27" s="12"/>
      <c r="CZ27" s="4">
        <f>[1]Area_Weights_Data!L$14*CU27+[1]Area_Weights_Data!M$14*CV27+[1]Area_Weights_Data!N$14*CW27</f>
        <v>10.188925081433226</v>
      </c>
      <c r="DA27" s="4">
        <f>[1]Area_Weights_Data!L$15*CU27+[1]Area_Weights_Data!M$15*CV27+[1]Area_Weights_Data!N$15*CW27</f>
        <v>16.863406408094427</v>
      </c>
      <c r="DB27" s="3">
        <v>8</v>
      </c>
      <c r="DC27" s="3"/>
      <c r="DD27" s="3">
        <v>9.5</v>
      </c>
      <c r="DE27" s="12"/>
      <c r="DF27" s="12"/>
      <c r="DG27" s="4">
        <f t="shared" si="5"/>
        <v>8</v>
      </c>
      <c r="DH27" s="4">
        <f t="shared" si="6"/>
        <v>9.5</v>
      </c>
      <c r="DI27" s="3"/>
      <c r="DJ27" s="3">
        <v>10</v>
      </c>
      <c r="DK27" s="3">
        <v>11.5</v>
      </c>
      <c r="DL27" s="12"/>
      <c r="DM27" s="12"/>
      <c r="DN27" s="4">
        <f>[1]Area_Weights_Data!M$23*DJ27+[1]Area_Weights_Data!N$23*DK27</f>
        <v>10.441176470588232</v>
      </c>
      <c r="DO27" s="4">
        <f t="shared" si="7"/>
        <v>11.5</v>
      </c>
      <c r="DP27" s="3">
        <v>5.75</v>
      </c>
      <c r="DQ27" s="3">
        <v>6.5</v>
      </c>
      <c r="DR27" s="3">
        <v>9</v>
      </c>
      <c r="DS27" s="12"/>
      <c r="DT27" s="12"/>
      <c r="DU27" s="4">
        <f>[1]Area_Weights_Data!L$26*DP27+[1]Area_Weights_Data!M$26*DQ27+[1]Area_Weights_Data!N$26*DR27</f>
        <v>6.1219512195121943</v>
      </c>
      <c r="DV27" s="4">
        <f>[1]Area_Weights_Data!L$27*DP27+[1]Area_Weights_Data!M$27*DQ27+[1]Area_Weights_Data!N$27*DR27</f>
        <v>8.2924528301886813</v>
      </c>
      <c r="DW27" s="3">
        <v>9</v>
      </c>
      <c r="DX27" s="3">
        <v>13</v>
      </c>
      <c r="DY27" s="3">
        <v>19</v>
      </c>
      <c r="DZ27" s="12"/>
      <c r="EA27" s="12"/>
      <c r="EB27" s="4">
        <f>[1]Area_Weights_Data!L$32*DW27+[1]Area_Weights_Data!M$32*DX27+[1]Area_Weights_Data!N$32*DY27</f>
        <v>9.4</v>
      </c>
      <c r="EC27" s="4">
        <f>[1]Area_Weights_Data!L$33*DW27+[1]Area_Weights_Data!M$33*DX27+[1]Area_Weights_Data!N$33*DY27</f>
        <v>15.069387755102039</v>
      </c>
      <c r="ED27" s="3">
        <v>6</v>
      </c>
      <c r="EE27" s="3">
        <v>6</v>
      </c>
      <c r="EF27" s="3">
        <v>6</v>
      </c>
      <c r="EG27" s="12"/>
      <c r="EH27" s="12"/>
      <c r="EI27" s="4">
        <f>[1]Area_Weights_Data!$L$35*ED27+[1]Area_Weights_Data!$M$35*EE27+[1]Area_Weights_Data!$N$35*EF27</f>
        <v>6</v>
      </c>
      <c r="EJ27" s="4">
        <f>[1]Area_Weights_Data!$L$36*ED27+[1]Area_Weights_Data!$M$36*EE27+[1]Area_Weights_Data!$N$36*EF27</f>
        <v>5.9999999999999991</v>
      </c>
      <c r="EK27">
        <v>8.5</v>
      </c>
      <c r="EL27">
        <v>8.5</v>
      </c>
      <c r="EM27" s="12"/>
      <c r="EN27" s="13"/>
      <c r="EO27" s="3">
        <v>6</v>
      </c>
      <c r="EP27" s="3">
        <v>7</v>
      </c>
      <c r="EQ27" s="3">
        <v>7</v>
      </c>
      <c r="ER27" s="12"/>
      <c r="ES27" s="13"/>
      <c r="ET27" s="4">
        <f>[1]Area_Weights_Data!L$41*EO27+[1]Area_Weights_Data!M$41*EP27+[1]Area_Weights_Data!N$41*EQ27</f>
        <v>6.2765957446808525</v>
      </c>
      <c r="EU27" s="4">
        <f>[1]Area_Weights_Data!L$42*EO27+[1]Area_Weights_Data!M$42*EP27+[1]Area_Weights_Data!N$42*EQ27</f>
        <v>7.0000000000000018</v>
      </c>
    </row>
    <row r="28" spans="1:151" x14ac:dyDescent="0.25">
      <c r="A28" s="2">
        <v>1978</v>
      </c>
      <c r="B28" s="2">
        <v>11</v>
      </c>
      <c r="C28" s="3">
        <v>107</v>
      </c>
      <c r="D28" s="3">
        <v>150</v>
      </c>
      <c r="E28" s="3">
        <v>160</v>
      </c>
      <c r="F28" s="12"/>
      <c r="G28" s="12"/>
      <c r="H28" s="4">
        <f>[1]Area_Weights_Data!C$5*C28+[1]Area_Weights_Data!D$5*D28+[1]Area_Weights_Data!E$5*E28</f>
        <v>128.3690742310954</v>
      </c>
      <c r="I28" s="4">
        <f>[1]Area_Weights_Data!C$6*C28+[1]Area_Weights_Data!D$6*D28+[1]Area_Weights_Data!E$6*E28</f>
        <v>155.48817719245733</v>
      </c>
      <c r="J28" s="3">
        <v>165</v>
      </c>
      <c r="K28" s="3"/>
      <c r="L28" s="3"/>
      <c r="M28" s="12"/>
      <c r="N28" s="12"/>
      <c r="O28" s="4"/>
      <c r="P28" s="4"/>
      <c r="Q28" s="3">
        <v>155</v>
      </c>
      <c r="R28" s="3">
        <v>140</v>
      </c>
      <c r="S28" s="3">
        <v>147</v>
      </c>
      <c r="T28" s="12"/>
      <c r="U28" s="12"/>
      <c r="V28" s="4">
        <f t="shared" si="0"/>
        <v>155</v>
      </c>
      <c r="W28" s="4">
        <f>[1]Area_Weights_Data!C$12*Q28+[1]Area_Weights_Data!E$12*S28</f>
        <v>147.87965080024944</v>
      </c>
      <c r="X28" s="3">
        <v>100</v>
      </c>
      <c r="Y28" s="3">
        <v>133</v>
      </c>
      <c r="Z28" s="3">
        <v>154</v>
      </c>
      <c r="AA28" s="12"/>
      <c r="AB28" s="12"/>
      <c r="AC28" s="4">
        <f>[1]Area_Weights_Data!C$14*X28+[1]Area_Weights_Data!D$14*Y28+[1]Area_Weights_Data!E$14*Z28</f>
        <v>107.82695169801107</v>
      </c>
      <c r="AD28" s="4">
        <f>[1]Area_Weights_Data!C$15*X28+[1]Area_Weights_Data!D$15*Y28+[1]Area_Weights_Data!E$15*Z28</f>
        <v>142.39063890371943</v>
      </c>
      <c r="AE28" s="3">
        <v>160</v>
      </c>
      <c r="AF28" s="3"/>
      <c r="AG28" s="3">
        <v>170</v>
      </c>
      <c r="AH28" s="12"/>
      <c r="AI28" s="12"/>
      <c r="AJ28" s="4">
        <f t="shared" si="1"/>
        <v>160</v>
      </c>
      <c r="AK28" s="4">
        <f t="shared" si="2"/>
        <v>170</v>
      </c>
      <c r="AL28" s="3"/>
      <c r="AM28" s="3">
        <v>130</v>
      </c>
      <c r="AN28" s="3">
        <v>175</v>
      </c>
      <c r="AO28" s="12"/>
      <c r="AP28" s="12"/>
      <c r="AQ28" s="4">
        <f>[1]Area_Weights_Data!D$23*AM28+[1]Area_Weights_Data!E$23*AN28</f>
        <v>153.46830494275341</v>
      </c>
      <c r="AR28" s="4">
        <f t="shared" si="3"/>
        <v>175</v>
      </c>
      <c r="AS28" s="3">
        <v>75</v>
      </c>
      <c r="AT28" s="3">
        <v>110</v>
      </c>
      <c r="AU28" s="3">
        <v>150</v>
      </c>
      <c r="AV28" s="12"/>
      <c r="AW28" s="12"/>
      <c r="AX28" s="4">
        <f>[1]Area_Weights_Data!$C$26*AS28+[1]Area_Weights_Data!$D$26*AT28+[1]Area_Weights_Data!$E$26*AU28</f>
        <v>85.291603053435097</v>
      </c>
      <c r="AY28" s="4">
        <f>[1]Area_Weights_Data!C$27*AS28+[1]Area_Weights_Data!D$27*AT28+[1]Area_Weights_Data!E$27*AU28</f>
        <v>131.26436167370281</v>
      </c>
      <c r="AZ28" s="3">
        <v>100</v>
      </c>
      <c r="BA28" s="3">
        <v>132</v>
      </c>
      <c r="BB28" s="3">
        <v>158</v>
      </c>
      <c r="BC28" s="12"/>
      <c r="BD28" s="12"/>
      <c r="BE28" s="4">
        <f t="shared" si="4"/>
        <v>100</v>
      </c>
      <c r="BF28" s="4">
        <f>[1]Area_Weights_Data!C$33*AZ28+[1]Area_Weights_Data!D$33*BA28+[1]Area_Weights_Data!E$33*BB28</f>
        <v>145.97343999999998</v>
      </c>
      <c r="BG28" s="3">
        <v>60</v>
      </c>
      <c r="BH28" s="3">
        <v>50</v>
      </c>
      <c r="BI28" s="3">
        <v>50</v>
      </c>
      <c r="BJ28" s="12"/>
      <c r="BK28" s="12"/>
      <c r="BL28" s="4">
        <f>[1]Area_Weights_Data!$C$35*BG28+[1]Area_Weights_Data!$D$35*BH28+[1]Area_Weights_Data!$E$35*BI28</f>
        <v>58.982035928143716</v>
      </c>
      <c r="BM28" s="4">
        <f>[1]Area_Weights_Data!$C$36*BG28+[1]Area_Weights_Data!$D$36*BH28+[1]Area_Weights_Data!$E$36*BI28</f>
        <v>50</v>
      </c>
      <c r="BN28">
        <v>158</v>
      </c>
      <c r="BO28">
        <v>160</v>
      </c>
      <c r="BP28" s="12"/>
      <c r="BQ28" s="12"/>
      <c r="BR28" s="3">
        <v>70</v>
      </c>
      <c r="BS28" s="3">
        <v>85</v>
      </c>
      <c r="BT28" s="3">
        <v>80</v>
      </c>
      <c r="BU28" s="12"/>
      <c r="BV28" s="12"/>
      <c r="BW28" s="4">
        <f>BR28*[1]Area_Weights_Data!C$41+BS28*[1]Area_Weights_Data!D$41+BT28*[1]Area_Weights_Data!E$41</f>
        <v>71.300000000000011</v>
      </c>
      <c r="BX28" s="4">
        <f>BR28*[1]Area_Weights_Data!C$42+BS28*[1]Area_Weights_Data!D$42+BT28*[1]Area_Weights_Data!E$42</f>
        <v>81.624668435013248</v>
      </c>
      <c r="BY28"/>
      <c r="BZ28" s="3">
        <v>9</v>
      </c>
      <c r="CA28" s="3">
        <v>10.5</v>
      </c>
      <c r="CB28" s="3">
        <v>19</v>
      </c>
      <c r="CC28" s="12"/>
      <c r="CD28" s="12"/>
      <c r="CE28" s="4">
        <f>[1]Area_Weights_Data!L$5*BZ28+[1]Area_Weights_Data!M$5*CA28+[1]Area_Weights_Data!N$5*CB28</f>
        <v>9.7273120138288682</v>
      </c>
      <c r="CF28" s="4">
        <f>[1]Area_Weights_Data!L$6*BZ28+[1]Area_Weights_Data!M$6*CA28+[1]Area_Weights_Data!N$6*CB28</f>
        <v>14.949291166848418</v>
      </c>
      <c r="CG28" s="3">
        <v>9</v>
      </c>
      <c r="CH28" s="3"/>
      <c r="CI28" s="3"/>
      <c r="CJ28" s="12"/>
      <c r="CK28" s="12"/>
      <c r="CL28" s="4"/>
      <c r="CM28" s="4"/>
      <c r="CN28" s="3">
        <v>25</v>
      </c>
      <c r="CO28" s="3">
        <v>18</v>
      </c>
      <c r="CP28" s="3">
        <v>17</v>
      </c>
      <c r="CQ28" s="12"/>
      <c r="CR28" s="12"/>
      <c r="CS28" s="4">
        <f>[1]Area_Weights_Data!L$11*CN28+[1]Area_Weights_Data!N$11*CP28</f>
        <v>25</v>
      </c>
      <c r="CT28" s="4">
        <f>[1]Area_Weights_Data!L$12*CN28+[1]Area_Weights_Data!N$12*CP28</f>
        <v>19.243093922651937</v>
      </c>
      <c r="CU28" s="3">
        <v>9.5</v>
      </c>
      <c r="CV28" s="3">
        <v>15</v>
      </c>
      <c r="CW28" s="3">
        <v>22</v>
      </c>
      <c r="CX28" s="12"/>
      <c r="CY28" s="12"/>
      <c r="CZ28" s="4">
        <f>[1]Area_Weights_Data!L$14*CU28+[1]Area_Weights_Data!M$14*CV28+[1]Area_Weights_Data!N$14*CW28</f>
        <v>10.807817589576548</v>
      </c>
      <c r="DA28" s="4">
        <f>[1]Area_Weights_Data!L$15*CU28+[1]Area_Weights_Data!M$15*CV28+[1]Area_Weights_Data!N$15*CW28</f>
        <v>18.340640809443499</v>
      </c>
      <c r="DB28" s="3">
        <v>8.5</v>
      </c>
      <c r="DC28" s="3"/>
      <c r="DD28" s="3">
        <v>11</v>
      </c>
      <c r="DE28" s="12"/>
      <c r="DF28" s="12"/>
      <c r="DG28" s="4">
        <f t="shared" si="5"/>
        <v>8.5</v>
      </c>
      <c r="DH28" s="4">
        <f t="shared" si="6"/>
        <v>11</v>
      </c>
      <c r="DI28" s="3"/>
      <c r="DJ28" s="3">
        <v>10.25</v>
      </c>
      <c r="DK28" s="3">
        <v>11.75</v>
      </c>
      <c r="DL28" s="12"/>
      <c r="DM28" s="12"/>
      <c r="DN28" s="4">
        <f>[1]Area_Weights_Data!M$23*DJ28+[1]Area_Weights_Data!N$23*DK28</f>
        <v>10.691176470588232</v>
      </c>
      <c r="DO28" s="4">
        <f t="shared" si="7"/>
        <v>11.75</v>
      </c>
      <c r="DP28" s="3">
        <v>5.75</v>
      </c>
      <c r="DQ28" s="3">
        <v>6.5</v>
      </c>
      <c r="DR28" s="3">
        <v>8.5</v>
      </c>
      <c r="DS28" s="12"/>
      <c r="DT28" s="12"/>
      <c r="DU28" s="4">
        <f>[1]Area_Weights_Data!L$26*DP28+[1]Area_Weights_Data!M$26*DQ28+[1]Area_Weights_Data!N$26*DR28</f>
        <v>6.1219512195121943</v>
      </c>
      <c r="DV28" s="4">
        <f>[1]Area_Weights_Data!L$27*DP28+[1]Area_Weights_Data!M$27*DQ28+[1]Area_Weights_Data!N$27*DR28</f>
        <v>7.933962264150944</v>
      </c>
      <c r="DW28" s="3">
        <v>9.5</v>
      </c>
      <c r="DX28" s="3">
        <v>12.5</v>
      </c>
      <c r="DY28" s="3">
        <v>21</v>
      </c>
      <c r="DZ28" s="12"/>
      <c r="EA28" s="12"/>
      <c r="EB28" s="4">
        <f>[1]Area_Weights_Data!L$32*DW28+[1]Area_Weights_Data!M$32*DX28+[1]Area_Weights_Data!N$32*DY28</f>
        <v>9.8000000000000007</v>
      </c>
      <c r="EC28" s="4">
        <f>[1]Area_Weights_Data!L$33*DW28+[1]Area_Weights_Data!M$33*DX28+[1]Area_Weights_Data!N$33*DY28</f>
        <v>15.431632653061223</v>
      </c>
      <c r="ED28" s="3">
        <v>6.25</v>
      </c>
      <c r="EE28" s="3">
        <v>6</v>
      </c>
      <c r="EF28" s="3">
        <v>6</v>
      </c>
      <c r="EG28" s="12"/>
      <c r="EH28" s="12"/>
      <c r="EI28" s="4">
        <f>[1]Area_Weights_Data!$L$35*ED28+[1]Area_Weights_Data!$M$35*EE28+[1]Area_Weights_Data!$N$35*EF28</f>
        <v>6.2321428571428577</v>
      </c>
      <c r="EJ28" s="4">
        <f>[1]Area_Weights_Data!$L$36*ED28+[1]Area_Weights_Data!$M$36*EE28+[1]Area_Weights_Data!$N$36*EF28</f>
        <v>5.9999999999999991</v>
      </c>
      <c r="EK28">
        <v>9</v>
      </c>
      <c r="EL28">
        <v>9.5</v>
      </c>
      <c r="EM28" s="12"/>
      <c r="EN28" s="13"/>
      <c r="EO28" s="3">
        <v>6</v>
      </c>
      <c r="EP28" s="3">
        <v>7</v>
      </c>
      <c r="EQ28" s="3">
        <v>7</v>
      </c>
      <c r="ER28" s="12"/>
      <c r="ES28" s="13"/>
      <c r="ET28" s="4">
        <f>[1]Area_Weights_Data!L$41*EO28+[1]Area_Weights_Data!M$41*EP28+[1]Area_Weights_Data!N$41*EQ28</f>
        <v>6.2765957446808525</v>
      </c>
      <c r="EU28" s="4">
        <f>[1]Area_Weights_Data!L$42*EO28+[1]Area_Weights_Data!M$42*EP28+[1]Area_Weights_Data!N$42*EQ28</f>
        <v>7.0000000000000018</v>
      </c>
    </row>
    <row r="29" spans="1:151" x14ac:dyDescent="0.25">
      <c r="A29" s="2">
        <v>1978</v>
      </c>
      <c r="B29" s="2">
        <v>12</v>
      </c>
      <c r="C29" s="3">
        <v>112</v>
      </c>
      <c r="D29" s="3">
        <v>154</v>
      </c>
      <c r="E29" s="3">
        <v>163</v>
      </c>
      <c r="F29" s="12"/>
      <c r="G29" s="12"/>
      <c r="H29" s="4">
        <f>[1]Area_Weights_Data!C$5*C29+[1]Area_Weights_Data!D$5*D29+[1]Area_Weights_Data!E$5*E29</f>
        <v>132.87211901641874</v>
      </c>
      <c r="I29" s="4">
        <f>[1]Area_Weights_Data!C$6*C29+[1]Area_Weights_Data!D$6*D29+[1]Area_Weights_Data!E$6*E29</f>
        <v>158.9393594732116</v>
      </c>
      <c r="J29" s="3">
        <v>168</v>
      </c>
      <c r="K29" s="3"/>
      <c r="L29" s="3"/>
      <c r="M29" s="12"/>
      <c r="N29" s="12"/>
      <c r="O29" s="4"/>
      <c r="P29" s="4"/>
      <c r="Q29" s="3">
        <v>150</v>
      </c>
      <c r="R29" s="3">
        <v>135</v>
      </c>
      <c r="S29" s="3">
        <v>140</v>
      </c>
      <c r="T29" s="12"/>
      <c r="U29" s="12"/>
      <c r="V29" s="4">
        <f t="shared" si="0"/>
        <v>150</v>
      </c>
      <c r="W29" s="4">
        <f>[1]Area_Weights_Data!C$12*Q29+[1]Area_Weights_Data!E$12*S29</f>
        <v>141.09956350031177</v>
      </c>
      <c r="X29" s="3">
        <v>100</v>
      </c>
      <c r="Y29" s="3">
        <v>133</v>
      </c>
      <c r="Z29" s="3">
        <v>140</v>
      </c>
      <c r="AA29" s="12"/>
      <c r="AB29" s="12"/>
      <c r="AC29" s="4">
        <f>[1]Area_Weights_Data!C$14*X29+[1]Area_Weights_Data!D$14*Y29+[1]Area_Weights_Data!E$14*Z29</f>
        <v>107.82695169801107</v>
      </c>
      <c r="AD29" s="4">
        <f>[1]Area_Weights_Data!C$15*X29+[1]Area_Weights_Data!D$15*Y29+[1]Area_Weights_Data!E$15*Z29</f>
        <v>136.13021296790643</v>
      </c>
      <c r="AE29" s="3">
        <v>160</v>
      </c>
      <c r="AF29" s="3"/>
      <c r="AG29" s="3">
        <v>170</v>
      </c>
      <c r="AH29" s="12"/>
      <c r="AI29" s="12"/>
      <c r="AJ29" s="4">
        <f t="shared" si="1"/>
        <v>160</v>
      </c>
      <c r="AK29" s="4">
        <f t="shared" si="2"/>
        <v>170</v>
      </c>
      <c r="AL29" s="3"/>
      <c r="AM29" s="3">
        <v>140</v>
      </c>
      <c r="AN29" s="3">
        <v>180</v>
      </c>
      <c r="AO29" s="12"/>
      <c r="AP29" s="12"/>
      <c r="AQ29" s="4">
        <f>[1]Area_Weights_Data!D$23*AM29+[1]Area_Weights_Data!E$23*AN29</f>
        <v>160.82658475286229</v>
      </c>
      <c r="AR29" s="4">
        <f t="shared" si="3"/>
        <v>180</v>
      </c>
      <c r="AS29" s="3">
        <v>75</v>
      </c>
      <c r="AT29" s="3">
        <v>110</v>
      </c>
      <c r="AU29" s="3">
        <v>145</v>
      </c>
      <c r="AV29" s="12"/>
      <c r="AW29" s="12"/>
      <c r="AX29" s="4">
        <f>[1]Area_Weights_Data!$C$26*AS29+[1]Area_Weights_Data!$D$26*AT29+[1]Area_Weights_Data!$E$26*AU29</f>
        <v>85.291603053435097</v>
      </c>
      <c r="AY29" s="4">
        <f>[1]Area_Weights_Data!C$27*AS29+[1]Area_Weights_Data!D$27*AT29+[1]Area_Weights_Data!E$27*AU29</f>
        <v>128.60631646448996</v>
      </c>
      <c r="AZ29" s="3">
        <v>100</v>
      </c>
      <c r="BA29" s="3">
        <v>137</v>
      </c>
      <c r="BB29" s="3">
        <v>155</v>
      </c>
      <c r="BC29" s="12"/>
      <c r="BD29" s="12"/>
      <c r="BE29" s="4">
        <f t="shared" si="4"/>
        <v>100</v>
      </c>
      <c r="BF29" s="4">
        <f>[1]Area_Weights_Data!C$33*AZ29+[1]Area_Weights_Data!D$33*BA29+[1]Area_Weights_Data!E$33*BB29</f>
        <v>146.67392000000001</v>
      </c>
      <c r="BG29" s="3">
        <v>60</v>
      </c>
      <c r="BH29" s="3">
        <v>50</v>
      </c>
      <c r="BI29" s="3">
        <v>50</v>
      </c>
      <c r="BJ29" s="12"/>
      <c r="BK29" s="12"/>
      <c r="BL29" s="4">
        <f>[1]Area_Weights_Data!$C$35*BG29+[1]Area_Weights_Data!$D$35*BH29+[1]Area_Weights_Data!$E$35*BI29</f>
        <v>58.982035928143716</v>
      </c>
      <c r="BM29" s="4">
        <f>[1]Area_Weights_Data!$C$36*BG29+[1]Area_Weights_Data!$D$36*BH29+[1]Area_Weights_Data!$E$36*BI29</f>
        <v>50</v>
      </c>
      <c r="BN29">
        <v>160</v>
      </c>
      <c r="BO29">
        <v>165</v>
      </c>
      <c r="BP29" s="12"/>
      <c r="BQ29" s="12"/>
      <c r="BR29" s="3">
        <v>75</v>
      </c>
      <c r="BS29" s="3">
        <v>82</v>
      </c>
      <c r="BT29" s="3">
        <v>85</v>
      </c>
      <c r="BU29" s="12"/>
      <c r="BV29" s="12"/>
      <c r="BW29" s="4">
        <f>BR29*[1]Area_Weights_Data!C$41+BS29*[1]Area_Weights_Data!D$41+BT29*[1]Area_Weights_Data!E$41</f>
        <v>75.606666666666683</v>
      </c>
      <c r="BX29" s="4">
        <f>BR29*[1]Area_Weights_Data!C$42+BS29*[1]Area_Weights_Data!D$42+BT29*[1]Area_Weights_Data!E$42</f>
        <v>84.025198938992034</v>
      </c>
      <c r="BY29"/>
      <c r="BZ29" s="3">
        <v>9</v>
      </c>
      <c r="CA29" s="3">
        <v>10.5</v>
      </c>
      <c r="CB29" s="3">
        <v>19</v>
      </c>
      <c r="CC29" s="12"/>
      <c r="CD29" s="12"/>
      <c r="CE29" s="4">
        <f>[1]Area_Weights_Data!L$5*BZ29+[1]Area_Weights_Data!M$5*CA29+[1]Area_Weights_Data!N$5*CB29</f>
        <v>9.7273120138288682</v>
      </c>
      <c r="CF29" s="4">
        <f>[1]Area_Weights_Data!L$6*BZ29+[1]Area_Weights_Data!M$6*CA29+[1]Area_Weights_Data!N$6*CB29</f>
        <v>14.949291166848418</v>
      </c>
      <c r="CG29" s="3">
        <v>10</v>
      </c>
      <c r="CH29" s="3"/>
      <c r="CI29" s="3"/>
      <c r="CJ29" s="12"/>
      <c r="CK29" s="12"/>
      <c r="CL29" s="4"/>
      <c r="CM29" s="4"/>
      <c r="CN29" s="3">
        <v>25</v>
      </c>
      <c r="CO29" s="3">
        <v>18</v>
      </c>
      <c r="CP29" s="3">
        <v>17</v>
      </c>
      <c r="CQ29" s="12"/>
      <c r="CR29" s="12"/>
      <c r="CS29" s="4">
        <f>[1]Area_Weights_Data!L$11*CN29+[1]Area_Weights_Data!N$11*CP29</f>
        <v>25</v>
      </c>
      <c r="CT29" s="4">
        <f>[1]Area_Weights_Data!L$12*CN29+[1]Area_Weights_Data!N$12*CP29</f>
        <v>19.243093922651937</v>
      </c>
      <c r="CU29" s="3">
        <v>9.5</v>
      </c>
      <c r="CV29" s="3">
        <v>15</v>
      </c>
      <c r="CW29" s="3">
        <v>20</v>
      </c>
      <c r="CX29" s="12"/>
      <c r="CY29" s="12"/>
      <c r="CZ29" s="4">
        <f>[1]Area_Weights_Data!L$14*CU29+[1]Area_Weights_Data!M$14*CV29+[1]Area_Weights_Data!N$14*CW29</f>
        <v>10.807817589576548</v>
      </c>
      <c r="DA29" s="4">
        <f>[1]Area_Weights_Data!L$15*CU29+[1]Area_Weights_Data!M$15*CV29+[1]Area_Weights_Data!N$15*CW29</f>
        <v>17.386172006745355</v>
      </c>
      <c r="DB29" s="3">
        <v>8.5</v>
      </c>
      <c r="DC29" s="3"/>
      <c r="DD29" s="3">
        <v>11.5</v>
      </c>
      <c r="DE29" s="12"/>
      <c r="DF29" s="12"/>
      <c r="DG29" s="4">
        <f t="shared" si="5"/>
        <v>8.5</v>
      </c>
      <c r="DH29" s="4">
        <f t="shared" si="6"/>
        <v>11.5</v>
      </c>
      <c r="DI29" s="3"/>
      <c r="DJ29" s="3">
        <v>10.25</v>
      </c>
      <c r="DK29" s="3">
        <v>12</v>
      </c>
      <c r="DL29" s="12"/>
      <c r="DM29" s="12"/>
      <c r="DN29" s="4">
        <f>[1]Area_Weights_Data!M$23*DJ29+[1]Area_Weights_Data!N$23*DK29</f>
        <v>10.764705882352938</v>
      </c>
      <c r="DO29" s="4">
        <f t="shared" si="7"/>
        <v>12</v>
      </c>
      <c r="DP29" s="3">
        <v>5.75</v>
      </c>
      <c r="DQ29" s="3">
        <v>6.5</v>
      </c>
      <c r="DR29" s="3">
        <v>8.5</v>
      </c>
      <c r="DS29" s="12"/>
      <c r="DT29" s="12"/>
      <c r="DU29" s="4">
        <f>[1]Area_Weights_Data!L$26*DP29+[1]Area_Weights_Data!M$26*DQ29+[1]Area_Weights_Data!N$26*DR29</f>
        <v>6.1219512195121943</v>
      </c>
      <c r="DV29" s="4">
        <f>[1]Area_Weights_Data!L$27*DP29+[1]Area_Weights_Data!M$27*DQ29+[1]Area_Weights_Data!N$27*DR29</f>
        <v>7.933962264150944</v>
      </c>
      <c r="DW29" s="3">
        <v>9.5</v>
      </c>
      <c r="DX29" s="3">
        <v>12.5</v>
      </c>
      <c r="DY29" s="3">
        <v>21</v>
      </c>
      <c r="DZ29" s="12"/>
      <c r="EA29" s="12"/>
      <c r="EB29" s="4">
        <f>[1]Area_Weights_Data!L$32*DW29+[1]Area_Weights_Data!M$32*DX29+[1]Area_Weights_Data!N$32*DY29</f>
        <v>9.8000000000000007</v>
      </c>
      <c r="EC29" s="4">
        <f>[1]Area_Weights_Data!L$33*DW29+[1]Area_Weights_Data!M$33*DX29+[1]Area_Weights_Data!N$33*DY29</f>
        <v>15.431632653061223</v>
      </c>
      <c r="ED29" s="3">
        <v>6.25</v>
      </c>
      <c r="EE29" s="3">
        <v>6</v>
      </c>
      <c r="EF29" s="3">
        <v>6</v>
      </c>
      <c r="EG29" s="12"/>
      <c r="EH29" s="12"/>
      <c r="EI29" s="4">
        <f>[1]Area_Weights_Data!$L$35*ED29+[1]Area_Weights_Data!$M$35*EE29+[1]Area_Weights_Data!$N$35*EF29</f>
        <v>6.2321428571428577</v>
      </c>
      <c r="EJ29" s="4">
        <f>[1]Area_Weights_Data!$L$36*ED29+[1]Area_Weights_Data!$M$36*EE29+[1]Area_Weights_Data!$N$36*EF29</f>
        <v>5.9999999999999991</v>
      </c>
      <c r="EK29">
        <v>9</v>
      </c>
      <c r="EL29">
        <v>9.5</v>
      </c>
      <c r="EM29" s="12"/>
      <c r="EN29" s="13"/>
      <c r="EO29" s="3">
        <v>6</v>
      </c>
      <c r="EP29" s="3">
        <v>7</v>
      </c>
      <c r="EQ29" s="3">
        <v>7</v>
      </c>
      <c r="ER29" s="12"/>
      <c r="ES29" s="13"/>
      <c r="ET29" s="4">
        <f>[1]Area_Weights_Data!L$41*EO29+[1]Area_Weights_Data!M$41*EP29+[1]Area_Weights_Data!N$41*EQ29</f>
        <v>6.2765957446808525</v>
      </c>
      <c r="EU29" s="4">
        <f>[1]Area_Weights_Data!L$42*EO29+[1]Area_Weights_Data!M$42*EP29+[1]Area_Weights_Data!N$42*EQ29</f>
        <v>7.0000000000000018</v>
      </c>
    </row>
    <row r="30" spans="1:151" x14ac:dyDescent="0.25">
      <c r="A30" s="2">
        <v>1979</v>
      </c>
      <c r="B30" s="2">
        <v>1</v>
      </c>
      <c r="C30" s="3">
        <v>111</v>
      </c>
      <c r="D30" s="3">
        <v>155</v>
      </c>
      <c r="E30" s="3">
        <v>165</v>
      </c>
      <c r="F30" s="12"/>
      <c r="G30" s="12"/>
      <c r="H30" s="4">
        <f>[1]Area_Weights_Data!C$5*C30+[1]Area_Weights_Data!D$5*D30+[1]Area_Weights_Data!E$5*E30</f>
        <v>132.86602944577203</v>
      </c>
      <c r="I30" s="4">
        <f>[1]Area_Weights_Data!C$6*C30+[1]Area_Weights_Data!D$6*D30+[1]Area_Weights_Data!E$6*E30</f>
        <v>160.48817719245733</v>
      </c>
      <c r="J30" s="3">
        <v>190</v>
      </c>
      <c r="K30" s="3"/>
      <c r="L30" s="3"/>
      <c r="M30" s="12"/>
      <c r="N30" s="12"/>
      <c r="O30" s="4"/>
      <c r="P30" s="4"/>
      <c r="Q30" s="3">
        <v>155</v>
      </c>
      <c r="R30" s="3">
        <v>130</v>
      </c>
      <c r="S30" s="3">
        <v>150</v>
      </c>
      <c r="T30" s="12"/>
      <c r="U30" s="12"/>
      <c r="V30" s="4">
        <f t="shared" si="0"/>
        <v>155</v>
      </c>
      <c r="W30" s="4">
        <f>[1]Area_Weights_Data!C$12*Q30+[1]Area_Weights_Data!E$12*S30</f>
        <v>150.54978175015589</v>
      </c>
      <c r="X30" s="3">
        <v>100</v>
      </c>
      <c r="Y30" s="3">
        <v>135</v>
      </c>
      <c r="Z30" s="3">
        <v>150</v>
      </c>
      <c r="AA30" s="12"/>
      <c r="AB30" s="12"/>
      <c r="AC30" s="4">
        <f>[1]Area_Weights_Data!C$14*X30+[1]Area_Weights_Data!D$14*Y30+[1]Area_Weights_Data!E$14*Z30</f>
        <v>108.30131240698145</v>
      </c>
      <c r="AD30" s="4">
        <f>[1]Area_Weights_Data!C$15*X30+[1]Area_Weights_Data!D$15*Y30+[1]Area_Weights_Data!E$15*Z30</f>
        <v>141.70759921694244</v>
      </c>
      <c r="AE30" s="3">
        <v>169</v>
      </c>
      <c r="AF30" s="3"/>
      <c r="AG30" s="3">
        <v>190</v>
      </c>
      <c r="AH30" s="12"/>
      <c r="AI30" s="12"/>
      <c r="AJ30" s="4">
        <f t="shared" si="1"/>
        <v>169</v>
      </c>
      <c r="AK30" s="4">
        <f t="shared" si="2"/>
        <v>190</v>
      </c>
      <c r="AL30" s="3"/>
      <c r="AM30" s="3">
        <v>150</v>
      </c>
      <c r="AN30" s="3">
        <v>190</v>
      </c>
      <c r="AO30" s="12"/>
      <c r="AP30" s="12"/>
      <c r="AQ30" s="4">
        <f>[1]Area_Weights_Data!D$23*AM30+[1]Area_Weights_Data!E$23*AN30</f>
        <v>170.81262217257745</v>
      </c>
      <c r="AR30" s="4">
        <f t="shared" si="3"/>
        <v>190</v>
      </c>
      <c r="AS30" s="3">
        <v>80</v>
      </c>
      <c r="AT30" s="3">
        <v>110</v>
      </c>
      <c r="AU30" s="3">
        <v>145</v>
      </c>
      <c r="AV30" s="12"/>
      <c r="AW30" s="12"/>
      <c r="AX30" s="4">
        <f>[1]Area_Weights_Data!$C$26*AS30+[1]Area_Weights_Data!$D$26*AT30+[1]Area_Weights_Data!$E$26*AU30</f>
        <v>88.82137404580152</v>
      </c>
      <c r="AY30" s="4">
        <f>[1]Area_Weights_Data!C$27*AS30+[1]Area_Weights_Data!D$27*AT30+[1]Area_Weights_Data!E$27*AU30</f>
        <v>128.60631646448996</v>
      </c>
      <c r="AZ30" s="3">
        <v>100</v>
      </c>
      <c r="BA30" s="3">
        <v>138</v>
      </c>
      <c r="BB30" s="3">
        <v>157</v>
      </c>
      <c r="BC30" s="12"/>
      <c r="BD30" s="12"/>
      <c r="BE30" s="4">
        <f t="shared" si="4"/>
        <v>100</v>
      </c>
      <c r="BF30" s="4">
        <f>[1]Area_Weights_Data!C$33*AZ30+[1]Area_Weights_Data!D$33*BA30+[1]Area_Weights_Data!E$33*BB30</f>
        <v>148.21135999999998</v>
      </c>
      <c r="BG30" s="3">
        <v>60</v>
      </c>
      <c r="BH30" s="3">
        <v>50</v>
      </c>
      <c r="BI30" s="3">
        <v>50</v>
      </c>
      <c r="BJ30" s="12"/>
      <c r="BK30" s="12"/>
      <c r="BL30" s="4">
        <f>[1]Area_Weights_Data!$C$35*BG30+[1]Area_Weights_Data!$D$35*BH30+[1]Area_Weights_Data!$E$35*BI30</f>
        <v>58.982035928143716</v>
      </c>
      <c r="BM30" s="4">
        <f>[1]Area_Weights_Data!$C$36*BG30+[1]Area_Weights_Data!$D$36*BH30+[1]Area_Weights_Data!$E$36*BI30</f>
        <v>50</v>
      </c>
      <c r="BN30">
        <v>170</v>
      </c>
      <c r="BO30">
        <v>180</v>
      </c>
      <c r="BP30" s="12"/>
      <c r="BQ30" s="12"/>
      <c r="BR30" s="3">
        <v>75</v>
      </c>
      <c r="BS30" s="3">
        <v>82</v>
      </c>
      <c r="BT30" s="3">
        <v>87</v>
      </c>
      <c r="BU30" s="12"/>
      <c r="BV30" s="12"/>
      <c r="BW30" s="4">
        <f>BR30*[1]Area_Weights_Data!C$41+BS30*[1]Area_Weights_Data!D$41+BT30*[1]Area_Weights_Data!E$41</f>
        <v>75.606666666666683</v>
      </c>
      <c r="BX30" s="4">
        <f>BR30*[1]Area_Weights_Data!C$42+BS30*[1]Area_Weights_Data!D$42+BT30*[1]Area_Weights_Data!E$42</f>
        <v>85.375331564986723</v>
      </c>
      <c r="BY30"/>
      <c r="BZ30" s="3">
        <v>9</v>
      </c>
      <c r="CA30" s="3">
        <v>10.5</v>
      </c>
      <c r="CB30" s="3">
        <v>19</v>
      </c>
      <c r="CC30" s="12"/>
      <c r="CD30" s="12"/>
      <c r="CE30" s="4">
        <f>[1]Area_Weights_Data!L$5*BZ30+[1]Area_Weights_Data!M$5*CA30+[1]Area_Weights_Data!N$5*CB30</f>
        <v>9.7273120138288682</v>
      </c>
      <c r="CF30" s="4">
        <f>[1]Area_Weights_Data!L$6*BZ30+[1]Area_Weights_Data!M$6*CA30+[1]Area_Weights_Data!N$6*CB30</f>
        <v>14.949291166848418</v>
      </c>
      <c r="CG30" s="3">
        <v>10</v>
      </c>
      <c r="CH30" s="3"/>
      <c r="CI30" s="3"/>
      <c r="CJ30" s="12"/>
      <c r="CK30" s="12"/>
      <c r="CL30" s="4"/>
      <c r="CM30" s="4"/>
      <c r="CN30" s="3">
        <v>25</v>
      </c>
      <c r="CO30" s="3">
        <v>18</v>
      </c>
      <c r="CP30" s="3">
        <v>20</v>
      </c>
      <c r="CQ30" s="12"/>
      <c r="CR30" s="12"/>
      <c r="CS30" s="4">
        <f>[1]Area_Weights_Data!L$11*CN30+[1]Area_Weights_Data!N$11*CP30</f>
        <v>25</v>
      </c>
      <c r="CT30" s="4">
        <f>[1]Area_Weights_Data!L$12*CN30+[1]Area_Weights_Data!N$12*CP30</f>
        <v>21.401933701657462</v>
      </c>
      <c r="CU30" s="3">
        <v>9.5</v>
      </c>
      <c r="CV30" s="3">
        <v>15</v>
      </c>
      <c r="CW30" s="3">
        <v>20</v>
      </c>
      <c r="CX30" s="12"/>
      <c r="CY30" s="12"/>
      <c r="CZ30" s="4">
        <f>[1]Area_Weights_Data!L$14*CU30+[1]Area_Weights_Data!M$14*CV30+[1]Area_Weights_Data!N$14*CW30</f>
        <v>10.807817589576548</v>
      </c>
      <c r="DA30" s="4">
        <f>[1]Area_Weights_Data!L$15*CU30+[1]Area_Weights_Data!M$15*CV30+[1]Area_Weights_Data!N$15*CW30</f>
        <v>17.386172006745355</v>
      </c>
      <c r="DB30" s="3">
        <v>8.5</v>
      </c>
      <c r="DC30" s="3"/>
      <c r="DD30" s="3">
        <v>11.5</v>
      </c>
      <c r="DE30" s="12"/>
      <c r="DF30" s="12"/>
      <c r="DG30" s="4">
        <f t="shared" si="5"/>
        <v>8.5</v>
      </c>
      <c r="DH30" s="4">
        <f t="shared" si="6"/>
        <v>11.5</v>
      </c>
      <c r="DI30" s="3"/>
      <c r="DJ30" s="3">
        <v>10.25</v>
      </c>
      <c r="DK30" s="3">
        <v>12</v>
      </c>
      <c r="DL30" s="12"/>
      <c r="DM30" s="12"/>
      <c r="DN30" s="4">
        <f>[1]Area_Weights_Data!M$23*DJ30+[1]Area_Weights_Data!N$23*DK30</f>
        <v>10.764705882352938</v>
      </c>
      <c r="DO30" s="4">
        <f t="shared" si="7"/>
        <v>12</v>
      </c>
      <c r="DP30" s="3">
        <v>5.75</v>
      </c>
      <c r="DQ30" s="3">
        <v>6.5</v>
      </c>
      <c r="DR30" s="3">
        <v>7.5</v>
      </c>
      <c r="DS30" s="12"/>
      <c r="DT30" s="12"/>
      <c r="DU30" s="4">
        <f>[1]Area_Weights_Data!L$26*DP30+[1]Area_Weights_Data!M$26*DQ30+[1]Area_Weights_Data!N$26*DR30</f>
        <v>6.1219512195121943</v>
      </c>
      <c r="DV30" s="4">
        <f>[1]Area_Weights_Data!L$27*DP30+[1]Area_Weights_Data!M$27*DQ30+[1]Area_Weights_Data!N$27*DR30</f>
        <v>7.2169811320754729</v>
      </c>
      <c r="DW30" s="3">
        <v>9.5</v>
      </c>
      <c r="DX30" s="3">
        <v>12</v>
      </c>
      <c r="DY30" s="3">
        <v>20.25</v>
      </c>
      <c r="DZ30" s="12"/>
      <c r="EA30" s="12"/>
      <c r="EB30" s="4">
        <f>[1]Area_Weights_Data!L$32*DW30+[1]Area_Weights_Data!M$32*DX30+[1]Area_Weights_Data!N$32*DY30</f>
        <v>9.75</v>
      </c>
      <c r="EC30" s="4">
        <f>[1]Area_Weights_Data!L$33*DW30+[1]Area_Weights_Data!M$33*DX30+[1]Area_Weights_Data!N$33*DY30</f>
        <v>14.845408163265304</v>
      </c>
      <c r="ED30" s="3">
        <v>6.25</v>
      </c>
      <c r="EE30" s="3">
        <v>6</v>
      </c>
      <c r="EF30" s="3">
        <v>6</v>
      </c>
      <c r="EG30" s="12"/>
      <c r="EH30" s="12"/>
      <c r="EI30" s="4">
        <f>[1]Area_Weights_Data!$L$35*ED30+[1]Area_Weights_Data!$M$35*EE30+[1]Area_Weights_Data!$N$35*EF30</f>
        <v>6.2321428571428577</v>
      </c>
      <c r="EJ30" s="4">
        <f>[1]Area_Weights_Data!$L$36*ED30+[1]Area_Weights_Data!$M$36*EE30+[1]Area_Weights_Data!$N$36*EF30</f>
        <v>5.9999999999999991</v>
      </c>
      <c r="EK30">
        <v>9</v>
      </c>
      <c r="EL30">
        <v>9.5</v>
      </c>
      <c r="EM30" s="12"/>
      <c r="EN30" s="13"/>
      <c r="EO30" s="3">
        <v>6</v>
      </c>
      <c r="EP30" s="3">
        <v>7</v>
      </c>
      <c r="EQ30" s="3">
        <v>7</v>
      </c>
      <c r="ER30" s="12"/>
      <c r="ES30" s="13"/>
      <c r="ET30" s="4">
        <f>[1]Area_Weights_Data!L$41*EO30+[1]Area_Weights_Data!M$41*EP30+[1]Area_Weights_Data!N$41*EQ30</f>
        <v>6.2765957446808525</v>
      </c>
      <c r="EU30" s="4">
        <f>[1]Area_Weights_Data!L$42*EO30+[1]Area_Weights_Data!M$42*EP30+[1]Area_Weights_Data!N$42*EQ30</f>
        <v>7.0000000000000018</v>
      </c>
    </row>
    <row r="31" spans="1:151" x14ac:dyDescent="0.25">
      <c r="A31" s="2">
        <v>1979</v>
      </c>
      <c r="B31" s="2">
        <v>2</v>
      </c>
      <c r="C31" s="3">
        <v>125</v>
      </c>
      <c r="D31" s="3">
        <v>162</v>
      </c>
      <c r="E31" s="3">
        <v>175</v>
      </c>
      <c r="F31" s="12"/>
      <c r="G31" s="12"/>
      <c r="H31" s="4">
        <f>[1]Area_Weights_Data!C$5*C31+[1]Area_Weights_Data!D$5*D31+[1]Area_Weights_Data!E$5*E31</f>
        <v>143.38734294303555</v>
      </c>
      <c r="I31" s="4">
        <f>[1]Area_Weights_Data!C$6*C31+[1]Area_Weights_Data!D$6*D31+[1]Area_Weights_Data!E$6*E31</f>
        <v>169.13463035019453</v>
      </c>
      <c r="J31" s="3">
        <v>195</v>
      </c>
      <c r="K31" s="3"/>
      <c r="L31" s="3"/>
      <c r="M31" s="12"/>
      <c r="N31" s="12"/>
      <c r="O31" s="4"/>
      <c r="P31" s="4"/>
      <c r="Q31" s="3">
        <v>170</v>
      </c>
      <c r="R31" s="3">
        <v>145</v>
      </c>
      <c r="S31" s="3">
        <v>155</v>
      </c>
      <c r="T31" s="12"/>
      <c r="U31" s="12"/>
      <c r="V31" s="4">
        <f t="shared" si="0"/>
        <v>170</v>
      </c>
      <c r="W31" s="4">
        <f>[1]Area_Weights_Data!C$12*Q31+[1]Area_Weights_Data!E$12*S31</f>
        <v>156.64934525046769</v>
      </c>
      <c r="X31" s="3">
        <v>102</v>
      </c>
      <c r="Y31" s="3">
        <v>135</v>
      </c>
      <c r="Z31" s="3">
        <v>160</v>
      </c>
      <c r="AA31" s="12"/>
      <c r="AB31" s="12"/>
      <c r="AC31" s="4">
        <f>[1]Area_Weights_Data!C$14*X31+[1]Area_Weights_Data!D$14*Y31+[1]Area_Weights_Data!E$14*Z31</f>
        <v>109.82695169801107</v>
      </c>
      <c r="AD31" s="4">
        <f>[1]Area_Weights_Data!C$15*X31+[1]Area_Weights_Data!D$15*Y31+[1]Area_Weights_Data!E$15*Z31</f>
        <v>146.17933202823747</v>
      </c>
      <c r="AE31" s="3">
        <v>192</v>
      </c>
      <c r="AF31" s="3"/>
      <c r="AG31" s="3">
        <v>197</v>
      </c>
      <c r="AH31" s="12"/>
      <c r="AI31" s="12"/>
      <c r="AJ31" s="4">
        <f t="shared" si="1"/>
        <v>192</v>
      </c>
      <c r="AK31" s="4">
        <f t="shared" si="2"/>
        <v>197</v>
      </c>
      <c r="AL31" s="3"/>
      <c r="AM31" s="3">
        <v>160</v>
      </c>
      <c r="AN31" s="3">
        <v>195</v>
      </c>
      <c r="AO31" s="12"/>
      <c r="AP31" s="12"/>
      <c r="AQ31" s="4">
        <f>[1]Area_Weights_Data!D$23*AM31+[1]Area_Weights_Data!E$23*AN31</f>
        <v>178.17090198268636</v>
      </c>
      <c r="AR31" s="4">
        <f t="shared" si="3"/>
        <v>195</v>
      </c>
      <c r="AS31" s="3">
        <v>85</v>
      </c>
      <c r="AT31" s="3">
        <v>120</v>
      </c>
      <c r="AU31" s="3">
        <v>155</v>
      </c>
      <c r="AV31" s="12"/>
      <c r="AW31" s="12"/>
      <c r="AX31" s="4">
        <f>[1]Area_Weights_Data!$C$26*AS31+[1]Area_Weights_Data!$D$26*AT31+[1]Area_Weights_Data!$E$26*AU31</f>
        <v>95.291603053435097</v>
      </c>
      <c r="AY31" s="4">
        <f>[1]Area_Weights_Data!C$27*AS31+[1]Area_Weights_Data!D$27*AT31+[1]Area_Weights_Data!E$27*AU31</f>
        <v>138.60631646448996</v>
      </c>
      <c r="AZ31" s="3">
        <v>110</v>
      </c>
      <c r="BA31" s="3">
        <v>145</v>
      </c>
      <c r="BB31" s="3">
        <v>170</v>
      </c>
      <c r="BC31" s="12"/>
      <c r="BD31" s="12"/>
      <c r="BE31" s="4">
        <f t="shared" si="4"/>
        <v>110</v>
      </c>
      <c r="BF31" s="4">
        <f>[1]Area_Weights_Data!C$33*AZ31+[1]Area_Weights_Data!D$33*BA31+[1]Area_Weights_Data!E$33*BB31</f>
        <v>158.43599999999998</v>
      </c>
      <c r="BG31" s="3">
        <v>60</v>
      </c>
      <c r="BH31" s="3">
        <v>55</v>
      </c>
      <c r="BI31" s="3">
        <v>50</v>
      </c>
      <c r="BJ31" s="12"/>
      <c r="BK31" s="12"/>
      <c r="BL31" s="4">
        <f>[1]Area_Weights_Data!$C$35*BG31+[1]Area_Weights_Data!$D$35*BH31+[1]Area_Weights_Data!$E$35*BI31</f>
        <v>59.491017964071858</v>
      </c>
      <c r="BM31" s="4">
        <f>[1]Area_Weights_Data!$C$36*BG31+[1]Area_Weights_Data!$D$36*BH31+[1]Area_Weights_Data!$E$36*BI31</f>
        <v>53.251028806584358</v>
      </c>
      <c r="BN31">
        <v>175</v>
      </c>
      <c r="BO31">
        <v>185</v>
      </c>
      <c r="BP31" s="12"/>
      <c r="BQ31" s="12"/>
      <c r="BR31" s="3">
        <v>80</v>
      </c>
      <c r="BS31" s="3">
        <v>90</v>
      </c>
      <c r="BT31" s="3">
        <v>100</v>
      </c>
      <c r="BU31" s="12"/>
      <c r="BV31" s="12"/>
      <c r="BW31" s="4">
        <f>BR31*[1]Area_Weights_Data!C$41+BS31*[1]Area_Weights_Data!D$41+BT31*[1]Area_Weights_Data!E$41</f>
        <v>80.866666666666674</v>
      </c>
      <c r="BX31" s="4">
        <f>BR31*[1]Area_Weights_Data!C$42+BS31*[1]Area_Weights_Data!D$42+BT31*[1]Area_Weights_Data!E$42</f>
        <v>96.750663129973475</v>
      </c>
      <c r="BY31"/>
      <c r="BZ31" s="3">
        <v>9</v>
      </c>
      <c r="CA31" s="3">
        <v>10.5</v>
      </c>
      <c r="CB31" s="3">
        <v>19</v>
      </c>
      <c r="CC31" s="12"/>
      <c r="CD31" s="12"/>
      <c r="CE31" s="4">
        <f>[1]Area_Weights_Data!L$5*BZ31+[1]Area_Weights_Data!M$5*CA31+[1]Area_Weights_Data!N$5*CB31</f>
        <v>9.7273120138288682</v>
      </c>
      <c r="CF31" s="4">
        <f>[1]Area_Weights_Data!L$6*BZ31+[1]Area_Weights_Data!M$6*CA31+[1]Area_Weights_Data!N$6*CB31</f>
        <v>14.949291166848418</v>
      </c>
      <c r="CG31" s="3">
        <v>10</v>
      </c>
      <c r="CH31" s="3"/>
      <c r="CI31" s="3"/>
      <c r="CJ31" s="12"/>
      <c r="CK31" s="12"/>
      <c r="CL31" s="4"/>
      <c r="CM31" s="4"/>
      <c r="CN31" s="3">
        <v>23</v>
      </c>
      <c r="CO31" s="3">
        <v>17</v>
      </c>
      <c r="CP31" s="3">
        <v>18</v>
      </c>
      <c r="CQ31" s="12"/>
      <c r="CR31" s="12"/>
      <c r="CS31" s="4">
        <f>[1]Area_Weights_Data!L$11*CN31+[1]Area_Weights_Data!N$11*CP31</f>
        <v>23</v>
      </c>
      <c r="CT31" s="4">
        <f>[1]Area_Weights_Data!L$12*CN31+[1]Area_Weights_Data!N$12*CP31</f>
        <v>19.401933701657462</v>
      </c>
      <c r="CU31" s="3">
        <v>9</v>
      </c>
      <c r="CV31" s="3">
        <v>12</v>
      </c>
      <c r="CW31" s="3">
        <v>20</v>
      </c>
      <c r="CX31" s="12"/>
      <c r="CY31" s="12"/>
      <c r="CZ31" s="4">
        <f>[1]Area_Weights_Data!L$14*CU31+[1]Area_Weights_Data!M$14*CV31+[1]Area_Weights_Data!N$14*CW31</f>
        <v>9.7133550488599347</v>
      </c>
      <c r="DA31" s="4">
        <f>[1]Area_Weights_Data!L$15*CU31+[1]Area_Weights_Data!M$15*CV31+[1]Area_Weights_Data!N$15*CW31</f>
        <v>15.817875210792575</v>
      </c>
      <c r="DB31" s="3">
        <v>8.5</v>
      </c>
      <c r="DC31" s="3"/>
      <c r="DD31" s="3">
        <v>10.5</v>
      </c>
      <c r="DE31" s="12"/>
      <c r="DF31" s="12"/>
      <c r="DG31" s="4">
        <f t="shared" si="5"/>
        <v>8.5</v>
      </c>
      <c r="DH31" s="4">
        <f t="shared" si="6"/>
        <v>10.5</v>
      </c>
      <c r="DI31" s="3"/>
      <c r="DJ31" s="3">
        <v>10.25</v>
      </c>
      <c r="DK31" s="3">
        <v>12</v>
      </c>
      <c r="DL31" s="12"/>
      <c r="DM31" s="12"/>
      <c r="DN31" s="4">
        <f>[1]Area_Weights_Data!M$23*DJ31+[1]Area_Weights_Data!N$23*DK31</f>
        <v>10.764705882352938</v>
      </c>
      <c r="DO31" s="4">
        <f t="shared" si="7"/>
        <v>12</v>
      </c>
      <c r="DP31" s="3">
        <v>6</v>
      </c>
      <c r="DQ31" s="3">
        <v>6.75</v>
      </c>
      <c r="DR31" s="3">
        <v>8</v>
      </c>
      <c r="DS31" s="12"/>
      <c r="DT31" s="12"/>
      <c r="DU31" s="4">
        <f>[1]Area_Weights_Data!L$26*DP31+[1]Area_Weights_Data!M$26*DQ31+[1]Area_Weights_Data!N$26*DR31</f>
        <v>6.3719512195121943</v>
      </c>
      <c r="DV31" s="4">
        <f>[1]Area_Weights_Data!L$27*DP31+[1]Area_Weights_Data!M$27*DQ31+[1]Area_Weights_Data!N$27*DR31</f>
        <v>7.6462264150943406</v>
      </c>
      <c r="DW31" s="3">
        <v>9.5</v>
      </c>
      <c r="DX31" s="3">
        <v>11.75</v>
      </c>
      <c r="DY31" s="3">
        <v>20</v>
      </c>
      <c r="DZ31" s="12"/>
      <c r="EA31" s="12"/>
      <c r="EB31" s="4">
        <f>[1]Area_Weights_Data!L$32*DW31+[1]Area_Weights_Data!M$32*DX31+[1]Area_Weights_Data!N$32*DY31</f>
        <v>9.7250000000000014</v>
      </c>
      <c r="EC31" s="4">
        <f>[1]Area_Weights_Data!L$33*DW31+[1]Area_Weights_Data!M$33*DX31+[1]Area_Weights_Data!N$33*DY31</f>
        <v>14.595408163265304</v>
      </c>
      <c r="ED31" s="3">
        <v>6.25</v>
      </c>
      <c r="EE31" s="3">
        <v>6</v>
      </c>
      <c r="EF31" s="3">
        <v>6</v>
      </c>
      <c r="EG31" s="12"/>
      <c r="EH31" s="12"/>
      <c r="EI31" s="4">
        <f>[1]Area_Weights_Data!$L$35*ED31+[1]Area_Weights_Data!$M$35*EE31+[1]Area_Weights_Data!$N$35*EF31</f>
        <v>6.2321428571428577</v>
      </c>
      <c r="EJ31" s="4">
        <f>[1]Area_Weights_Data!$L$36*ED31+[1]Area_Weights_Data!$M$36*EE31+[1]Area_Weights_Data!$N$36*EF31</f>
        <v>5.9999999999999991</v>
      </c>
      <c r="EK31">
        <v>9</v>
      </c>
      <c r="EL31">
        <v>9.5</v>
      </c>
      <c r="EM31" s="12"/>
      <c r="EN31" s="13"/>
      <c r="EO31" s="3">
        <v>6</v>
      </c>
      <c r="EP31" s="3">
        <v>7</v>
      </c>
      <c r="EQ31" s="3">
        <v>7</v>
      </c>
      <c r="ER31" s="12"/>
      <c r="ES31" s="13"/>
      <c r="ET31" s="4">
        <f>[1]Area_Weights_Data!L$41*EO31+[1]Area_Weights_Data!M$41*EP31+[1]Area_Weights_Data!N$41*EQ31</f>
        <v>6.2765957446808525</v>
      </c>
      <c r="EU31" s="4">
        <f>[1]Area_Weights_Data!L$42*EO31+[1]Area_Weights_Data!M$42*EP31+[1]Area_Weights_Data!N$42*EQ31</f>
        <v>7.0000000000000018</v>
      </c>
    </row>
    <row r="32" spans="1:151" x14ac:dyDescent="0.25">
      <c r="A32" s="2">
        <v>1979</v>
      </c>
      <c r="B32" s="2">
        <v>3</v>
      </c>
      <c r="C32" s="3">
        <v>140</v>
      </c>
      <c r="D32" s="3">
        <v>165</v>
      </c>
      <c r="E32" s="3">
        <v>175</v>
      </c>
      <c r="F32" s="12"/>
      <c r="G32" s="12"/>
      <c r="H32" s="4">
        <f>[1]Area_Weights_Data!C$5*C32+[1]Area_Weights_Data!D$5*D32+[1]Area_Weights_Data!E$5*E32</f>
        <v>152.42388036691594</v>
      </c>
      <c r="I32" s="4">
        <f>[1]Area_Weights_Data!C$6*C32+[1]Area_Weights_Data!D$6*D32+[1]Area_Weights_Data!E$6*E32</f>
        <v>170.48817719245733</v>
      </c>
      <c r="J32" s="3">
        <v>190</v>
      </c>
      <c r="K32" s="3"/>
      <c r="L32" s="3"/>
      <c r="M32" s="12"/>
      <c r="N32" s="12"/>
      <c r="O32" s="4"/>
      <c r="P32" s="4"/>
      <c r="Q32" s="3">
        <v>161</v>
      </c>
      <c r="R32" s="3">
        <v>130</v>
      </c>
      <c r="S32" s="3">
        <v>150</v>
      </c>
      <c r="T32" s="12"/>
      <c r="U32" s="12"/>
      <c r="V32" s="4">
        <f t="shared" si="0"/>
        <v>161</v>
      </c>
      <c r="W32" s="4">
        <f>[1]Area_Weights_Data!C$12*Q32+[1]Area_Weights_Data!E$12*S32</f>
        <v>151.20951985034296</v>
      </c>
      <c r="X32" s="3">
        <v>100</v>
      </c>
      <c r="Y32" s="3">
        <v>136</v>
      </c>
      <c r="Z32" s="3">
        <v>155</v>
      </c>
      <c r="AA32" s="12"/>
      <c r="AB32" s="12"/>
      <c r="AC32" s="4">
        <f>[1]Area_Weights_Data!C$14*X32+[1]Area_Weights_Data!D$14*Y32+[1]Area_Weights_Data!E$14*Z32</f>
        <v>108.53849276146664</v>
      </c>
      <c r="AD32" s="4">
        <f>[1]Area_Weights_Data!C$15*X32+[1]Area_Weights_Data!D$15*Y32+[1]Area_Weights_Data!E$15*Z32</f>
        <v>144.49629234146045</v>
      </c>
      <c r="AE32" s="3">
        <v>178</v>
      </c>
      <c r="AF32" s="3"/>
      <c r="AG32" s="3">
        <v>188</v>
      </c>
      <c r="AH32" s="12"/>
      <c r="AI32" s="12"/>
      <c r="AJ32" s="4">
        <f t="shared" si="1"/>
        <v>178</v>
      </c>
      <c r="AK32" s="4">
        <f t="shared" si="2"/>
        <v>188</v>
      </c>
      <c r="AL32" s="3"/>
      <c r="AM32" s="3">
        <v>160</v>
      </c>
      <c r="AN32" s="3">
        <v>170</v>
      </c>
      <c r="AO32" s="12"/>
      <c r="AP32" s="12"/>
      <c r="AQ32" s="4">
        <f>[1]Area_Weights_Data!D$23*AM32+[1]Area_Weights_Data!E$23*AN32</f>
        <v>165.03211393465511</v>
      </c>
      <c r="AR32" s="4">
        <f t="shared" si="3"/>
        <v>170</v>
      </c>
      <c r="AS32" s="3">
        <v>85</v>
      </c>
      <c r="AT32" s="3">
        <v>120</v>
      </c>
      <c r="AU32" s="3">
        <v>155</v>
      </c>
      <c r="AV32" s="12"/>
      <c r="AW32" s="12"/>
      <c r="AX32" s="4">
        <f>[1]Area_Weights_Data!$C$26*AS32+[1]Area_Weights_Data!$D$26*AT32+[1]Area_Weights_Data!$E$26*AU32</f>
        <v>95.291603053435097</v>
      </c>
      <c r="AY32" s="4">
        <f>[1]Area_Weights_Data!C$27*AS32+[1]Area_Weights_Data!D$27*AT32+[1]Area_Weights_Data!E$27*AU32</f>
        <v>138.60631646448996</v>
      </c>
      <c r="AZ32" s="3">
        <v>110</v>
      </c>
      <c r="BA32" s="3">
        <v>145</v>
      </c>
      <c r="BB32" s="3">
        <v>170</v>
      </c>
      <c r="BC32" s="12"/>
      <c r="BD32" s="12"/>
      <c r="BE32" s="4">
        <f t="shared" si="4"/>
        <v>110</v>
      </c>
      <c r="BF32" s="4">
        <f>[1]Area_Weights_Data!C$33*AZ32+[1]Area_Weights_Data!D$33*BA32+[1]Area_Weights_Data!E$33*BB32</f>
        <v>158.43599999999998</v>
      </c>
      <c r="BG32" s="3">
        <v>62</v>
      </c>
      <c r="BH32" s="3">
        <v>55</v>
      </c>
      <c r="BI32" s="3">
        <v>50</v>
      </c>
      <c r="BJ32" s="12"/>
      <c r="BK32" s="12"/>
      <c r="BL32" s="4">
        <f>[1]Area_Weights_Data!$C$35*BG32+[1]Area_Weights_Data!$D$35*BH32+[1]Area_Weights_Data!$E$35*BI32</f>
        <v>61.287425149700596</v>
      </c>
      <c r="BM32" s="4">
        <f>[1]Area_Weights_Data!$C$36*BG32+[1]Area_Weights_Data!$D$36*BH32+[1]Area_Weights_Data!$E$36*BI32</f>
        <v>53.251028806584358</v>
      </c>
      <c r="BN32">
        <v>178</v>
      </c>
      <c r="BO32">
        <v>185</v>
      </c>
      <c r="BP32" s="12"/>
      <c r="BQ32" s="12"/>
      <c r="BR32" s="3">
        <v>78</v>
      </c>
      <c r="BS32" s="3">
        <v>84</v>
      </c>
      <c r="BT32" s="3">
        <v>87</v>
      </c>
      <c r="BU32" s="12"/>
      <c r="BV32" s="12"/>
      <c r="BW32" s="4">
        <f>BR32*[1]Area_Weights_Data!C$41+BS32*[1]Area_Weights_Data!D$41+BT32*[1]Area_Weights_Data!E$41</f>
        <v>78.52000000000001</v>
      </c>
      <c r="BX32" s="4">
        <f>BR32*[1]Area_Weights_Data!C$42+BS32*[1]Area_Weights_Data!D$42+BT32*[1]Area_Weights_Data!E$42</f>
        <v>86.025198938992034</v>
      </c>
      <c r="BY32"/>
      <c r="BZ32" s="3">
        <v>9</v>
      </c>
      <c r="CA32" s="3">
        <v>10.5</v>
      </c>
      <c r="CB32" s="3">
        <v>19</v>
      </c>
      <c r="CC32" s="12"/>
      <c r="CD32" s="12"/>
      <c r="CE32" s="4">
        <f>[1]Area_Weights_Data!L$5*BZ32+[1]Area_Weights_Data!M$5*CA32+[1]Area_Weights_Data!N$5*CB32</f>
        <v>9.7273120138288682</v>
      </c>
      <c r="CF32" s="4">
        <f>[1]Area_Weights_Data!L$6*BZ32+[1]Area_Weights_Data!M$6*CA32+[1]Area_Weights_Data!N$6*CB32</f>
        <v>14.949291166848418</v>
      </c>
      <c r="CG32" s="3">
        <v>9.5</v>
      </c>
      <c r="CH32" s="3"/>
      <c r="CI32" s="3"/>
      <c r="CJ32" s="12"/>
      <c r="CK32" s="12"/>
      <c r="CL32" s="4"/>
      <c r="CM32" s="4"/>
      <c r="CN32" s="3">
        <v>23</v>
      </c>
      <c r="CO32" s="3">
        <v>17</v>
      </c>
      <c r="CP32" s="3">
        <v>18</v>
      </c>
      <c r="CQ32" s="12"/>
      <c r="CR32" s="12"/>
      <c r="CS32" s="4">
        <f>[1]Area_Weights_Data!L$11*CN32+[1]Area_Weights_Data!N$11*CP32</f>
        <v>23</v>
      </c>
      <c r="CT32" s="4">
        <f>[1]Area_Weights_Data!L$12*CN32+[1]Area_Weights_Data!N$12*CP32</f>
        <v>19.401933701657462</v>
      </c>
      <c r="CU32" s="3">
        <v>9</v>
      </c>
      <c r="CV32" s="3">
        <v>14</v>
      </c>
      <c r="CW32" s="3">
        <v>21</v>
      </c>
      <c r="CX32" s="12"/>
      <c r="CY32" s="12"/>
      <c r="CZ32" s="4">
        <f>[1]Area_Weights_Data!L$14*CU32+[1]Area_Weights_Data!M$14*CV32+[1]Area_Weights_Data!N$14*CW32</f>
        <v>10.188925081433226</v>
      </c>
      <c r="DA32" s="4">
        <f>[1]Area_Weights_Data!L$15*CU32+[1]Area_Weights_Data!M$15*CV32+[1]Area_Weights_Data!N$15*CW32</f>
        <v>17.340640809443499</v>
      </c>
      <c r="DB32" s="3">
        <v>8</v>
      </c>
      <c r="DC32" s="3"/>
      <c r="DD32" s="3">
        <v>9</v>
      </c>
      <c r="DE32" s="12"/>
      <c r="DF32" s="12"/>
      <c r="DG32" s="4">
        <f t="shared" si="5"/>
        <v>8</v>
      </c>
      <c r="DH32" s="4">
        <f t="shared" si="6"/>
        <v>9</v>
      </c>
      <c r="DI32" s="3"/>
      <c r="DJ32" s="3">
        <v>9.75</v>
      </c>
      <c r="DK32" s="3">
        <v>11.5</v>
      </c>
      <c r="DL32" s="12"/>
      <c r="DM32" s="12"/>
      <c r="DN32" s="4">
        <f>[1]Area_Weights_Data!M$23*DJ32+[1]Area_Weights_Data!N$23*DK32</f>
        <v>10.264705882352938</v>
      </c>
      <c r="DO32" s="4">
        <f t="shared" si="7"/>
        <v>11.5</v>
      </c>
      <c r="DP32" s="3">
        <v>6</v>
      </c>
      <c r="DQ32" s="3">
        <v>6.75</v>
      </c>
      <c r="DR32" s="3">
        <v>8.8000000000000007</v>
      </c>
      <c r="DS32" s="12"/>
      <c r="DT32" s="12"/>
      <c r="DU32" s="4">
        <f>[1]Area_Weights_Data!L$26*DP32+[1]Area_Weights_Data!M$26*DQ32+[1]Area_Weights_Data!N$26*DR32</f>
        <v>6.3719512195121943</v>
      </c>
      <c r="DV32" s="4">
        <f>[1]Area_Weights_Data!L$27*DP32+[1]Area_Weights_Data!M$27*DQ32+[1]Area_Weights_Data!N$27*DR32</f>
        <v>8.2198113207547188</v>
      </c>
      <c r="DW32" s="3">
        <v>9</v>
      </c>
      <c r="DX32" s="3">
        <v>11.5</v>
      </c>
      <c r="DY32" s="3">
        <v>19</v>
      </c>
      <c r="DZ32" s="12"/>
      <c r="EA32" s="12"/>
      <c r="EB32" s="4">
        <f>[1]Area_Weights_Data!L$32*DW32+[1]Area_Weights_Data!M$32*DX32+[1]Area_Weights_Data!N$32*DY32</f>
        <v>9.25</v>
      </c>
      <c r="EC32" s="4">
        <f>[1]Area_Weights_Data!L$33*DW32+[1]Area_Weights_Data!M$33*DX32+[1]Area_Weights_Data!N$33*DY32</f>
        <v>14.086734693877549</v>
      </c>
      <c r="ED32" s="3">
        <v>6.25</v>
      </c>
      <c r="EE32" s="3">
        <v>6</v>
      </c>
      <c r="EF32" s="3">
        <v>6</v>
      </c>
      <c r="EG32" s="12"/>
      <c r="EH32" s="12"/>
      <c r="EI32" s="4">
        <f>[1]Area_Weights_Data!$L$35*ED32+[1]Area_Weights_Data!$M$35*EE32+[1]Area_Weights_Data!$N$35*EF32</f>
        <v>6.2321428571428577</v>
      </c>
      <c r="EJ32" s="4">
        <f>[1]Area_Weights_Data!$L$36*ED32+[1]Area_Weights_Data!$M$36*EE32+[1]Area_Weights_Data!$N$36*EF32</f>
        <v>5.9999999999999991</v>
      </c>
      <c r="EK32">
        <v>9</v>
      </c>
      <c r="EL32">
        <v>9.5</v>
      </c>
      <c r="EM32" s="12"/>
      <c r="EN32" s="13"/>
      <c r="EO32" s="3">
        <v>6</v>
      </c>
      <c r="EP32" s="3">
        <v>7</v>
      </c>
      <c r="EQ32" s="3">
        <v>7</v>
      </c>
      <c r="ER32" s="12"/>
      <c r="ES32" s="13"/>
      <c r="ET32" s="4">
        <f>[1]Area_Weights_Data!L$41*EO32+[1]Area_Weights_Data!M$41*EP32+[1]Area_Weights_Data!N$41*EQ32</f>
        <v>6.2765957446808525</v>
      </c>
      <c r="EU32" s="4">
        <f>[1]Area_Weights_Data!L$42*EO32+[1]Area_Weights_Data!M$42*EP32+[1]Area_Weights_Data!N$42*EQ32</f>
        <v>7.0000000000000018</v>
      </c>
    </row>
    <row r="33" spans="1:151" x14ac:dyDescent="0.25">
      <c r="A33" s="2">
        <v>1979</v>
      </c>
      <c r="B33" s="2">
        <v>4</v>
      </c>
      <c r="C33" s="3">
        <v>140</v>
      </c>
      <c r="D33" s="3">
        <v>165</v>
      </c>
      <c r="E33" s="3">
        <v>175</v>
      </c>
      <c r="F33" s="12"/>
      <c r="G33" s="12"/>
      <c r="H33" s="4">
        <f>[1]Area_Weights_Data!C$5*C33+[1]Area_Weights_Data!D$5*D33+[1]Area_Weights_Data!E$5*E33</f>
        <v>152.42388036691594</v>
      </c>
      <c r="I33" s="4">
        <f>[1]Area_Weights_Data!C$6*C33+[1]Area_Weights_Data!D$6*D33+[1]Area_Weights_Data!E$6*E33</f>
        <v>170.48817719245733</v>
      </c>
      <c r="J33" s="3">
        <v>190</v>
      </c>
      <c r="K33" s="3"/>
      <c r="L33" s="3"/>
      <c r="M33" s="12"/>
      <c r="N33" s="12"/>
      <c r="O33" s="4"/>
      <c r="P33" s="4"/>
      <c r="Q33" s="3">
        <v>155</v>
      </c>
      <c r="R33" s="3">
        <v>145</v>
      </c>
      <c r="S33" s="3">
        <v>150</v>
      </c>
      <c r="T33" s="12"/>
      <c r="U33" s="12"/>
      <c r="V33" s="4">
        <f t="shared" si="0"/>
        <v>155</v>
      </c>
      <c r="W33" s="4">
        <f>[1]Area_Weights_Data!C$12*Q33+[1]Area_Weights_Data!E$12*S33</f>
        <v>150.54978175015589</v>
      </c>
      <c r="X33" s="3">
        <v>90</v>
      </c>
      <c r="Y33" s="3">
        <v>130</v>
      </c>
      <c r="Z33" s="3">
        <v>155</v>
      </c>
      <c r="AA33" s="12"/>
      <c r="AB33" s="12"/>
      <c r="AC33" s="4">
        <f>[1]Area_Weights_Data!C$14*X33+[1]Area_Weights_Data!D$14*Y33+[1]Area_Weights_Data!E$14*Z33</f>
        <v>99.487214179407374</v>
      </c>
      <c r="AD33" s="4">
        <f>[1]Area_Weights_Data!C$15*X33+[1]Area_Weights_Data!D$15*Y33+[1]Area_Weights_Data!E$15*Z33</f>
        <v>141.17933202823747</v>
      </c>
      <c r="AE33" s="3">
        <v>160</v>
      </c>
      <c r="AF33" s="3"/>
      <c r="AG33" s="3">
        <v>173</v>
      </c>
      <c r="AH33" s="12"/>
      <c r="AI33" s="12"/>
      <c r="AJ33" s="4">
        <f t="shared" si="1"/>
        <v>160</v>
      </c>
      <c r="AK33" s="4">
        <f t="shared" si="2"/>
        <v>173</v>
      </c>
      <c r="AL33" s="3"/>
      <c r="AM33" s="3">
        <v>150</v>
      </c>
      <c r="AN33" s="3">
        <v>180</v>
      </c>
      <c r="AO33" s="12"/>
      <c r="AP33" s="12"/>
      <c r="AQ33" s="4">
        <f>[1]Area_Weights_Data!D$23*AM33+[1]Area_Weights_Data!E$23*AN33</f>
        <v>165.55710695336495</v>
      </c>
      <c r="AR33" s="4">
        <f t="shared" si="3"/>
        <v>180</v>
      </c>
      <c r="AS33" s="3">
        <v>80</v>
      </c>
      <c r="AT33" s="3">
        <v>120</v>
      </c>
      <c r="AU33" s="3">
        <v>155</v>
      </c>
      <c r="AV33" s="12"/>
      <c r="AW33" s="12"/>
      <c r="AX33" s="4">
        <f>[1]Area_Weights_Data!$C$26*AS33+[1]Area_Weights_Data!$D$26*AT33+[1]Area_Weights_Data!$E$26*AU33</f>
        <v>91.761832061068688</v>
      </c>
      <c r="AY33" s="4">
        <f>[1]Area_Weights_Data!C$27*AS33+[1]Area_Weights_Data!D$27*AT33+[1]Area_Weights_Data!E$27*AU33</f>
        <v>138.60631646448996</v>
      </c>
      <c r="AZ33" s="3">
        <v>110</v>
      </c>
      <c r="BA33" s="3">
        <v>145</v>
      </c>
      <c r="BB33" s="3">
        <v>155</v>
      </c>
      <c r="BC33" s="12"/>
      <c r="BD33" s="12"/>
      <c r="BE33" s="4">
        <f t="shared" si="4"/>
        <v>110</v>
      </c>
      <c r="BF33" s="4">
        <f>[1]Area_Weights_Data!C$33*AZ33+[1]Area_Weights_Data!D$33*BA33+[1]Area_Weights_Data!E$33*BB33</f>
        <v>150.37439999999998</v>
      </c>
      <c r="BG33" s="3">
        <v>65</v>
      </c>
      <c r="BH33" s="3">
        <v>55</v>
      </c>
      <c r="BI33" s="3">
        <v>60</v>
      </c>
      <c r="BJ33" s="12"/>
      <c r="BK33" s="12"/>
      <c r="BL33" s="4">
        <f>[1]Area_Weights_Data!$C$35*BG33+[1]Area_Weights_Data!$D$35*BH33+[1]Area_Weights_Data!$E$35*BI33</f>
        <v>63.982035928143709</v>
      </c>
      <c r="BM33" s="4">
        <f>[1]Area_Weights_Data!$C$36*BG33+[1]Area_Weights_Data!$D$36*BH33+[1]Area_Weights_Data!$E$36*BI33</f>
        <v>56.748971193415642</v>
      </c>
      <c r="BN33">
        <v>180</v>
      </c>
      <c r="BO33">
        <v>185</v>
      </c>
      <c r="BP33" s="12"/>
      <c r="BQ33" s="12"/>
      <c r="BR33" s="3">
        <v>78</v>
      </c>
      <c r="BS33" s="3">
        <v>85</v>
      </c>
      <c r="BT33" s="3">
        <v>90</v>
      </c>
      <c r="BU33" s="12"/>
      <c r="BV33" s="12"/>
      <c r="BW33" s="4">
        <f>BR33*[1]Area_Weights_Data!C$41+BS33*[1]Area_Weights_Data!D$41+BT33*[1]Area_Weights_Data!E$41</f>
        <v>78.606666666666683</v>
      </c>
      <c r="BX33" s="4">
        <f>BR33*[1]Area_Weights_Data!C$42+BS33*[1]Area_Weights_Data!D$42+BT33*[1]Area_Weights_Data!E$42</f>
        <v>88.375331564986723</v>
      </c>
      <c r="BY33"/>
      <c r="BZ33" s="3">
        <v>9</v>
      </c>
      <c r="CA33" s="3">
        <v>10.5</v>
      </c>
      <c r="CB33" s="3">
        <v>19</v>
      </c>
      <c r="CC33" s="12"/>
      <c r="CD33" s="12"/>
      <c r="CE33" s="4">
        <f>[1]Area_Weights_Data!L$5*BZ33+[1]Area_Weights_Data!M$5*CA33+[1]Area_Weights_Data!N$5*CB33</f>
        <v>9.7273120138288682</v>
      </c>
      <c r="CF33" s="4">
        <f>[1]Area_Weights_Data!L$6*BZ33+[1]Area_Weights_Data!M$6*CA33+[1]Area_Weights_Data!N$6*CB33</f>
        <v>14.949291166848418</v>
      </c>
      <c r="CG33" s="3">
        <v>9.5</v>
      </c>
      <c r="CH33" s="3"/>
      <c r="CI33" s="3"/>
      <c r="CJ33" s="12"/>
      <c r="CK33" s="12"/>
      <c r="CL33" s="4"/>
      <c r="CM33" s="4"/>
      <c r="CN33" s="3">
        <v>24.5</v>
      </c>
      <c r="CO33" s="3">
        <v>17</v>
      </c>
      <c r="CP33" s="3">
        <v>18</v>
      </c>
      <c r="CQ33" s="12"/>
      <c r="CR33" s="12"/>
      <c r="CS33" s="4">
        <f>[1]Area_Weights_Data!L$11*CN33+[1]Area_Weights_Data!N$11*CP33</f>
        <v>24.5</v>
      </c>
      <c r="CT33" s="4">
        <f>[1]Area_Weights_Data!L$12*CN33+[1]Area_Weights_Data!N$12*CP33</f>
        <v>19.8225138121547</v>
      </c>
      <c r="CU33" s="3">
        <v>9</v>
      </c>
      <c r="CV33" s="3">
        <v>14</v>
      </c>
      <c r="CW33" s="3">
        <v>21</v>
      </c>
      <c r="CX33" s="12"/>
      <c r="CY33" s="12"/>
      <c r="CZ33" s="4">
        <f>[1]Area_Weights_Data!L$14*CU33+[1]Area_Weights_Data!M$14*CV33+[1]Area_Weights_Data!N$14*CW33</f>
        <v>10.188925081433226</v>
      </c>
      <c r="DA33" s="4">
        <f>[1]Area_Weights_Data!L$15*CU33+[1]Area_Weights_Data!M$15*CV33+[1]Area_Weights_Data!N$15*CW33</f>
        <v>17.340640809443499</v>
      </c>
      <c r="DB33" s="3">
        <v>8</v>
      </c>
      <c r="DC33" s="3"/>
      <c r="DD33" s="3">
        <v>9</v>
      </c>
      <c r="DE33" s="12"/>
      <c r="DF33" s="12"/>
      <c r="DG33" s="4">
        <f t="shared" si="5"/>
        <v>8</v>
      </c>
      <c r="DH33" s="4">
        <f t="shared" si="6"/>
        <v>9</v>
      </c>
      <c r="DI33" s="3"/>
      <c r="DJ33" s="3">
        <v>9.75</v>
      </c>
      <c r="DK33" s="3">
        <v>11</v>
      </c>
      <c r="DL33" s="12"/>
      <c r="DM33" s="12"/>
      <c r="DN33" s="4">
        <f>[1]Area_Weights_Data!M$23*DJ33+[1]Area_Weights_Data!N$23*DK33</f>
        <v>10.117647058823525</v>
      </c>
      <c r="DO33" s="4">
        <f t="shared" si="7"/>
        <v>11</v>
      </c>
      <c r="DP33" s="3">
        <v>6</v>
      </c>
      <c r="DQ33" s="3">
        <v>6.75</v>
      </c>
      <c r="DR33" s="3">
        <v>8.5</v>
      </c>
      <c r="DS33" s="12"/>
      <c r="DT33" s="12"/>
      <c r="DU33" s="4">
        <f>[1]Area_Weights_Data!L$26*DP33+[1]Area_Weights_Data!M$26*DQ33+[1]Area_Weights_Data!N$26*DR33</f>
        <v>6.3719512195121943</v>
      </c>
      <c r="DV33" s="4">
        <f>[1]Area_Weights_Data!L$27*DP33+[1]Area_Weights_Data!M$27*DQ33+[1]Area_Weights_Data!N$27*DR33</f>
        <v>8.0047169811320771</v>
      </c>
      <c r="DW33" s="3">
        <v>9</v>
      </c>
      <c r="DX33" s="3">
        <v>11</v>
      </c>
      <c r="DY33" s="3">
        <v>15</v>
      </c>
      <c r="DZ33" s="12"/>
      <c r="EA33" s="12"/>
      <c r="EB33" s="4">
        <f>[1]Area_Weights_Data!L$32*DW33+[1]Area_Weights_Data!M$32*DX33+[1]Area_Weights_Data!N$32*DY33</f>
        <v>9.1999999999999993</v>
      </c>
      <c r="EC33" s="4">
        <f>[1]Area_Weights_Data!L$33*DW33+[1]Area_Weights_Data!M$33*DX33+[1]Area_Weights_Data!N$33*DY33</f>
        <v>12.379591836734694</v>
      </c>
      <c r="ED33" s="3">
        <v>6.25</v>
      </c>
      <c r="EE33" s="3">
        <v>6</v>
      </c>
      <c r="EF33" s="3">
        <v>6</v>
      </c>
      <c r="EG33" s="12"/>
      <c r="EH33" s="12"/>
      <c r="EI33" s="4">
        <f>[1]Area_Weights_Data!$L$35*ED33+[1]Area_Weights_Data!$M$35*EE33+[1]Area_Weights_Data!$N$35*EF33</f>
        <v>6.2321428571428577</v>
      </c>
      <c r="EJ33" s="4">
        <f>[1]Area_Weights_Data!$L$36*ED33+[1]Area_Weights_Data!$M$36*EE33+[1]Area_Weights_Data!$N$36*EF33</f>
        <v>5.9999999999999991</v>
      </c>
      <c r="EK33">
        <v>9</v>
      </c>
      <c r="EL33">
        <v>9.5</v>
      </c>
      <c r="EM33" s="12"/>
      <c r="EN33" s="13"/>
      <c r="EO33" s="3">
        <v>6</v>
      </c>
      <c r="EP33" s="3">
        <v>7</v>
      </c>
      <c r="EQ33" s="3">
        <v>7</v>
      </c>
      <c r="ER33" s="12"/>
      <c r="ES33" s="13"/>
      <c r="ET33" s="4">
        <f>[1]Area_Weights_Data!L$41*EO33+[1]Area_Weights_Data!M$41*EP33+[1]Area_Weights_Data!N$41*EQ33</f>
        <v>6.2765957446808525</v>
      </c>
      <c r="EU33" s="4">
        <f>[1]Area_Weights_Data!L$42*EO33+[1]Area_Weights_Data!M$42*EP33+[1]Area_Weights_Data!N$42*EQ33</f>
        <v>7.0000000000000018</v>
      </c>
    </row>
    <row r="34" spans="1:151" x14ac:dyDescent="0.25">
      <c r="A34" s="2">
        <v>1979</v>
      </c>
      <c r="B34" s="2">
        <v>5</v>
      </c>
      <c r="C34" s="3">
        <v>135</v>
      </c>
      <c r="D34" s="3">
        <v>162</v>
      </c>
      <c r="E34" s="3">
        <v>171</v>
      </c>
      <c r="F34" s="12"/>
      <c r="G34" s="12"/>
      <c r="H34" s="4">
        <f>[1]Area_Weights_Data!C$5*C34+[1]Area_Weights_Data!D$5*D34+[1]Area_Weights_Data!E$5*E34</f>
        <v>148.4177907962692</v>
      </c>
      <c r="I34" s="4">
        <f>[1]Area_Weights_Data!C$6*C34+[1]Area_Weights_Data!D$6*D34+[1]Area_Weights_Data!E$6*E34</f>
        <v>166.9393594732116</v>
      </c>
      <c r="J34" s="3">
        <v>190</v>
      </c>
      <c r="K34" s="3"/>
      <c r="L34" s="3"/>
      <c r="M34" s="12"/>
      <c r="N34" s="12"/>
      <c r="O34" s="4"/>
      <c r="P34" s="4"/>
      <c r="Q34" s="3">
        <v>170</v>
      </c>
      <c r="R34" s="3">
        <v>140</v>
      </c>
      <c r="S34" s="3">
        <v>145</v>
      </c>
      <c r="T34" s="12"/>
      <c r="U34" s="12"/>
      <c r="V34" s="4">
        <f t="shared" si="0"/>
        <v>170</v>
      </c>
      <c r="W34" s="4">
        <f>[1]Area_Weights_Data!C$12*Q34+[1]Area_Weights_Data!E$12*S34</f>
        <v>147.74890875077946</v>
      </c>
      <c r="X34" s="3">
        <v>95</v>
      </c>
      <c r="Y34" s="3">
        <v>135</v>
      </c>
      <c r="Z34" s="3">
        <v>160</v>
      </c>
      <c r="AA34" s="12"/>
      <c r="AB34" s="12"/>
      <c r="AC34" s="4">
        <f>[1]Area_Weights_Data!C$14*X34+[1]Area_Weights_Data!D$14*Y34+[1]Area_Weights_Data!E$14*Z34</f>
        <v>104.48721417940737</v>
      </c>
      <c r="AD34" s="4">
        <f>[1]Area_Weights_Data!C$15*X34+[1]Area_Weights_Data!D$15*Y34+[1]Area_Weights_Data!E$15*Z34</f>
        <v>146.17933202823747</v>
      </c>
      <c r="AE34" s="3">
        <v>160</v>
      </c>
      <c r="AF34" s="3"/>
      <c r="AG34" s="3">
        <v>170</v>
      </c>
      <c r="AH34" s="12"/>
      <c r="AI34" s="12"/>
      <c r="AJ34" s="4">
        <f t="shared" si="1"/>
        <v>160</v>
      </c>
      <c r="AK34" s="4">
        <f t="shared" si="2"/>
        <v>170</v>
      </c>
      <c r="AL34" s="3"/>
      <c r="AM34" s="3">
        <v>150</v>
      </c>
      <c r="AN34" s="3">
        <v>190</v>
      </c>
      <c r="AO34" s="12"/>
      <c r="AP34" s="12"/>
      <c r="AQ34" s="4">
        <f>[1]Area_Weights_Data!D$23*AM34+[1]Area_Weights_Data!E$23*AN34</f>
        <v>170.81262217257745</v>
      </c>
      <c r="AR34" s="4">
        <f t="shared" si="3"/>
        <v>190</v>
      </c>
      <c r="AS34" s="3">
        <v>90</v>
      </c>
      <c r="AT34" s="3">
        <v>130</v>
      </c>
      <c r="AU34" s="3">
        <v>165</v>
      </c>
      <c r="AV34" s="12"/>
      <c r="AW34" s="12"/>
      <c r="AX34" s="4">
        <f>[1]Area_Weights_Data!$C$26*AS34+[1]Area_Weights_Data!$D$26*AT34+[1]Area_Weights_Data!$E$26*AU34</f>
        <v>101.76183206106869</v>
      </c>
      <c r="AY34" s="4">
        <f>[1]Area_Weights_Data!C$27*AS34+[1]Area_Weights_Data!D$27*AT34+[1]Area_Weights_Data!E$27*AU34</f>
        <v>148.60631646448999</v>
      </c>
      <c r="AZ34" s="3">
        <v>110</v>
      </c>
      <c r="BA34" s="3">
        <v>140</v>
      </c>
      <c r="BB34" s="3">
        <v>165</v>
      </c>
      <c r="BC34" s="12"/>
      <c r="BD34" s="12"/>
      <c r="BE34" s="4">
        <f t="shared" si="4"/>
        <v>110</v>
      </c>
      <c r="BF34" s="4">
        <f>[1]Area_Weights_Data!C$33*AZ34+[1]Area_Weights_Data!D$33*BA34+[1]Area_Weights_Data!E$33*BB34</f>
        <v>153.43599999999998</v>
      </c>
      <c r="BG34" s="3">
        <v>65</v>
      </c>
      <c r="BH34" s="3">
        <v>66</v>
      </c>
      <c r="BI34" s="3">
        <v>62</v>
      </c>
      <c r="BJ34" s="12"/>
      <c r="BK34" s="12"/>
      <c r="BL34" s="4">
        <f>[1]Area_Weights_Data!$C$35*BG34+[1]Area_Weights_Data!$D$35*BH34+[1]Area_Weights_Data!$E$35*BI34</f>
        <v>65.101796407185617</v>
      </c>
      <c r="BM34" s="4">
        <f>[1]Area_Weights_Data!$C$36*BG34+[1]Area_Weights_Data!$D$36*BH34+[1]Area_Weights_Data!$E$36*BI34</f>
        <v>64.600823045267489</v>
      </c>
      <c r="BN34">
        <v>185</v>
      </c>
      <c r="BO34">
        <v>190</v>
      </c>
      <c r="BP34" s="12"/>
      <c r="BQ34" s="12"/>
      <c r="BR34" s="3">
        <v>85</v>
      </c>
      <c r="BS34" s="3">
        <v>95</v>
      </c>
      <c r="BT34" s="3">
        <v>100</v>
      </c>
      <c r="BU34" s="12"/>
      <c r="BV34" s="12"/>
      <c r="BW34" s="4">
        <f>BR34*[1]Area_Weights_Data!C$41+BS34*[1]Area_Weights_Data!D$41+BT34*[1]Area_Weights_Data!E$41</f>
        <v>85.866666666666674</v>
      </c>
      <c r="BX34" s="4">
        <f>BR34*[1]Area_Weights_Data!C$42+BS34*[1]Area_Weights_Data!D$42+BT34*[1]Area_Weights_Data!E$42</f>
        <v>98.375331564986737</v>
      </c>
      <c r="BY34"/>
      <c r="BZ34" s="3">
        <v>9</v>
      </c>
      <c r="CA34" s="3">
        <v>11</v>
      </c>
      <c r="CB34" s="3">
        <v>19.5</v>
      </c>
      <c r="CC34" s="12"/>
      <c r="CD34" s="12"/>
      <c r="CE34" s="4">
        <f>[1]Area_Weights_Data!L$5*BZ34+[1]Area_Weights_Data!M$5*CA34+[1]Area_Weights_Data!N$5*CB34</f>
        <v>9.9697493517718243</v>
      </c>
      <c r="CF34" s="4">
        <f>[1]Area_Weights_Data!L$6*BZ34+[1]Area_Weights_Data!M$6*CA34+[1]Area_Weights_Data!N$6*CB34</f>
        <v>15.449291166848418</v>
      </c>
      <c r="CG34" s="3">
        <v>9.5</v>
      </c>
      <c r="CH34" s="3"/>
      <c r="CI34" s="3"/>
      <c r="CJ34" s="12"/>
      <c r="CK34" s="12"/>
      <c r="CL34" s="4"/>
      <c r="CM34" s="4"/>
      <c r="CN34" s="3">
        <v>22</v>
      </c>
      <c r="CO34" s="3">
        <v>15</v>
      </c>
      <c r="CP34" s="3">
        <v>17</v>
      </c>
      <c r="CQ34" s="12"/>
      <c r="CR34" s="12"/>
      <c r="CS34" s="4">
        <f>[1]Area_Weights_Data!L$11*CN34+[1]Area_Weights_Data!N$11*CP34</f>
        <v>22</v>
      </c>
      <c r="CT34" s="4">
        <f>[1]Area_Weights_Data!L$12*CN34+[1]Area_Weights_Data!N$12*CP34</f>
        <v>18.401933701657462</v>
      </c>
      <c r="CU34" s="3">
        <v>10</v>
      </c>
      <c r="CV34" s="3">
        <v>15</v>
      </c>
      <c r="CW34" s="3">
        <v>21</v>
      </c>
      <c r="CX34" s="12"/>
      <c r="CY34" s="12"/>
      <c r="CZ34" s="4">
        <f>[1]Area_Weights_Data!L$14*CU34+[1]Area_Weights_Data!M$14*CV34+[1]Area_Weights_Data!N$14*CW34</f>
        <v>11.188925081433224</v>
      </c>
      <c r="DA34" s="4">
        <f>[1]Area_Weights_Data!L$15*CU34+[1]Area_Weights_Data!M$15*CV34+[1]Area_Weights_Data!N$15*CW34</f>
        <v>17.863406408094427</v>
      </c>
      <c r="DB34" s="3">
        <v>8</v>
      </c>
      <c r="DC34" s="3"/>
      <c r="DD34" s="3">
        <v>8.5</v>
      </c>
      <c r="DE34" s="12"/>
      <c r="DF34" s="12"/>
      <c r="DG34" s="4">
        <f t="shared" si="5"/>
        <v>8</v>
      </c>
      <c r="DH34" s="4">
        <f t="shared" si="6"/>
        <v>8.5</v>
      </c>
      <c r="DI34" s="3"/>
      <c r="DJ34" s="3">
        <v>9.75</v>
      </c>
      <c r="DK34" s="3">
        <v>11</v>
      </c>
      <c r="DL34" s="12"/>
      <c r="DM34" s="12"/>
      <c r="DN34" s="4">
        <f>[1]Area_Weights_Data!M$23*DJ34+[1]Area_Weights_Data!N$23*DK34</f>
        <v>10.117647058823525</v>
      </c>
      <c r="DO34" s="4">
        <f t="shared" si="7"/>
        <v>11</v>
      </c>
      <c r="DP34" s="3">
        <v>6.25</v>
      </c>
      <c r="DQ34" s="3">
        <v>6.75</v>
      </c>
      <c r="DR34" s="3">
        <v>8.5</v>
      </c>
      <c r="DS34" s="12"/>
      <c r="DT34" s="12"/>
      <c r="DU34" s="4">
        <f>[1]Area_Weights_Data!L$26*DP34+[1]Area_Weights_Data!M$26*DQ34+[1]Area_Weights_Data!N$26*DR34</f>
        <v>6.4979674796747959</v>
      </c>
      <c r="DV34" s="4">
        <f>[1]Area_Weights_Data!L$27*DP34+[1]Area_Weights_Data!M$27*DQ34+[1]Area_Weights_Data!N$27*DR34</f>
        <v>8.0047169811320771</v>
      </c>
      <c r="DW34" s="3">
        <v>10</v>
      </c>
      <c r="DX34" s="3">
        <v>11</v>
      </c>
      <c r="DY34" s="3">
        <v>15</v>
      </c>
      <c r="DZ34" s="12"/>
      <c r="EA34" s="12"/>
      <c r="EB34" s="4">
        <f>[1]Area_Weights_Data!L$32*DW34+[1]Area_Weights_Data!M$32*DX34+[1]Area_Weights_Data!N$32*DY34</f>
        <v>10.1</v>
      </c>
      <c r="EC34" s="4">
        <f>[1]Area_Weights_Data!L$33*DW34+[1]Area_Weights_Data!M$33*DX34+[1]Area_Weights_Data!N$33*DY34</f>
        <v>12.379591836734694</v>
      </c>
      <c r="ED34" s="3">
        <v>6.25</v>
      </c>
      <c r="EE34" s="3">
        <v>6</v>
      </c>
      <c r="EF34" s="3">
        <v>6</v>
      </c>
      <c r="EG34" s="12"/>
      <c r="EH34" s="12"/>
      <c r="EI34" s="4">
        <f>[1]Area_Weights_Data!$L$35*ED34+[1]Area_Weights_Data!$M$35*EE34+[1]Area_Weights_Data!$N$35*EF34</f>
        <v>6.2321428571428577</v>
      </c>
      <c r="EJ34" s="4">
        <f>[1]Area_Weights_Data!$L$36*ED34+[1]Area_Weights_Data!$M$36*EE34+[1]Area_Weights_Data!$N$36*EF34</f>
        <v>5.9999999999999991</v>
      </c>
      <c r="EK34">
        <v>9</v>
      </c>
      <c r="EL34">
        <v>9.5</v>
      </c>
      <c r="EM34" s="12"/>
      <c r="EN34" s="13"/>
      <c r="EO34" s="3">
        <v>6</v>
      </c>
      <c r="EP34" s="3">
        <v>7</v>
      </c>
      <c r="EQ34" s="3">
        <v>7</v>
      </c>
      <c r="ER34" s="12"/>
      <c r="ES34" s="13"/>
      <c r="ET34" s="4">
        <f>[1]Area_Weights_Data!L$41*EO34+[1]Area_Weights_Data!M$41*EP34+[1]Area_Weights_Data!N$41*EQ34</f>
        <v>6.2765957446808525</v>
      </c>
      <c r="EU34" s="4">
        <f>[1]Area_Weights_Data!L$42*EO34+[1]Area_Weights_Data!M$42*EP34+[1]Area_Weights_Data!N$42*EQ34</f>
        <v>7.0000000000000018</v>
      </c>
    </row>
    <row r="35" spans="1:151" x14ac:dyDescent="0.25">
      <c r="A35" s="2">
        <v>1979</v>
      </c>
      <c r="B35" s="2">
        <v>6</v>
      </c>
      <c r="C35" s="3">
        <v>90</v>
      </c>
      <c r="D35" s="3">
        <v>165</v>
      </c>
      <c r="E35" s="3">
        <v>175</v>
      </c>
      <c r="F35" s="12"/>
      <c r="G35" s="12"/>
      <c r="H35" s="4">
        <f>[1]Area_Weights_Data!C$5*C35+[1]Area_Weights_Data!D$5*D35+[1]Area_Weights_Data!E$5*E35</f>
        <v>127.27164110074773</v>
      </c>
      <c r="I35" s="4">
        <f>[1]Area_Weights_Data!C$6*C35+[1]Area_Weights_Data!D$6*D35+[1]Area_Weights_Data!E$6*E35</f>
        <v>170.48817719245733</v>
      </c>
      <c r="J35" s="3">
        <v>180</v>
      </c>
      <c r="K35" s="3"/>
      <c r="L35" s="3"/>
      <c r="M35" s="12"/>
      <c r="N35" s="12"/>
      <c r="O35" s="4"/>
      <c r="P35" s="4"/>
      <c r="Q35" s="3">
        <v>160</v>
      </c>
      <c r="R35" s="3">
        <v>140</v>
      </c>
      <c r="S35" s="3">
        <v>135</v>
      </c>
      <c r="T35" s="12"/>
      <c r="U35" s="12"/>
      <c r="V35" s="4">
        <f t="shared" si="0"/>
        <v>160</v>
      </c>
      <c r="W35" s="4">
        <f>[1]Area_Weights_Data!C$12*Q35+[1]Area_Weights_Data!E$12*S35</f>
        <v>137.74890875077946</v>
      </c>
      <c r="X35" s="3">
        <v>95</v>
      </c>
      <c r="Y35" s="3">
        <v>135</v>
      </c>
      <c r="Z35" s="3">
        <v>150</v>
      </c>
      <c r="AA35" s="12"/>
      <c r="AB35" s="12"/>
      <c r="AC35" s="4">
        <f>[1]Area_Weights_Data!C$14*X35+[1]Area_Weights_Data!D$14*Y35+[1]Area_Weights_Data!E$14*Z35</f>
        <v>104.48721417940737</v>
      </c>
      <c r="AD35" s="4">
        <f>[1]Area_Weights_Data!C$15*X35+[1]Area_Weights_Data!D$15*Y35+[1]Area_Weights_Data!E$15*Z35</f>
        <v>141.70759921694244</v>
      </c>
      <c r="AE35" s="3">
        <v>158</v>
      </c>
      <c r="AF35" s="3"/>
      <c r="AG35" s="3">
        <v>165</v>
      </c>
      <c r="AH35" s="12"/>
      <c r="AI35" s="12"/>
      <c r="AJ35" s="4">
        <f t="shared" si="1"/>
        <v>158</v>
      </c>
      <c r="AK35" s="4">
        <f t="shared" si="2"/>
        <v>165</v>
      </c>
      <c r="AL35" s="3"/>
      <c r="AM35" s="3">
        <v>150</v>
      </c>
      <c r="AN35" s="3">
        <v>190</v>
      </c>
      <c r="AO35" s="12"/>
      <c r="AP35" s="12"/>
      <c r="AQ35" s="4">
        <f>[1]Area_Weights_Data!D$23*AM35+[1]Area_Weights_Data!E$23*AN35</f>
        <v>170.81262217257745</v>
      </c>
      <c r="AR35" s="4">
        <f t="shared" si="3"/>
        <v>190</v>
      </c>
      <c r="AS35" s="3">
        <v>90</v>
      </c>
      <c r="AT35" s="3">
        <v>125</v>
      </c>
      <c r="AU35" s="3">
        <v>155</v>
      </c>
      <c r="AV35" s="12"/>
      <c r="AW35" s="12"/>
      <c r="AX35" s="4">
        <f>[1]Area_Weights_Data!$C$26*AS35+[1]Area_Weights_Data!$D$26*AT35+[1]Area_Weights_Data!$E$26*AU35</f>
        <v>100.2916030534351</v>
      </c>
      <c r="AY35" s="4">
        <f>[1]Area_Weights_Data!C$27*AS35+[1]Area_Weights_Data!D$27*AT35+[1]Area_Weights_Data!E$27*AU35</f>
        <v>140.94827125527712</v>
      </c>
      <c r="AZ35" s="3">
        <v>105</v>
      </c>
      <c r="BA35" s="3">
        <v>145</v>
      </c>
      <c r="BB35" s="3">
        <v>165</v>
      </c>
      <c r="BC35" s="12"/>
      <c r="BD35" s="12"/>
      <c r="BE35" s="4">
        <f t="shared" si="4"/>
        <v>105</v>
      </c>
      <c r="BF35" s="4">
        <f>[1]Area_Weights_Data!C$33*AZ35+[1]Area_Weights_Data!D$33*BA35+[1]Area_Weights_Data!E$33*BB35</f>
        <v>155.74879999999999</v>
      </c>
      <c r="BG35" s="3">
        <v>60</v>
      </c>
      <c r="BH35" s="3">
        <v>66</v>
      </c>
      <c r="BI35" s="3">
        <v>65</v>
      </c>
      <c r="BJ35" s="12"/>
      <c r="BK35" s="12"/>
      <c r="BL35" s="4">
        <f>[1]Area_Weights_Data!$C$35*BG35+[1]Area_Weights_Data!$D$35*BH35+[1]Area_Weights_Data!$E$35*BI35</f>
        <v>60.610778443113773</v>
      </c>
      <c r="BM35" s="4">
        <f>[1]Area_Weights_Data!$C$36*BG35+[1]Area_Weights_Data!$D$36*BH35+[1]Area_Weights_Data!$E$36*BI35</f>
        <v>65.650205761316869</v>
      </c>
      <c r="BN35">
        <v>180</v>
      </c>
      <c r="BO35">
        <v>190</v>
      </c>
      <c r="BP35" s="12"/>
      <c r="BQ35" s="12"/>
      <c r="BR35" s="3">
        <v>90</v>
      </c>
      <c r="BS35" s="3">
        <v>100</v>
      </c>
      <c r="BT35" s="3">
        <v>100</v>
      </c>
      <c r="BU35" s="12"/>
      <c r="BV35" s="12"/>
      <c r="BW35" s="4">
        <f>BR35*[1]Area_Weights_Data!C$41+BS35*[1]Area_Weights_Data!D$41+BT35*[1]Area_Weights_Data!E$41</f>
        <v>90.866666666666674</v>
      </c>
      <c r="BX35" s="4">
        <f>BR35*[1]Area_Weights_Data!C$42+BS35*[1]Area_Weights_Data!D$42+BT35*[1]Area_Weights_Data!E$42</f>
        <v>100</v>
      </c>
      <c r="BY35"/>
      <c r="BZ35" s="3">
        <v>9</v>
      </c>
      <c r="CA35" s="3">
        <v>11</v>
      </c>
      <c r="CB35" s="3">
        <v>19.5</v>
      </c>
      <c r="CC35" s="12"/>
      <c r="CD35" s="12"/>
      <c r="CE35" s="4">
        <f>[1]Area_Weights_Data!L$5*BZ35+[1]Area_Weights_Data!M$5*CA35+[1]Area_Weights_Data!N$5*CB35</f>
        <v>9.9697493517718243</v>
      </c>
      <c r="CF35" s="4">
        <f>[1]Area_Weights_Data!L$6*BZ35+[1]Area_Weights_Data!M$6*CA35+[1]Area_Weights_Data!N$6*CB35</f>
        <v>15.449291166848418</v>
      </c>
      <c r="CG35" s="3">
        <v>9.5</v>
      </c>
      <c r="CH35" s="3"/>
      <c r="CI35" s="3"/>
      <c r="CJ35" s="12"/>
      <c r="CK35" s="12"/>
      <c r="CL35" s="4"/>
      <c r="CM35" s="4"/>
      <c r="CN35" s="3">
        <v>22.25</v>
      </c>
      <c r="CO35" s="3">
        <v>15</v>
      </c>
      <c r="CP35" s="3">
        <v>18</v>
      </c>
      <c r="CQ35" s="12"/>
      <c r="CR35" s="12"/>
      <c r="CS35" s="4">
        <f>[1]Area_Weights_Data!L$11*CN35+[1]Area_Weights_Data!N$11*CP35</f>
        <v>22.25</v>
      </c>
      <c r="CT35" s="4">
        <f>[1]Area_Weights_Data!L$12*CN35+[1]Area_Weights_Data!N$12*CP35</f>
        <v>19.191643646408842</v>
      </c>
      <c r="CU35" s="3">
        <v>10</v>
      </c>
      <c r="CV35" s="3">
        <v>15</v>
      </c>
      <c r="CW35" s="3">
        <v>21</v>
      </c>
      <c r="CX35" s="12"/>
      <c r="CY35" s="12"/>
      <c r="CZ35" s="4">
        <f>[1]Area_Weights_Data!L$14*CU35+[1]Area_Weights_Data!M$14*CV35+[1]Area_Weights_Data!N$14*CW35</f>
        <v>11.188925081433224</v>
      </c>
      <c r="DA35" s="4">
        <f>[1]Area_Weights_Data!L$15*CU35+[1]Area_Weights_Data!M$15*CV35+[1]Area_Weights_Data!N$15*CW35</f>
        <v>17.863406408094427</v>
      </c>
      <c r="DB35" s="3">
        <v>8</v>
      </c>
      <c r="DC35" s="3"/>
      <c r="DD35" s="3">
        <v>8.5</v>
      </c>
      <c r="DE35" s="12"/>
      <c r="DF35" s="12"/>
      <c r="DG35" s="4">
        <f t="shared" si="5"/>
        <v>8</v>
      </c>
      <c r="DH35" s="4">
        <f t="shared" si="6"/>
        <v>8.5</v>
      </c>
      <c r="DI35" s="3"/>
      <c r="DJ35" s="3">
        <v>9.75</v>
      </c>
      <c r="DK35" s="3">
        <v>11</v>
      </c>
      <c r="DL35" s="12"/>
      <c r="DM35" s="12"/>
      <c r="DN35" s="4">
        <f>[1]Area_Weights_Data!M$23*DJ35+[1]Area_Weights_Data!N$23*DK35</f>
        <v>10.117647058823525</v>
      </c>
      <c r="DO35" s="4">
        <f t="shared" si="7"/>
        <v>11</v>
      </c>
      <c r="DP35" s="3">
        <v>6.25</v>
      </c>
      <c r="DQ35" s="3">
        <v>7</v>
      </c>
      <c r="DR35" s="3">
        <v>8</v>
      </c>
      <c r="DS35" s="12"/>
      <c r="DT35" s="12"/>
      <c r="DU35" s="4">
        <f>[1]Area_Weights_Data!L$26*DP35+[1]Area_Weights_Data!M$26*DQ35+[1]Area_Weights_Data!N$26*DR35</f>
        <v>6.6219512195121943</v>
      </c>
      <c r="DV35" s="4">
        <f>[1]Area_Weights_Data!L$27*DP35+[1]Area_Weights_Data!M$27*DQ35+[1]Area_Weights_Data!N$27*DR35</f>
        <v>7.7169811320754729</v>
      </c>
      <c r="DW35" s="3">
        <v>10</v>
      </c>
      <c r="DX35" s="3">
        <v>11</v>
      </c>
      <c r="DY35" s="3">
        <v>15</v>
      </c>
      <c r="DZ35" s="12"/>
      <c r="EA35" s="12"/>
      <c r="EB35" s="4">
        <f>[1]Area_Weights_Data!L$32*DW35+[1]Area_Weights_Data!M$32*DX35+[1]Area_Weights_Data!N$32*DY35</f>
        <v>10.1</v>
      </c>
      <c r="EC35" s="4">
        <f>[1]Area_Weights_Data!L$33*DW35+[1]Area_Weights_Data!M$33*DX35+[1]Area_Weights_Data!N$33*DY35</f>
        <v>12.379591836734694</v>
      </c>
      <c r="ED35" s="3">
        <v>6</v>
      </c>
      <c r="EE35" s="3">
        <v>6</v>
      </c>
      <c r="EF35" s="3">
        <v>6</v>
      </c>
      <c r="EG35" s="12"/>
      <c r="EH35" s="12"/>
      <c r="EI35" s="4">
        <f>[1]Area_Weights_Data!$L$35*ED35+[1]Area_Weights_Data!$M$35*EE35+[1]Area_Weights_Data!$N$35*EF35</f>
        <v>6</v>
      </c>
      <c r="EJ35" s="4">
        <f>[1]Area_Weights_Data!$L$36*ED35+[1]Area_Weights_Data!$M$36*EE35+[1]Area_Weights_Data!$N$36*EF35</f>
        <v>5.9999999999999991</v>
      </c>
      <c r="EK35">
        <v>9</v>
      </c>
      <c r="EL35">
        <v>9.5</v>
      </c>
      <c r="EM35" s="12"/>
      <c r="EN35" s="13"/>
      <c r="EO35" s="3">
        <v>6</v>
      </c>
      <c r="EP35" s="3">
        <v>6.5</v>
      </c>
      <c r="EQ35" s="3">
        <v>7</v>
      </c>
      <c r="ER35" s="12"/>
      <c r="ES35" s="13"/>
      <c r="ET35" s="4">
        <f>[1]Area_Weights_Data!L$41*EO35+[1]Area_Weights_Data!M$41*EP35+[1]Area_Weights_Data!N$41*EQ35</f>
        <v>6.1382978723404262</v>
      </c>
      <c r="EU35" s="4">
        <f>[1]Area_Weights_Data!L$42*EO35+[1]Area_Weights_Data!M$42*EP35+[1]Area_Weights_Data!N$42*EQ35</f>
        <v>6.6378205128205146</v>
      </c>
    </row>
    <row r="36" spans="1:151" x14ac:dyDescent="0.25">
      <c r="A36" s="2">
        <v>1979</v>
      </c>
      <c r="B36" s="2">
        <v>7</v>
      </c>
      <c r="C36" s="3">
        <v>95</v>
      </c>
      <c r="D36" s="3">
        <v>165</v>
      </c>
      <c r="E36" s="3">
        <v>175</v>
      </c>
      <c r="F36" s="12"/>
      <c r="G36" s="12"/>
      <c r="H36" s="4">
        <f>[1]Area_Weights_Data!C$5*C36+[1]Area_Weights_Data!D$5*D36+[1]Area_Weights_Data!E$5*E36</f>
        <v>129.78686502736454</v>
      </c>
      <c r="I36" s="4">
        <f>[1]Area_Weights_Data!C$6*C36+[1]Area_Weights_Data!D$6*D36+[1]Area_Weights_Data!E$6*E36</f>
        <v>170.48817719245733</v>
      </c>
      <c r="J36" s="3">
        <v>180</v>
      </c>
      <c r="K36" s="3"/>
      <c r="L36" s="3"/>
      <c r="M36" s="12"/>
      <c r="N36" s="12"/>
      <c r="O36" s="4"/>
      <c r="P36" s="4"/>
      <c r="Q36" s="3">
        <v>163</v>
      </c>
      <c r="R36" s="3">
        <v>140</v>
      </c>
      <c r="S36" s="3">
        <v>135</v>
      </c>
      <c r="T36" s="12"/>
      <c r="U36" s="12"/>
      <c r="V36" s="4">
        <f t="shared" si="0"/>
        <v>163</v>
      </c>
      <c r="W36" s="4">
        <f>[1]Area_Weights_Data!C$12*Q36+[1]Area_Weights_Data!E$12*S36</f>
        <v>138.07877780087298</v>
      </c>
      <c r="X36" s="3">
        <v>95</v>
      </c>
      <c r="Y36" s="3">
        <v>135</v>
      </c>
      <c r="Z36" s="3">
        <v>155</v>
      </c>
      <c r="AA36" s="12"/>
      <c r="AB36" s="12"/>
      <c r="AC36" s="4">
        <f>[1]Area_Weights_Data!C$14*X36+[1]Area_Weights_Data!D$14*Y36+[1]Area_Weights_Data!E$14*Z36</f>
        <v>104.48721417940737</v>
      </c>
      <c r="AD36" s="4">
        <f>[1]Area_Weights_Data!C$15*X36+[1]Area_Weights_Data!D$15*Y36+[1]Area_Weights_Data!E$15*Z36</f>
        <v>143.94346562258994</v>
      </c>
      <c r="AE36" s="3">
        <v>163</v>
      </c>
      <c r="AF36" s="3"/>
      <c r="AG36" s="3">
        <v>170</v>
      </c>
      <c r="AH36" s="12"/>
      <c r="AI36" s="12"/>
      <c r="AJ36" s="4">
        <f t="shared" si="1"/>
        <v>163</v>
      </c>
      <c r="AK36" s="4">
        <f t="shared" si="2"/>
        <v>170</v>
      </c>
      <c r="AL36" s="3"/>
      <c r="AM36" s="3">
        <v>140</v>
      </c>
      <c r="AN36" s="3">
        <v>180</v>
      </c>
      <c r="AO36" s="12"/>
      <c r="AP36" s="12"/>
      <c r="AQ36" s="4">
        <f>[1]Area_Weights_Data!D$23*AM36+[1]Area_Weights_Data!E$23*AN36</f>
        <v>160.82658475286229</v>
      </c>
      <c r="AR36" s="4">
        <f t="shared" si="3"/>
        <v>180</v>
      </c>
      <c r="AS36" s="3">
        <v>88</v>
      </c>
      <c r="AT36" s="3">
        <v>102</v>
      </c>
      <c r="AU36" s="3">
        <v>155</v>
      </c>
      <c r="AV36" s="12"/>
      <c r="AW36" s="12"/>
      <c r="AX36" s="4">
        <f>[1]Area_Weights_Data!$C$26*AS36+[1]Area_Weights_Data!$D$26*AT36+[1]Area_Weights_Data!$E$26*AU36</f>
        <v>92.116641221374039</v>
      </c>
      <c r="AY36" s="4">
        <f>[1]Area_Weights_Data!C$27*AS36+[1]Area_Weights_Data!D$27*AT36+[1]Area_Weights_Data!E$27*AU36</f>
        <v>130.17527921765623</v>
      </c>
      <c r="AZ36" s="3">
        <v>105</v>
      </c>
      <c r="BA36" s="3">
        <v>152</v>
      </c>
      <c r="BB36" s="3">
        <v>173</v>
      </c>
      <c r="BC36" s="12"/>
      <c r="BD36" s="12"/>
      <c r="BE36" s="4">
        <f t="shared" si="4"/>
        <v>105</v>
      </c>
      <c r="BF36" s="4">
        <f>[1]Area_Weights_Data!C$33*AZ36+[1]Area_Weights_Data!D$33*BA36+[1]Area_Weights_Data!E$33*BB36</f>
        <v>163.28623999999999</v>
      </c>
      <c r="BG36" s="3">
        <v>57</v>
      </c>
      <c r="BH36" s="3">
        <v>69</v>
      </c>
      <c r="BI36" s="3">
        <v>65</v>
      </c>
      <c r="BJ36" s="12"/>
      <c r="BK36" s="12"/>
      <c r="BL36" s="4">
        <f>[1]Area_Weights_Data!$C$35*BG36+[1]Area_Weights_Data!$D$35*BH36+[1]Area_Weights_Data!$E$35*BI36</f>
        <v>58.221556886227546</v>
      </c>
      <c r="BM36" s="4">
        <f>[1]Area_Weights_Data!$C$36*BG36+[1]Area_Weights_Data!$D$36*BH36+[1]Area_Weights_Data!$E$36*BI36</f>
        <v>67.600823045267504</v>
      </c>
      <c r="BN36">
        <v>170</v>
      </c>
      <c r="BO36">
        <v>190</v>
      </c>
      <c r="BP36" s="12"/>
      <c r="BQ36" s="12"/>
      <c r="BR36" s="3">
        <v>84</v>
      </c>
      <c r="BS36" s="3">
        <v>98</v>
      </c>
      <c r="BT36" s="3">
        <v>95</v>
      </c>
      <c r="BU36" s="12"/>
      <c r="BV36" s="12"/>
      <c r="BW36" s="4">
        <f>BR36*[1]Area_Weights_Data!C$41+BS36*[1]Area_Weights_Data!D$41+BT36*[1]Area_Weights_Data!E$41</f>
        <v>85.213333333333352</v>
      </c>
      <c r="BX36" s="4">
        <f>BR36*[1]Area_Weights_Data!C$42+BS36*[1]Area_Weights_Data!D$42+BT36*[1]Area_Weights_Data!E$42</f>
        <v>95.974801061007952</v>
      </c>
      <c r="BY36"/>
      <c r="BZ36" s="3">
        <v>7</v>
      </c>
      <c r="CA36" s="3">
        <v>11</v>
      </c>
      <c r="CB36" s="3">
        <v>19.5</v>
      </c>
      <c r="CC36" s="12"/>
      <c r="CD36" s="12"/>
      <c r="CE36" s="4">
        <f>[1]Area_Weights_Data!L$5*BZ36+[1]Area_Weights_Data!M$5*CA36+[1]Area_Weights_Data!N$5*CB36</f>
        <v>8.9394987035436486</v>
      </c>
      <c r="CF36" s="4">
        <f>[1]Area_Weights_Data!L$6*BZ36+[1]Area_Weights_Data!M$6*CA36+[1]Area_Weights_Data!N$6*CB36</f>
        <v>15.449291166848418</v>
      </c>
      <c r="CG36" s="3">
        <v>9.5</v>
      </c>
      <c r="CH36" s="3"/>
      <c r="CI36" s="3"/>
      <c r="CJ36" s="12"/>
      <c r="CK36" s="12"/>
      <c r="CL36" s="4"/>
      <c r="CM36" s="4"/>
      <c r="CN36" s="3">
        <v>22.25</v>
      </c>
      <c r="CO36" s="3">
        <v>15</v>
      </c>
      <c r="CP36" s="3">
        <v>18</v>
      </c>
      <c r="CQ36" s="12"/>
      <c r="CR36" s="12"/>
      <c r="CS36" s="4">
        <f>[1]Area_Weights_Data!L$11*CN36+[1]Area_Weights_Data!N$11*CP36</f>
        <v>22.25</v>
      </c>
      <c r="CT36" s="4">
        <f>[1]Area_Weights_Data!L$12*CN36+[1]Area_Weights_Data!N$12*CP36</f>
        <v>19.191643646408842</v>
      </c>
      <c r="CU36" s="3">
        <v>10</v>
      </c>
      <c r="CV36" s="3">
        <v>15</v>
      </c>
      <c r="CW36" s="3">
        <v>21</v>
      </c>
      <c r="CX36" s="12"/>
      <c r="CY36" s="12"/>
      <c r="CZ36" s="4">
        <f>[1]Area_Weights_Data!L$14*CU36+[1]Area_Weights_Data!M$14*CV36+[1]Area_Weights_Data!N$14*CW36</f>
        <v>11.188925081433224</v>
      </c>
      <c r="DA36" s="4">
        <f>[1]Area_Weights_Data!L$15*CU36+[1]Area_Weights_Data!M$15*CV36+[1]Area_Weights_Data!N$15*CW36</f>
        <v>17.863406408094427</v>
      </c>
      <c r="DB36" s="3">
        <v>8.5</v>
      </c>
      <c r="DC36" s="3"/>
      <c r="DD36" s="3">
        <v>9</v>
      </c>
      <c r="DE36" s="12"/>
      <c r="DF36" s="12"/>
      <c r="DG36" s="4">
        <f t="shared" si="5"/>
        <v>8.5</v>
      </c>
      <c r="DH36" s="4">
        <f t="shared" si="6"/>
        <v>9</v>
      </c>
      <c r="DI36" s="3"/>
      <c r="DJ36" s="3">
        <v>8</v>
      </c>
      <c r="DK36" s="3">
        <v>10</v>
      </c>
      <c r="DL36" s="12"/>
      <c r="DM36" s="12"/>
      <c r="DN36" s="4">
        <f>[1]Area_Weights_Data!M$23*DJ36+[1]Area_Weights_Data!N$23*DK36</f>
        <v>8.588235294117645</v>
      </c>
      <c r="DO36" s="4">
        <f t="shared" si="7"/>
        <v>10</v>
      </c>
      <c r="DP36" s="3">
        <v>6.25</v>
      </c>
      <c r="DQ36" s="3">
        <v>7</v>
      </c>
      <c r="DR36" s="3">
        <v>8</v>
      </c>
      <c r="DS36" s="12"/>
      <c r="DT36" s="12"/>
      <c r="DU36" s="4">
        <f>[1]Area_Weights_Data!L$26*DP36+[1]Area_Weights_Data!M$26*DQ36+[1]Area_Weights_Data!N$26*DR36</f>
        <v>6.6219512195121943</v>
      </c>
      <c r="DV36" s="4">
        <f>[1]Area_Weights_Data!L$27*DP36+[1]Area_Weights_Data!M$27*DQ36+[1]Area_Weights_Data!N$27*DR36</f>
        <v>7.7169811320754729</v>
      </c>
      <c r="DW36" s="3">
        <v>9</v>
      </c>
      <c r="DX36" s="3">
        <v>11</v>
      </c>
      <c r="DY36" s="3">
        <v>15</v>
      </c>
      <c r="DZ36" s="12"/>
      <c r="EA36" s="12"/>
      <c r="EB36" s="4">
        <f>[1]Area_Weights_Data!L$32*DW36+[1]Area_Weights_Data!M$32*DX36+[1]Area_Weights_Data!N$32*DY36</f>
        <v>9.1999999999999993</v>
      </c>
      <c r="EC36" s="4">
        <f>[1]Area_Weights_Data!L$33*DW36+[1]Area_Weights_Data!M$33*DX36+[1]Area_Weights_Data!N$33*DY36</f>
        <v>12.379591836734694</v>
      </c>
      <c r="ED36" s="3">
        <v>5.5</v>
      </c>
      <c r="EE36" s="3">
        <v>6</v>
      </c>
      <c r="EF36" s="3">
        <v>6</v>
      </c>
      <c r="EG36" s="12"/>
      <c r="EH36" s="12"/>
      <c r="EI36" s="4">
        <f>[1]Area_Weights_Data!$L$35*ED36+[1]Area_Weights_Data!$M$35*EE36+[1]Area_Weights_Data!$N$35*EF36</f>
        <v>5.5357142857142865</v>
      </c>
      <c r="EJ36" s="4">
        <f>[1]Area_Weights_Data!$L$36*ED36+[1]Area_Weights_Data!$M$36*EE36+[1]Area_Weights_Data!$N$36*EF36</f>
        <v>5.9999999999999991</v>
      </c>
      <c r="EK36">
        <v>8.5</v>
      </c>
      <c r="EL36">
        <v>9.5</v>
      </c>
      <c r="EM36" s="12"/>
      <c r="EN36" s="13"/>
      <c r="EO36" s="3">
        <v>6</v>
      </c>
      <c r="EP36" s="3">
        <v>7</v>
      </c>
      <c r="EQ36" s="3">
        <v>7</v>
      </c>
      <c r="ER36" s="12"/>
      <c r="ES36" s="13"/>
      <c r="ET36" s="4">
        <f>[1]Area_Weights_Data!L$41*EO36+[1]Area_Weights_Data!M$41*EP36+[1]Area_Weights_Data!N$41*EQ36</f>
        <v>6.2765957446808525</v>
      </c>
      <c r="EU36" s="4">
        <f>[1]Area_Weights_Data!L$42*EO36+[1]Area_Weights_Data!M$42*EP36+[1]Area_Weights_Data!N$42*EQ36</f>
        <v>7.0000000000000018</v>
      </c>
    </row>
    <row r="37" spans="1:151" x14ac:dyDescent="0.25">
      <c r="A37" s="2">
        <v>1979</v>
      </c>
      <c r="B37" s="2">
        <v>8</v>
      </c>
      <c r="C37" s="3">
        <v>97</v>
      </c>
      <c r="D37" s="3">
        <v>168</v>
      </c>
      <c r="E37" s="3">
        <v>175</v>
      </c>
      <c r="F37" s="12"/>
      <c r="G37" s="12"/>
      <c r="H37" s="4">
        <f>[1]Area_Weights_Data!C$5*C37+[1]Area_Weights_Data!D$5*D37+[1]Area_Weights_Data!E$5*E37</f>
        <v>132.2838202420412</v>
      </c>
      <c r="I37" s="4">
        <f>[1]Area_Weights_Data!C$6*C37+[1]Area_Weights_Data!D$6*D37+[1]Area_Weights_Data!E$6*E37</f>
        <v>171.84172403472013</v>
      </c>
      <c r="J37" s="3">
        <v>172</v>
      </c>
      <c r="K37" s="3"/>
      <c r="L37" s="3"/>
      <c r="M37" s="12"/>
      <c r="N37" s="12"/>
      <c r="O37" s="4"/>
      <c r="P37" s="4"/>
      <c r="Q37" s="3">
        <v>160</v>
      </c>
      <c r="R37" s="3">
        <v>145</v>
      </c>
      <c r="S37" s="3">
        <v>150</v>
      </c>
      <c r="T37" s="12"/>
      <c r="U37" s="12"/>
      <c r="V37" s="4">
        <f t="shared" si="0"/>
        <v>160</v>
      </c>
      <c r="W37" s="4">
        <f>[1]Area_Weights_Data!C$12*Q37+[1]Area_Weights_Data!E$12*S37</f>
        <v>151.09956350031177</v>
      </c>
      <c r="X37" s="3">
        <v>95</v>
      </c>
      <c r="Y37" s="3">
        <v>140</v>
      </c>
      <c r="Z37" s="3">
        <v>155</v>
      </c>
      <c r="AA37" s="12"/>
      <c r="AB37" s="12"/>
      <c r="AC37" s="4">
        <f>[1]Area_Weights_Data!C$14*X37+[1]Area_Weights_Data!D$14*Y37+[1]Area_Weights_Data!E$14*Z37</f>
        <v>105.6731159518333</v>
      </c>
      <c r="AD37" s="4">
        <f>[1]Area_Weights_Data!C$15*X37+[1]Area_Weights_Data!D$15*Y37+[1]Area_Weights_Data!E$15*Z37</f>
        <v>146.70759921694247</v>
      </c>
      <c r="AE37" s="3">
        <v>163</v>
      </c>
      <c r="AF37" s="3"/>
      <c r="AG37" s="3">
        <v>173</v>
      </c>
      <c r="AH37" s="12"/>
      <c r="AI37" s="12"/>
      <c r="AJ37" s="4">
        <f t="shared" si="1"/>
        <v>163</v>
      </c>
      <c r="AK37" s="4">
        <f t="shared" si="2"/>
        <v>173</v>
      </c>
      <c r="AL37" s="3"/>
      <c r="AM37" s="3">
        <v>144</v>
      </c>
      <c r="AN37" s="3">
        <v>182</v>
      </c>
      <c r="AO37" s="12"/>
      <c r="AP37" s="12"/>
      <c r="AQ37" s="4">
        <f>[1]Area_Weights_Data!D$23*AM37+[1]Area_Weights_Data!E$23*AN37</f>
        <v>163.76989667690589</v>
      </c>
      <c r="AR37" s="4">
        <f t="shared" si="3"/>
        <v>182</v>
      </c>
      <c r="AS37" s="3">
        <v>88</v>
      </c>
      <c r="AT37" s="3">
        <v>123</v>
      </c>
      <c r="AU37" s="3">
        <v>152</v>
      </c>
      <c r="AV37" s="12"/>
      <c r="AW37" s="12"/>
      <c r="AX37" s="4">
        <f>[1]Area_Weights_Data!$C$26*AS37+[1]Area_Weights_Data!$D$26*AT37+[1]Area_Weights_Data!$E$26*AU37</f>
        <v>98.291603053435097</v>
      </c>
      <c r="AY37" s="4">
        <f>[1]Area_Weights_Data!C$27*AS37+[1]Area_Weights_Data!D$27*AT37+[1]Area_Weights_Data!E$27*AU37</f>
        <v>138.41666221343456</v>
      </c>
      <c r="AZ37" s="3">
        <v>107</v>
      </c>
      <c r="BA37" s="3">
        <v>150</v>
      </c>
      <c r="BB37" s="3">
        <v>170</v>
      </c>
      <c r="BC37" s="12"/>
      <c r="BD37" s="12"/>
      <c r="BE37" s="4">
        <f t="shared" si="4"/>
        <v>107</v>
      </c>
      <c r="BF37" s="4">
        <f>[1]Area_Weights_Data!C$33*AZ37+[1]Area_Weights_Data!D$33*BA37+[1]Area_Weights_Data!E$33*BB37</f>
        <v>160.74879999999999</v>
      </c>
      <c r="BG37" s="3">
        <v>58</v>
      </c>
      <c r="BH37" s="3">
        <v>70</v>
      </c>
      <c r="BI37" s="3">
        <v>75</v>
      </c>
      <c r="BJ37" s="12"/>
      <c r="BK37" s="12"/>
      <c r="BL37" s="4">
        <f>[1]Area_Weights_Data!$C$35*BG37+[1]Area_Weights_Data!$D$35*BH37+[1]Area_Weights_Data!$E$35*BI37</f>
        <v>59.221556886227546</v>
      </c>
      <c r="BM37" s="4">
        <f>[1]Area_Weights_Data!$C$36*BG37+[1]Area_Weights_Data!$D$36*BH37+[1]Area_Weights_Data!$E$36*BI37</f>
        <v>71.748971193415642</v>
      </c>
      <c r="BN37">
        <v>167</v>
      </c>
      <c r="BO37">
        <v>188</v>
      </c>
      <c r="BP37" s="12"/>
      <c r="BQ37" s="12"/>
      <c r="BR37" s="3">
        <v>84</v>
      </c>
      <c r="BS37" s="3">
        <v>100</v>
      </c>
      <c r="BT37" s="3">
        <v>95</v>
      </c>
      <c r="BU37" s="12"/>
      <c r="BV37" s="12"/>
      <c r="BW37" s="4">
        <f>BR37*[1]Area_Weights_Data!C$41+BS37*[1]Area_Weights_Data!D$41+BT37*[1]Area_Weights_Data!E$41</f>
        <v>85.386666666666684</v>
      </c>
      <c r="BX37" s="4">
        <f>BR37*[1]Area_Weights_Data!C$42+BS37*[1]Area_Weights_Data!D$42+BT37*[1]Area_Weights_Data!E$42</f>
        <v>96.624668435013263</v>
      </c>
      <c r="BY37"/>
      <c r="BZ37" s="3">
        <v>7</v>
      </c>
      <c r="CA37" s="3">
        <v>12</v>
      </c>
      <c r="CB37" s="3">
        <v>19.5</v>
      </c>
      <c r="CC37" s="12"/>
      <c r="CD37" s="12"/>
      <c r="CE37" s="4">
        <f>[1]Area_Weights_Data!L$5*BZ37+[1]Area_Weights_Data!M$5*CA37+[1]Area_Weights_Data!N$5*CB37</f>
        <v>9.424373379429559</v>
      </c>
      <c r="CF37" s="4">
        <f>[1]Area_Weights_Data!L$6*BZ37+[1]Area_Weights_Data!M$6*CA37+[1]Area_Weights_Data!N$6*CB37</f>
        <v>15.925845147219192</v>
      </c>
      <c r="CG37" s="3">
        <v>9.5</v>
      </c>
      <c r="CH37" s="3"/>
      <c r="CI37" s="3"/>
      <c r="CJ37" s="12"/>
      <c r="CK37" s="12"/>
      <c r="CL37" s="4"/>
      <c r="CM37" s="4"/>
      <c r="CN37" s="3">
        <v>23</v>
      </c>
      <c r="CO37" s="3">
        <v>15</v>
      </c>
      <c r="CP37" s="3">
        <v>18</v>
      </c>
      <c r="CQ37" s="12"/>
      <c r="CR37" s="12"/>
      <c r="CS37" s="4">
        <f>[1]Area_Weights_Data!L$11*CN37+[1]Area_Weights_Data!N$11*CP37</f>
        <v>23</v>
      </c>
      <c r="CT37" s="4">
        <f>[1]Area_Weights_Data!L$12*CN37+[1]Area_Weights_Data!N$12*CP37</f>
        <v>19.401933701657462</v>
      </c>
      <c r="CU37" s="3">
        <v>10.5</v>
      </c>
      <c r="CV37" s="3">
        <v>17</v>
      </c>
      <c r="CW37" s="3">
        <v>22</v>
      </c>
      <c r="CX37" s="12"/>
      <c r="CY37" s="12"/>
      <c r="CZ37" s="4">
        <f>[1]Area_Weights_Data!L$14*CU37+[1]Area_Weights_Data!M$14*CV37+[1]Area_Weights_Data!N$14*CW37</f>
        <v>12.045602605863191</v>
      </c>
      <c r="DA37" s="4">
        <f>[1]Area_Weights_Data!L$15*CU37+[1]Area_Weights_Data!M$15*CV37+[1]Area_Weights_Data!N$15*CW37</f>
        <v>19.386172006745355</v>
      </c>
      <c r="DB37" s="3">
        <v>8.5</v>
      </c>
      <c r="DC37" s="3"/>
      <c r="DD37" s="3">
        <v>9</v>
      </c>
      <c r="DE37" s="12"/>
      <c r="DF37" s="12"/>
      <c r="DG37" s="4">
        <f t="shared" si="5"/>
        <v>8.5</v>
      </c>
      <c r="DH37" s="4">
        <f t="shared" si="6"/>
        <v>9</v>
      </c>
      <c r="DI37" s="3"/>
      <c r="DJ37" s="3">
        <v>8</v>
      </c>
      <c r="DK37" s="3">
        <v>10</v>
      </c>
      <c r="DL37" s="12"/>
      <c r="DM37" s="12"/>
      <c r="DN37" s="4">
        <f>[1]Area_Weights_Data!M$23*DJ37+[1]Area_Weights_Data!N$23*DK37</f>
        <v>8.588235294117645</v>
      </c>
      <c r="DO37" s="4">
        <f t="shared" si="7"/>
        <v>10</v>
      </c>
      <c r="DP37" s="3">
        <v>6.25</v>
      </c>
      <c r="DQ37" s="3">
        <v>7</v>
      </c>
      <c r="DR37" s="3">
        <v>8.5</v>
      </c>
      <c r="DS37" s="12"/>
      <c r="DT37" s="12"/>
      <c r="DU37" s="4">
        <f>[1]Area_Weights_Data!L$26*DP37+[1]Area_Weights_Data!M$26*DQ37+[1]Area_Weights_Data!N$26*DR37</f>
        <v>6.6219512195121943</v>
      </c>
      <c r="DV37" s="4">
        <f>[1]Area_Weights_Data!L$27*DP37+[1]Area_Weights_Data!M$27*DQ37+[1]Area_Weights_Data!N$27*DR37</f>
        <v>8.0754716981132084</v>
      </c>
      <c r="DW37" s="3">
        <v>9</v>
      </c>
      <c r="DX37" s="3">
        <v>10.5</v>
      </c>
      <c r="DY37" s="3">
        <v>15</v>
      </c>
      <c r="DZ37" s="12"/>
      <c r="EA37" s="12"/>
      <c r="EB37" s="4">
        <f>[1]Area_Weights_Data!L$32*DW37+[1]Area_Weights_Data!M$32*DX37+[1]Area_Weights_Data!N$32*DY37</f>
        <v>9.15</v>
      </c>
      <c r="EC37" s="4">
        <f>[1]Area_Weights_Data!L$33*DW37+[1]Area_Weights_Data!M$33*DX37+[1]Area_Weights_Data!N$33*DY37</f>
        <v>12.05204081632653</v>
      </c>
      <c r="ED37" s="3">
        <v>5.5</v>
      </c>
      <c r="EE37" s="3">
        <v>6</v>
      </c>
      <c r="EF37" s="3">
        <v>6</v>
      </c>
      <c r="EG37" s="12"/>
      <c r="EH37" s="12"/>
      <c r="EI37" s="4">
        <f>[1]Area_Weights_Data!$L$35*ED37+[1]Area_Weights_Data!$M$35*EE37+[1]Area_Weights_Data!$N$35*EF37</f>
        <v>5.5357142857142865</v>
      </c>
      <c r="EJ37" s="4">
        <f>[1]Area_Weights_Data!$L$36*ED37+[1]Area_Weights_Data!$M$36*EE37+[1]Area_Weights_Data!$N$36*EF37</f>
        <v>5.9999999999999991</v>
      </c>
      <c r="EK37">
        <v>8.5</v>
      </c>
      <c r="EL37">
        <v>9.5</v>
      </c>
      <c r="EM37" s="12"/>
      <c r="EN37" s="13"/>
      <c r="EO37" s="3">
        <v>6</v>
      </c>
      <c r="EP37" s="3">
        <v>7</v>
      </c>
      <c r="EQ37" s="3">
        <v>7</v>
      </c>
      <c r="ER37" s="12"/>
      <c r="ES37" s="13"/>
      <c r="ET37" s="4">
        <f>[1]Area_Weights_Data!L$41*EO37+[1]Area_Weights_Data!M$41*EP37+[1]Area_Weights_Data!N$41*EQ37</f>
        <v>6.2765957446808525</v>
      </c>
      <c r="EU37" s="4">
        <f>[1]Area_Weights_Data!L$42*EO37+[1]Area_Weights_Data!M$42*EP37+[1]Area_Weights_Data!N$42*EQ37</f>
        <v>7.0000000000000018</v>
      </c>
    </row>
    <row r="38" spans="1:151" x14ac:dyDescent="0.25">
      <c r="A38" s="2">
        <v>1979</v>
      </c>
      <c r="B38" s="2">
        <v>9</v>
      </c>
      <c r="C38" s="3">
        <v>100</v>
      </c>
      <c r="D38" s="3">
        <v>166</v>
      </c>
      <c r="E38" s="3">
        <v>175</v>
      </c>
      <c r="F38" s="12"/>
      <c r="G38" s="12"/>
      <c r="H38" s="4">
        <f>[1]Area_Weights_Data!C$5*C38+[1]Area_Weights_Data!D$5*D38+[1]Area_Weights_Data!E$5*E38</f>
        <v>132.79904416865801</v>
      </c>
      <c r="I38" s="4">
        <f>[1]Area_Weights_Data!C$6*C38+[1]Area_Weights_Data!D$6*D38+[1]Area_Weights_Data!E$6*E38</f>
        <v>170.9393594732116</v>
      </c>
      <c r="J38" s="3">
        <v>172</v>
      </c>
      <c r="K38" s="3"/>
      <c r="L38" s="3"/>
      <c r="M38" s="12"/>
      <c r="N38" s="12"/>
      <c r="O38" s="4"/>
      <c r="P38" s="4"/>
      <c r="Q38" s="3">
        <v>155</v>
      </c>
      <c r="R38" s="3">
        <v>145</v>
      </c>
      <c r="S38" s="3">
        <v>140</v>
      </c>
      <c r="T38" s="12"/>
      <c r="U38" s="12"/>
      <c r="V38" s="4">
        <f t="shared" si="0"/>
        <v>155</v>
      </c>
      <c r="W38" s="4">
        <f>[1]Area_Weights_Data!C$12*Q38+[1]Area_Weights_Data!E$12*S38</f>
        <v>141.64934525046769</v>
      </c>
      <c r="X38" s="3">
        <v>100</v>
      </c>
      <c r="Y38" s="3">
        <v>145</v>
      </c>
      <c r="Z38" s="3">
        <v>150</v>
      </c>
      <c r="AA38" s="12"/>
      <c r="AB38" s="12"/>
      <c r="AC38" s="4">
        <f>[1]Area_Weights_Data!C$14*X38+[1]Area_Weights_Data!D$14*Y38+[1]Area_Weights_Data!E$14*Z38</f>
        <v>110.6731159518333</v>
      </c>
      <c r="AD38" s="4">
        <f>[1]Area_Weights_Data!C$15*X38+[1]Area_Weights_Data!D$15*Y38+[1]Area_Weights_Data!E$15*Z38</f>
        <v>147.23586640564741</v>
      </c>
      <c r="AE38" s="3">
        <v>169</v>
      </c>
      <c r="AF38" s="3"/>
      <c r="AG38" s="3">
        <v>183</v>
      </c>
      <c r="AH38" s="12"/>
      <c r="AI38" s="12"/>
      <c r="AJ38" s="4">
        <f t="shared" si="1"/>
        <v>169</v>
      </c>
      <c r="AK38" s="4">
        <f t="shared" si="2"/>
        <v>183</v>
      </c>
      <c r="AL38" s="3"/>
      <c r="AM38" s="3">
        <v>144</v>
      </c>
      <c r="AN38" s="3">
        <v>182</v>
      </c>
      <c r="AO38" s="12"/>
      <c r="AP38" s="12"/>
      <c r="AQ38" s="4">
        <f>[1]Area_Weights_Data!D$23*AM38+[1]Area_Weights_Data!E$23*AN38</f>
        <v>163.76989667690589</v>
      </c>
      <c r="AR38" s="4">
        <f t="shared" si="3"/>
        <v>182</v>
      </c>
      <c r="AS38" s="3">
        <v>95</v>
      </c>
      <c r="AT38" s="3">
        <v>135</v>
      </c>
      <c r="AU38" s="3">
        <v>166</v>
      </c>
      <c r="AV38" s="12"/>
      <c r="AW38" s="12"/>
      <c r="AX38" s="4">
        <f>[1]Area_Weights_Data!$C$26*AS38+[1]Area_Weights_Data!$D$26*AT38+[1]Area_Weights_Data!$E$26*AU38</f>
        <v>106.76183206106867</v>
      </c>
      <c r="AY38" s="4">
        <f>[1]Area_Weights_Data!C$27*AS38+[1]Area_Weights_Data!D$27*AT38+[1]Area_Weights_Data!E$27*AU38</f>
        <v>151.47988029711968</v>
      </c>
      <c r="AZ38" s="3">
        <v>110</v>
      </c>
      <c r="BA38" s="3">
        <v>155</v>
      </c>
      <c r="BB38" s="3">
        <v>175</v>
      </c>
      <c r="BC38" s="12"/>
      <c r="BD38" s="12"/>
      <c r="BE38" s="4">
        <f t="shared" si="4"/>
        <v>110</v>
      </c>
      <c r="BF38" s="4">
        <f>[1]Area_Weights_Data!C$33*AZ38+[1]Area_Weights_Data!D$33*BA38+[1]Area_Weights_Data!E$33*BB38</f>
        <v>165.74880000000002</v>
      </c>
      <c r="BG38" s="3">
        <v>58</v>
      </c>
      <c r="BH38" s="3">
        <v>70</v>
      </c>
      <c r="BI38" s="3">
        <v>75</v>
      </c>
      <c r="BJ38" s="12"/>
      <c r="BK38" s="12"/>
      <c r="BL38" s="4">
        <f>[1]Area_Weights_Data!$C$35*BG38+[1]Area_Weights_Data!$D$35*BH38+[1]Area_Weights_Data!$E$35*BI38</f>
        <v>59.221556886227546</v>
      </c>
      <c r="BM38" s="4">
        <f>[1]Area_Weights_Data!$C$36*BG38+[1]Area_Weights_Data!$D$36*BH38+[1]Area_Weights_Data!$E$36*BI38</f>
        <v>71.748971193415642</v>
      </c>
      <c r="BN38">
        <v>175</v>
      </c>
      <c r="BO38">
        <v>190</v>
      </c>
      <c r="BP38" s="12"/>
      <c r="BQ38" s="12"/>
      <c r="BR38" s="3">
        <v>85</v>
      </c>
      <c r="BS38" s="3">
        <v>110</v>
      </c>
      <c r="BT38" s="3">
        <v>95</v>
      </c>
      <c r="BU38" s="12"/>
      <c r="BV38" s="12"/>
      <c r="BW38" s="4">
        <f>BR38*[1]Area_Weights_Data!C$41+BS38*[1]Area_Weights_Data!D$41+BT38*[1]Area_Weights_Data!E$41</f>
        <v>87.166666666666671</v>
      </c>
      <c r="BX38" s="4">
        <f>BR38*[1]Area_Weights_Data!C$42+BS38*[1]Area_Weights_Data!D$42+BT38*[1]Area_Weights_Data!E$42</f>
        <v>99.874005305039788</v>
      </c>
      <c r="BY38"/>
      <c r="BZ38" s="3">
        <v>7</v>
      </c>
      <c r="CA38" s="3">
        <v>12</v>
      </c>
      <c r="CB38" s="3">
        <v>19.5</v>
      </c>
      <c r="CC38" s="12"/>
      <c r="CD38" s="12"/>
      <c r="CE38" s="4">
        <f>[1]Area_Weights_Data!L$5*BZ38+[1]Area_Weights_Data!M$5*CA38+[1]Area_Weights_Data!N$5*CB38</f>
        <v>9.424373379429559</v>
      </c>
      <c r="CF38" s="4">
        <f>[1]Area_Weights_Data!L$6*BZ38+[1]Area_Weights_Data!M$6*CA38+[1]Area_Weights_Data!N$6*CB38</f>
        <v>15.925845147219192</v>
      </c>
      <c r="CG38" s="3">
        <v>9.5</v>
      </c>
      <c r="CH38" s="3"/>
      <c r="CI38" s="3"/>
      <c r="CJ38" s="12"/>
      <c r="CK38" s="12"/>
      <c r="CL38" s="4"/>
      <c r="CM38" s="4"/>
      <c r="CN38" s="3">
        <v>23.5</v>
      </c>
      <c r="CO38" s="3">
        <v>17</v>
      </c>
      <c r="CP38" s="3">
        <v>18</v>
      </c>
      <c r="CQ38" s="12"/>
      <c r="CR38" s="12"/>
      <c r="CS38" s="4">
        <f>[1]Area_Weights_Data!L$11*CN38+[1]Area_Weights_Data!N$11*CP38</f>
        <v>23.5</v>
      </c>
      <c r="CT38" s="4">
        <f>[1]Area_Weights_Data!L$12*CN38+[1]Area_Weights_Data!N$12*CP38</f>
        <v>19.542127071823209</v>
      </c>
      <c r="CU38" s="3">
        <v>10.5</v>
      </c>
      <c r="CV38" s="3">
        <v>17</v>
      </c>
      <c r="CW38" s="3">
        <v>22</v>
      </c>
      <c r="CX38" s="12"/>
      <c r="CY38" s="12"/>
      <c r="CZ38" s="4">
        <f>[1]Area_Weights_Data!L$14*CU38+[1]Area_Weights_Data!M$14*CV38+[1]Area_Weights_Data!N$14*CW38</f>
        <v>12.045602605863191</v>
      </c>
      <c r="DA38" s="4">
        <f>[1]Area_Weights_Data!L$15*CU38+[1]Area_Weights_Data!M$15*CV38+[1]Area_Weights_Data!N$15*CW38</f>
        <v>19.386172006745355</v>
      </c>
      <c r="DB38" s="3">
        <v>9</v>
      </c>
      <c r="DC38" s="3"/>
      <c r="DD38" s="3">
        <v>9.5</v>
      </c>
      <c r="DE38" s="12"/>
      <c r="DF38" s="12"/>
      <c r="DG38" s="4">
        <f t="shared" si="5"/>
        <v>9</v>
      </c>
      <c r="DH38" s="4">
        <f t="shared" si="6"/>
        <v>9.5</v>
      </c>
      <c r="DI38" s="3"/>
      <c r="DJ38" s="3">
        <v>8</v>
      </c>
      <c r="DK38" s="3">
        <v>10</v>
      </c>
      <c r="DL38" s="12"/>
      <c r="DM38" s="12"/>
      <c r="DN38" s="4">
        <f>[1]Area_Weights_Data!M$23*DJ38+[1]Area_Weights_Data!N$23*DK38</f>
        <v>8.588235294117645</v>
      </c>
      <c r="DO38" s="4">
        <f t="shared" si="7"/>
        <v>10</v>
      </c>
      <c r="DP38" s="3">
        <v>6.25</v>
      </c>
      <c r="DQ38" s="3">
        <v>7</v>
      </c>
      <c r="DR38" s="3">
        <v>8.5</v>
      </c>
      <c r="DS38" s="12"/>
      <c r="DT38" s="12"/>
      <c r="DU38" s="4">
        <f>[1]Area_Weights_Data!L$26*DP38+[1]Area_Weights_Data!M$26*DQ38+[1]Area_Weights_Data!N$26*DR38</f>
        <v>6.6219512195121943</v>
      </c>
      <c r="DV38" s="4">
        <f>[1]Area_Weights_Data!L$27*DP38+[1]Area_Weights_Data!M$27*DQ38+[1]Area_Weights_Data!N$27*DR38</f>
        <v>8.0754716981132084</v>
      </c>
      <c r="DW38" s="3">
        <v>9.25</v>
      </c>
      <c r="DX38" s="3">
        <v>10.5</v>
      </c>
      <c r="DY38" s="3">
        <v>16</v>
      </c>
      <c r="DZ38" s="12"/>
      <c r="EA38" s="12"/>
      <c r="EB38" s="4">
        <f>[1]Area_Weights_Data!L$32*DW38+[1]Area_Weights_Data!M$32*DX38+[1]Area_Weights_Data!N$32*DY38</f>
        <v>9.3750000000000018</v>
      </c>
      <c r="EC38" s="4">
        <f>[1]Area_Weights_Data!L$33*DW38+[1]Area_Weights_Data!M$33*DX38+[1]Area_Weights_Data!N$33*DY38</f>
        <v>12.396938775510204</v>
      </c>
      <c r="ED38" s="3">
        <v>5.5</v>
      </c>
      <c r="EE38" s="3">
        <v>6</v>
      </c>
      <c r="EF38" s="3">
        <v>6</v>
      </c>
      <c r="EG38" s="12"/>
      <c r="EH38" s="12"/>
      <c r="EI38" s="4">
        <f>[1]Area_Weights_Data!$L$35*ED38+[1]Area_Weights_Data!$M$35*EE38+[1]Area_Weights_Data!$N$35*EF38</f>
        <v>5.5357142857142865</v>
      </c>
      <c r="EJ38" s="4">
        <f>[1]Area_Weights_Data!$L$36*ED38+[1]Area_Weights_Data!$M$36*EE38+[1]Area_Weights_Data!$N$36*EF38</f>
        <v>5.9999999999999991</v>
      </c>
      <c r="EK38">
        <v>8.5</v>
      </c>
      <c r="EL38">
        <v>9.5</v>
      </c>
      <c r="EM38" s="12"/>
      <c r="EN38" s="13"/>
      <c r="EO38" s="3">
        <v>6</v>
      </c>
      <c r="EP38" s="3">
        <v>7</v>
      </c>
      <c r="EQ38" s="3">
        <v>7</v>
      </c>
      <c r="ER38" s="12"/>
      <c r="ES38" s="13"/>
      <c r="ET38" s="4">
        <f>[1]Area_Weights_Data!L$41*EO38+[1]Area_Weights_Data!M$41*EP38+[1]Area_Weights_Data!N$41*EQ38</f>
        <v>6.2765957446808525</v>
      </c>
      <c r="EU38" s="4">
        <f>[1]Area_Weights_Data!L$42*EO38+[1]Area_Weights_Data!M$42*EP38+[1]Area_Weights_Data!N$42*EQ38</f>
        <v>7.0000000000000018</v>
      </c>
    </row>
    <row r="39" spans="1:151" x14ac:dyDescent="0.25">
      <c r="A39" s="2">
        <v>1979</v>
      </c>
      <c r="B39" s="2">
        <v>10</v>
      </c>
      <c r="C39" s="3">
        <v>120</v>
      </c>
      <c r="D39" s="3">
        <v>175</v>
      </c>
      <c r="E39" s="3">
        <v>184</v>
      </c>
      <c r="F39" s="12"/>
      <c r="G39" s="12"/>
      <c r="H39" s="4">
        <f>[1]Area_Weights_Data!C$5*C39+[1]Area_Weights_Data!D$5*D39+[1]Area_Weights_Data!E$5*E39</f>
        <v>147.33253680721501</v>
      </c>
      <c r="I39" s="4">
        <f>[1]Area_Weights_Data!C$6*C39+[1]Area_Weights_Data!D$6*D39+[1]Area_Weights_Data!E$6*E39</f>
        <v>179.9393594732116</v>
      </c>
      <c r="J39" s="3">
        <v>178</v>
      </c>
      <c r="K39" s="3"/>
      <c r="L39" s="3"/>
      <c r="M39" s="12"/>
      <c r="N39" s="12"/>
      <c r="O39" s="4"/>
      <c r="P39" s="4"/>
      <c r="Q39" s="3">
        <v>155</v>
      </c>
      <c r="R39" s="3">
        <v>140</v>
      </c>
      <c r="S39" s="3">
        <v>143</v>
      </c>
      <c r="T39" s="12"/>
      <c r="U39" s="12"/>
      <c r="V39" s="4">
        <f t="shared" si="0"/>
        <v>155</v>
      </c>
      <c r="W39" s="4">
        <f>[1]Area_Weights_Data!C$12*Q39+[1]Area_Weights_Data!E$12*S39</f>
        <v>144.31947620037414</v>
      </c>
      <c r="X39" s="3">
        <v>110</v>
      </c>
      <c r="Y39" s="3">
        <v>150</v>
      </c>
      <c r="Z39" s="3">
        <v>159</v>
      </c>
      <c r="AA39" s="12"/>
      <c r="AB39" s="12"/>
      <c r="AC39" s="4">
        <f>[1]Area_Weights_Data!C$14*X39+[1]Area_Weights_Data!D$14*Y39+[1]Area_Weights_Data!E$14*Z39</f>
        <v>119.48721417940736</v>
      </c>
      <c r="AD39" s="4">
        <f>[1]Area_Weights_Data!C$15*X39+[1]Area_Weights_Data!D$15*Y39+[1]Area_Weights_Data!E$15*Z39</f>
        <v>154.02455953016545</v>
      </c>
      <c r="AE39" s="3">
        <v>180</v>
      </c>
      <c r="AF39" s="3"/>
      <c r="AG39" s="3">
        <v>182</v>
      </c>
      <c r="AH39" s="12"/>
      <c r="AI39" s="12"/>
      <c r="AJ39" s="4">
        <f t="shared" si="1"/>
        <v>180</v>
      </c>
      <c r="AK39" s="4">
        <f t="shared" si="2"/>
        <v>182</v>
      </c>
      <c r="AL39" s="3"/>
      <c r="AM39" s="3">
        <v>155</v>
      </c>
      <c r="AN39" s="3">
        <v>195</v>
      </c>
      <c r="AO39" s="12"/>
      <c r="AP39" s="12"/>
      <c r="AQ39" s="4">
        <f>[1]Area_Weights_Data!D$23*AM39+[1]Area_Weights_Data!E$23*AN39</f>
        <v>175.80564088243506</v>
      </c>
      <c r="AR39" s="4">
        <f t="shared" si="3"/>
        <v>195</v>
      </c>
      <c r="AS39" s="3">
        <v>100</v>
      </c>
      <c r="AT39" s="3">
        <v>145</v>
      </c>
      <c r="AU39" s="3">
        <v>175</v>
      </c>
      <c r="AV39" s="12"/>
      <c r="AW39" s="12"/>
      <c r="AX39" s="4">
        <f>[1]Area_Weights_Data!$C$26*AS39+[1]Area_Weights_Data!$D$26*AT39+[1]Area_Weights_Data!$E$26*AU39</f>
        <v>113.23206106870227</v>
      </c>
      <c r="AY39" s="4">
        <f>[1]Area_Weights_Data!C$27*AS39+[1]Area_Weights_Data!D$27*AT39+[1]Area_Weights_Data!E$27*AU39</f>
        <v>160.94827125527712</v>
      </c>
      <c r="AZ39" s="3">
        <v>115</v>
      </c>
      <c r="BA39" s="3">
        <v>155</v>
      </c>
      <c r="BB39" s="3">
        <v>180</v>
      </c>
      <c r="BC39" s="12"/>
      <c r="BD39" s="12"/>
      <c r="BE39" s="4">
        <f t="shared" si="4"/>
        <v>115</v>
      </c>
      <c r="BF39" s="4">
        <f>[1]Area_Weights_Data!C$33*AZ39+[1]Area_Weights_Data!D$33*BA39+[1]Area_Weights_Data!E$33*BB39</f>
        <v>168.43599999999998</v>
      </c>
      <c r="BG39" s="3">
        <v>59</v>
      </c>
      <c r="BH39" s="3">
        <v>72</v>
      </c>
      <c r="BI39" s="3">
        <v>76</v>
      </c>
      <c r="BJ39" s="12"/>
      <c r="BK39" s="12"/>
      <c r="BL39" s="4">
        <f>[1]Area_Weights_Data!$C$35*BG39+[1]Area_Weights_Data!$D$35*BH39+[1]Area_Weights_Data!$E$35*BI39</f>
        <v>60.32335329341317</v>
      </c>
      <c r="BM39" s="4">
        <f>[1]Area_Weights_Data!$C$36*BG39+[1]Area_Weights_Data!$D$36*BH39+[1]Area_Weights_Data!$E$36*BI39</f>
        <v>73.399176954732511</v>
      </c>
      <c r="BN39">
        <v>182</v>
      </c>
      <c r="BO39">
        <v>188</v>
      </c>
      <c r="BP39" s="12"/>
      <c r="BQ39" s="12"/>
      <c r="BR39" s="3">
        <v>85</v>
      </c>
      <c r="BS39" s="3">
        <v>115</v>
      </c>
      <c r="BT39" s="3">
        <v>98</v>
      </c>
      <c r="BU39" s="12"/>
      <c r="BV39" s="12"/>
      <c r="BW39" s="4">
        <f>BR39*[1]Area_Weights_Data!C$41+BS39*[1]Area_Weights_Data!D$41+BT39*[1]Area_Weights_Data!E$41</f>
        <v>87.600000000000009</v>
      </c>
      <c r="BX39" s="4">
        <f>BR39*[1]Area_Weights_Data!C$42+BS39*[1]Area_Weights_Data!D$42+BT39*[1]Area_Weights_Data!E$42</f>
        <v>103.52387267904507</v>
      </c>
      <c r="BY39"/>
      <c r="BZ39" s="3">
        <v>7</v>
      </c>
      <c r="CA39" s="3">
        <v>12</v>
      </c>
      <c r="CB39" s="3">
        <v>19.5</v>
      </c>
      <c r="CC39" s="12"/>
      <c r="CD39" s="12"/>
      <c r="CE39" s="4">
        <f>[1]Area_Weights_Data!L$5*BZ39+[1]Area_Weights_Data!M$5*CA39+[1]Area_Weights_Data!N$5*CB39</f>
        <v>9.424373379429559</v>
      </c>
      <c r="CF39" s="4">
        <f>[1]Area_Weights_Data!L$6*BZ39+[1]Area_Weights_Data!M$6*CA39+[1]Area_Weights_Data!N$6*CB39</f>
        <v>15.925845147219192</v>
      </c>
      <c r="CG39" s="3">
        <v>9.5</v>
      </c>
      <c r="CH39" s="3"/>
      <c r="CI39" s="3"/>
      <c r="CJ39" s="12"/>
      <c r="CK39" s="12"/>
      <c r="CL39" s="4"/>
      <c r="CM39" s="4"/>
      <c r="CN39" s="3">
        <v>23.5</v>
      </c>
      <c r="CO39" s="3">
        <v>17</v>
      </c>
      <c r="CP39" s="3">
        <v>18</v>
      </c>
      <c r="CQ39" s="12"/>
      <c r="CR39" s="12"/>
      <c r="CS39" s="4">
        <f>[1]Area_Weights_Data!L$11*CN39+[1]Area_Weights_Data!N$11*CP39</f>
        <v>23.5</v>
      </c>
      <c r="CT39" s="4">
        <f>[1]Area_Weights_Data!L$12*CN39+[1]Area_Weights_Data!N$12*CP39</f>
        <v>19.542127071823209</v>
      </c>
      <c r="CU39" s="3">
        <v>10.5</v>
      </c>
      <c r="CV39" s="3">
        <v>17</v>
      </c>
      <c r="CW39" s="3">
        <v>22</v>
      </c>
      <c r="CX39" s="12"/>
      <c r="CY39" s="12"/>
      <c r="CZ39" s="4">
        <f>[1]Area_Weights_Data!L$14*CU39+[1]Area_Weights_Data!M$14*CV39+[1]Area_Weights_Data!N$14*CW39</f>
        <v>12.045602605863191</v>
      </c>
      <c r="DA39" s="4">
        <f>[1]Area_Weights_Data!L$15*CU39+[1]Area_Weights_Data!M$15*CV39+[1]Area_Weights_Data!N$15*CW39</f>
        <v>19.386172006745355</v>
      </c>
      <c r="DB39" s="3">
        <v>9</v>
      </c>
      <c r="DC39" s="3"/>
      <c r="DD39" s="3">
        <v>9.5</v>
      </c>
      <c r="DE39" s="12"/>
      <c r="DF39" s="12"/>
      <c r="DG39" s="4">
        <f t="shared" si="5"/>
        <v>9</v>
      </c>
      <c r="DH39" s="4">
        <f t="shared" si="6"/>
        <v>9.5</v>
      </c>
      <c r="DI39" s="3"/>
      <c r="DJ39" s="3">
        <v>8</v>
      </c>
      <c r="DK39" s="3">
        <v>10</v>
      </c>
      <c r="DL39" s="12"/>
      <c r="DM39" s="12"/>
      <c r="DN39" s="4">
        <f>[1]Area_Weights_Data!M$23*DJ39+[1]Area_Weights_Data!N$23*DK39</f>
        <v>8.588235294117645</v>
      </c>
      <c r="DO39" s="4">
        <f t="shared" si="7"/>
        <v>10</v>
      </c>
      <c r="DP39" s="3">
        <v>6.25</v>
      </c>
      <c r="DQ39" s="3">
        <v>7</v>
      </c>
      <c r="DR39" s="3">
        <v>8.5</v>
      </c>
      <c r="DS39" s="12"/>
      <c r="DT39" s="12"/>
      <c r="DU39" s="4">
        <f>[1]Area_Weights_Data!L$26*DP39+[1]Area_Weights_Data!M$26*DQ39+[1]Area_Weights_Data!N$26*DR39</f>
        <v>6.6219512195121943</v>
      </c>
      <c r="DV39" s="4">
        <f>[1]Area_Weights_Data!L$27*DP39+[1]Area_Weights_Data!M$27*DQ39+[1]Area_Weights_Data!N$27*DR39</f>
        <v>8.0754716981132084</v>
      </c>
      <c r="DW39" s="3">
        <v>10</v>
      </c>
      <c r="DX39" s="3">
        <v>12</v>
      </c>
      <c r="DY39" s="3">
        <v>16</v>
      </c>
      <c r="DZ39" s="12"/>
      <c r="EA39" s="12"/>
      <c r="EB39" s="4">
        <f>[1]Area_Weights_Data!L$32*DW39+[1]Area_Weights_Data!M$32*DX39+[1]Area_Weights_Data!N$32*DY39</f>
        <v>10.199999999999999</v>
      </c>
      <c r="EC39" s="4">
        <f>[1]Area_Weights_Data!L$33*DW39+[1]Area_Weights_Data!M$33*DX39+[1]Area_Weights_Data!N$33*DY39</f>
        <v>13.379591836734694</v>
      </c>
      <c r="ED39" s="3">
        <v>5.5</v>
      </c>
      <c r="EE39" s="3">
        <v>6</v>
      </c>
      <c r="EF39" s="3">
        <v>6</v>
      </c>
      <c r="EG39" s="12"/>
      <c r="EH39" s="12"/>
      <c r="EI39" s="4">
        <f>[1]Area_Weights_Data!$L$35*ED39+[1]Area_Weights_Data!$M$35*EE39+[1]Area_Weights_Data!$N$35*EF39</f>
        <v>5.5357142857142865</v>
      </c>
      <c r="EJ39" s="4">
        <f>[1]Area_Weights_Data!$L$36*ED39+[1]Area_Weights_Data!$M$36*EE39+[1]Area_Weights_Data!$N$36*EF39</f>
        <v>5.9999999999999991</v>
      </c>
      <c r="EK39">
        <v>8.5</v>
      </c>
      <c r="EL39">
        <v>9.5</v>
      </c>
      <c r="EM39" s="12"/>
      <c r="EN39" s="13"/>
      <c r="EO39" s="3">
        <v>6</v>
      </c>
      <c r="EP39" s="3">
        <v>7</v>
      </c>
      <c r="EQ39" s="3">
        <v>7</v>
      </c>
      <c r="ER39" s="12"/>
      <c r="ES39" s="13"/>
      <c r="ET39" s="4">
        <f>[1]Area_Weights_Data!L$41*EO39+[1]Area_Weights_Data!M$41*EP39+[1]Area_Weights_Data!N$41*EQ39</f>
        <v>6.2765957446808525</v>
      </c>
      <c r="EU39" s="4">
        <f>[1]Area_Weights_Data!L$42*EO39+[1]Area_Weights_Data!M$42*EP39+[1]Area_Weights_Data!N$42*EQ39</f>
        <v>7.0000000000000018</v>
      </c>
    </row>
    <row r="40" spans="1:151" x14ac:dyDescent="0.25">
      <c r="A40" s="2">
        <v>1979</v>
      </c>
      <c r="B40" s="2">
        <v>11</v>
      </c>
      <c r="C40" s="3">
        <v>125</v>
      </c>
      <c r="D40" s="3">
        <v>175</v>
      </c>
      <c r="E40" s="3">
        <v>150</v>
      </c>
      <c r="F40" s="12"/>
      <c r="G40" s="12"/>
      <c r="H40" s="4">
        <f>[1]Area_Weights_Data!C$5*C40+[1]Area_Weights_Data!D$5*D40+[1]Area_Weights_Data!E$5*E40</f>
        <v>149.84776073383182</v>
      </c>
      <c r="I40" s="4">
        <f>[1]Area_Weights_Data!C$6*C40+[1]Area_Weights_Data!D$6*D40+[1]Area_Weights_Data!E$6*E40</f>
        <v>161.27955701885662</v>
      </c>
      <c r="J40" s="3">
        <v>185</v>
      </c>
      <c r="K40" s="3"/>
      <c r="L40" s="3"/>
      <c r="M40" s="12"/>
      <c r="N40" s="12"/>
      <c r="O40" s="4"/>
      <c r="P40" s="4"/>
      <c r="Q40" s="3">
        <v>150</v>
      </c>
      <c r="R40" s="3">
        <v>140</v>
      </c>
      <c r="S40" s="3">
        <v>140</v>
      </c>
      <c r="T40" s="12"/>
      <c r="U40" s="12"/>
      <c r="V40" s="4">
        <f t="shared" si="0"/>
        <v>150</v>
      </c>
      <c r="W40" s="4">
        <f>[1]Area_Weights_Data!C$12*Q40+[1]Area_Weights_Data!E$12*S40</f>
        <v>141.09956350031177</v>
      </c>
      <c r="X40" s="3">
        <v>115</v>
      </c>
      <c r="Y40" s="3">
        <v>140</v>
      </c>
      <c r="Z40" s="3">
        <v>159</v>
      </c>
      <c r="AA40" s="12"/>
      <c r="AB40" s="12"/>
      <c r="AC40" s="4">
        <f>[1]Area_Weights_Data!C$14*X40+[1]Area_Weights_Data!D$14*Y40+[1]Area_Weights_Data!E$14*Z40</f>
        <v>120.92950886212959</v>
      </c>
      <c r="AD40" s="4">
        <f>[1]Area_Weights_Data!C$15*X40+[1]Area_Weights_Data!D$15*Y40+[1]Area_Weights_Data!E$15*Z40</f>
        <v>148.49629234146045</v>
      </c>
      <c r="AE40" s="3">
        <v>187</v>
      </c>
      <c r="AF40" s="3"/>
      <c r="AG40" s="3">
        <v>180</v>
      </c>
      <c r="AH40" s="12"/>
      <c r="AI40" s="12"/>
      <c r="AJ40" s="4">
        <f t="shared" si="1"/>
        <v>187</v>
      </c>
      <c r="AK40" s="4">
        <f t="shared" si="2"/>
        <v>180</v>
      </c>
      <c r="AL40" s="3"/>
      <c r="AM40" s="3">
        <v>158</v>
      </c>
      <c r="AN40" s="3">
        <v>198</v>
      </c>
      <c r="AO40" s="12"/>
      <c r="AP40" s="12"/>
      <c r="AQ40" s="4">
        <f>[1]Area_Weights_Data!D$23*AM40+[1]Area_Weights_Data!E$23*AN40</f>
        <v>178.80145210834959</v>
      </c>
      <c r="AR40" s="4">
        <f t="shared" si="3"/>
        <v>198</v>
      </c>
      <c r="AS40" s="3">
        <v>100</v>
      </c>
      <c r="AT40" s="3">
        <v>135</v>
      </c>
      <c r="AU40" s="3">
        <v>175</v>
      </c>
      <c r="AV40" s="12"/>
      <c r="AW40" s="12"/>
      <c r="AX40" s="4">
        <f>[1]Area_Weights_Data!$C$26*AS40+[1]Area_Weights_Data!$D$26*AT40+[1]Area_Weights_Data!$E$26*AU40</f>
        <v>110.2916030534351</v>
      </c>
      <c r="AY40" s="4">
        <f>[1]Area_Weights_Data!C$27*AS40+[1]Area_Weights_Data!D$27*AT40+[1]Area_Weights_Data!E$27*AU40</f>
        <v>156.26436167370281</v>
      </c>
      <c r="AZ40" s="3">
        <v>110</v>
      </c>
      <c r="BA40" s="3">
        <v>160</v>
      </c>
      <c r="BB40" s="3">
        <v>178</v>
      </c>
      <c r="BC40" s="12"/>
      <c r="BD40" s="12"/>
      <c r="BE40" s="4">
        <f t="shared" si="4"/>
        <v>110</v>
      </c>
      <c r="BF40" s="4">
        <f>[1]Area_Weights_Data!C$33*AZ40+[1]Area_Weights_Data!D$33*BA40+[1]Area_Weights_Data!E$33*BB40</f>
        <v>169.67392000000001</v>
      </c>
      <c r="BG40" s="3">
        <v>59</v>
      </c>
      <c r="BH40" s="3">
        <v>72</v>
      </c>
      <c r="BI40" s="3">
        <v>76</v>
      </c>
      <c r="BJ40" s="12"/>
      <c r="BK40" s="12"/>
      <c r="BL40" s="4">
        <f>[1]Area_Weights_Data!$C$35*BG40+[1]Area_Weights_Data!$D$35*BH40+[1]Area_Weights_Data!$E$35*BI40</f>
        <v>60.32335329341317</v>
      </c>
      <c r="BM40" s="4">
        <f>[1]Area_Weights_Data!$C$36*BG40+[1]Area_Weights_Data!$D$36*BH40+[1]Area_Weights_Data!$E$36*BI40</f>
        <v>73.399176954732511</v>
      </c>
      <c r="BN40">
        <v>188</v>
      </c>
      <c r="BO40">
        <v>190</v>
      </c>
      <c r="BP40" s="12"/>
      <c r="BQ40" s="12"/>
      <c r="BR40" s="3">
        <v>73</v>
      </c>
      <c r="BS40" s="3">
        <v>95</v>
      </c>
      <c r="BT40" s="3">
        <v>77</v>
      </c>
      <c r="BU40" s="12"/>
      <c r="BV40" s="12"/>
      <c r="BW40" s="4">
        <f>BR40*[1]Area_Weights_Data!C$41+BS40*[1]Area_Weights_Data!D$41+BT40*[1]Area_Weights_Data!E$41</f>
        <v>74.90666666666668</v>
      </c>
      <c r="BX40" s="4">
        <f>BR40*[1]Area_Weights_Data!C$42+BS40*[1]Area_Weights_Data!D$42+BT40*[1]Area_Weights_Data!E$42</f>
        <v>82.848806366047739</v>
      </c>
      <c r="BY40"/>
      <c r="BZ40" s="3">
        <v>7</v>
      </c>
      <c r="CA40" s="3">
        <v>12</v>
      </c>
      <c r="CB40" s="3">
        <v>16</v>
      </c>
      <c r="CC40" s="12"/>
      <c r="CD40" s="12"/>
      <c r="CE40" s="4">
        <f>[1]Area_Weights_Data!L$5*BZ40+[1]Area_Weights_Data!M$5*CA40+[1]Area_Weights_Data!N$5*CB40</f>
        <v>9.424373379429559</v>
      </c>
      <c r="CF40" s="4">
        <f>[1]Area_Weights_Data!L$6*BZ40+[1]Area_Weights_Data!M$6*CA40+[1]Area_Weights_Data!N$6*CB40</f>
        <v>14.093784078516904</v>
      </c>
      <c r="CG40" s="3">
        <v>9.5</v>
      </c>
      <c r="CH40" s="3"/>
      <c r="CI40" s="3"/>
      <c r="CJ40" s="12"/>
      <c r="CK40" s="12"/>
      <c r="CL40" s="4"/>
      <c r="CM40" s="4"/>
      <c r="CN40" s="3">
        <v>23.5</v>
      </c>
      <c r="CO40" s="3">
        <v>17</v>
      </c>
      <c r="CP40" s="3">
        <v>18</v>
      </c>
      <c r="CQ40" s="12"/>
      <c r="CR40" s="12"/>
      <c r="CS40" s="4">
        <f>[1]Area_Weights_Data!L$11*CN40+[1]Area_Weights_Data!N$11*CP40</f>
        <v>23.5</v>
      </c>
      <c r="CT40" s="4">
        <f>[1]Area_Weights_Data!L$12*CN40+[1]Area_Weights_Data!N$12*CP40</f>
        <v>19.542127071823209</v>
      </c>
      <c r="CU40" s="3">
        <v>10.5</v>
      </c>
      <c r="CV40" s="3">
        <v>17</v>
      </c>
      <c r="CW40" s="3">
        <v>22</v>
      </c>
      <c r="CX40" s="12"/>
      <c r="CY40" s="12"/>
      <c r="CZ40" s="4">
        <f>[1]Area_Weights_Data!L$14*CU40+[1]Area_Weights_Data!M$14*CV40+[1]Area_Weights_Data!N$14*CW40</f>
        <v>12.045602605863191</v>
      </c>
      <c r="DA40" s="4">
        <f>[1]Area_Weights_Data!L$15*CU40+[1]Area_Weights_Data!M$15*CV40+[1]Area_Weights_Data!N$15*CW40</f>
        <v>19.386172006745355</v>
      </c>
      <c r="DB40" s="3">
        <v>9.5</v>
      </c>
      <c r="DC40" s="3"/>
      <c r="DD40" s="3">
        <v>9.5</v>
      </c>
      <c r="DE40" s="12"/>
      <c r="DF40" s="12"/>
      <c r="DG40" s="4">
        <f t="shared" si="5"/>
        <v>9.5</v>
      </c>
      <c r="DH40" s="4">
        <f t="shared" si="6"/>
        <v>9.5</v>
      </c>
      <c r="DI40" s="3"/>
      <c r="DJ40" s="3">
        <v>8</v>
      </c>
      <c r="DK40" s="3">
        <v>10</v>
      </c>
      <c r="DL40" s="12"/>
      <c r="DM40" s="12"/>
      <c r="DN40" s="4">
        <f>[1]Area_Weights_Data!M$23*DJ40+[1]Area_Weights_Data!N$23*DK40</f>
        <v>8.588235294117645</v>
      </c>
      <c r="DO40" s="4">
        <f t="shared" si="7"/>
        <v>10</v>
      </c>
      <c r="DP40" s="3">
        <v>6.25</v>
      </c>
      <c r="DQ40" s="3">
        <v>7</v>
      </c>
      <c r="DR40" s="3">
        <v>8</v>
      </c>
      <c r="DS40" s="12"/>
      <c r="DT40" s="12"/>
      <c r="DU40" s="4">
        <f>[1]Area_Weights_Data!L$26*DP40+[1]Area_Weights_Data!M$26*DQ40+[1]Area_Weights_Data!N$26*DR40</f>
        <v>6.6219512195121943</v>
      </c>
      <c r="DV40" s="4">
        <f>[1]Area_Weights_Data!L$27*DP40+[1]Area_Weights_Data!M$27*DQ40+[1]Area_Weights_Data!N$27*DR40</f>
        <v>7.7169811320754729</v>
      </c>
      <c r="DW40" s="3">
        <v>10</v>
      </c>
      <c r="DX40" s="3">
        <v>12</v>
      </c>
      <c r="DY40" s="3">
        <v>16.5</v>
      </c>
      <c r="DZ40" s="12"/>
      <c r="EA40" s="12"/>
      <c r="EB40" s="4">
        <f>[1]Area_Weights_Data!L$32*DW40+[1]Area_Weights_Data!M$32*DX40+[1]Area_Weights_Data!N$32*DY40</f>
        <v>10.199999999999999</v>
      </c>
      <c r="EC40" s="4">
        <f>[1]Area_Weights_Data!L$33*DW40+[1]Area_Weights_Data!M$33*DX40+[1]Area_Weights_Data!N$33*DY40</f>
        <v>13.55204081632653</v>
      </c>
      <c r="ED40" s="3">
        <v>5.5</v>
      </c>
      <c r="EE40" s="3">
        <v>6</v>
      </c>
      <c r="EF40" s="3">
        <v>6</v>
      </c>
      <c r="EG40" s="12"/>
      <c r="EH40" s="12"/>
      <c r="EI40" s="4">
        <f>[1]Area_Weights_Data!$L$35*ED40+[1]Area_Weights_Data!$M$35*EE40+[1]Area_Weights_Data!$N$35*EF40</f>
        <v>5.5357142857142865</v>
      </c>
      <c r="EJ40" s="4">
        <f>[1]Area_Weights_Data!$L$36*ED40+[1]Area_Weights_Data!$M$36*EE40+[1]Area_Weights_Data!$N$36*EF40</f>
        <v>5.9999999999999991</v>
      </c>
      <c r="EK40">
        <v>9</v>
      </c>
      <c r="EL40">
        <v>9.5</v>
      </c>
      <c r="EM40" s="12"/>
      <c r="EN40" s="13"/>
      <c r="EO40" s="3">
        <v>6.5</v>
      </c>
      <c r="EP40" s="3">
        <v>8</v>
      </c>
      <c r="EQ40" s="3">
        <v>7.5</v>
      </c>
      <c r="ER40" s="12"/>
      <c r="ES40" s="13"/>
      <c r="ET40" s="4">
        <f>[1]Area_Weights_Data!L$41*EO40+[1]Area_Weights_Data!M$41*EP40+[1]Area_Weights_Data!N$41*EQ40</f>
        <v>6.9148936170212778</v>
      </c>
      <c r="EU40" s="4">
        <f>[1]Area_Weights_Data!L$42*EO40+[1]Area_Weights_Data!M$42*EP40+[1]Area_Weights_Data!N$42*EQ40</f>
        <v>7.862179487179489</v>
      </c>
    </row>
    <row r="41" spans="1:151" x14ac:dyDescent="0.25">
      <c r="A41" s="2">
        <v>1979</v>
      </c>
      <c r="B41" s="2">
        <v>12</v>
      </c>
      <c r="C41" s="3">
        <v>120</v>
      </c>
      <c r="D41" s="3">
        <v>160</v>
      </c>
      <c r="E41" s="3">
        <v>145</v>
      </c>
      <c r="F41" s="12"/>
      <c r="G41" s="12"/>
      <c r="H41" s="4">
        <f>[1]Area_Weights_Data!C$5*C41+[1]Area_Weights_Data!D$5*D41+[1]Area_Weights_Data!E$5*E41</f>
        <v>139.87820858706547</v>
      </c>
      <c r="I41" s="4">
        <f>[1]Area_Weights_Data!C$6*C41+[1]Area_Weights_Data!D$6*D41+[1]Area_Weights_Data!E$6*E41</f>
        <v>151.76773421131395</v>
      </c>
      <c r="J41" s="3">
        <v>180</v>
      </c>
      <c r="K41" s="3"/>
      <c r="L41" s="3"/>
      <c r="M41" s="12"/>
      <c r="N41" s="12"/>
      <c r="O41" s="4"/>
      <c r="P41" s="4"/>
      <c r="Q41" s="3">
        <v>142</v>
      </c>
      <c r="R41" s="3">
        <v>130</v>
      </c>
      <c r="S41" s="3">
        <v>130</v>
      </c>
      <c r="T41" s="12"/>
      <c r="U41" s="12"/>
      <c r="V41" s="4">
        <f t="shared" si="0"/>
        <v>142</v>
      </c>
      <c r="W41" s="4">
        <f>[1]Area_Weights_Data!C$12*Q41+[1]Area_Weights_Data!E$12*S41</f>
        <v>131.31947620037414</v>
      </c>
      <c r="X41" s="3">
        <v>100</v>
      </c>
      <c r="Y41" s="3">
        <v>130</v>
      </c>
      <c r="Z41" s="3">
        <v>150</v>
      </c>
      <c r="AA41" s="12"/>
      <c r="AB41" s="12"/>
      <c r="AC41" s="4">
        <f>[1]Area_Weights_Data!C$14*X41+[1]Area_Weights_Data!D$14*Y41+[1]Area_Weights_Data!E$14*Z41</f>
        <v>107.11541063455553</v>
      </c>
      <c r="AD41" s="4">
        <f>[1]Area_Weights_Data!C$15*X41+[1]Area_Weights_Data!D$15*Y41+[1]Area_Weights_Data!E$15*Z41</f>
        <v>138.94346562258994</v>
      </c>
      <c r="AE41" s="3">
        <v>182</v>
      </c>
      <c r="AF41" s="3"/>
      <c r="AG41" s="3">
        <v>170</v>
      </c>
      <c r="AH41" s="12"/>
      <c r="AI41" s="12"/>
      <c r="AJ41" s="4">
        <f t="shared" si="1"/>
        <v>182</v>
      </c>
      <c r="AK41" s="4">
        <f t="shared" si="2"/>
        <v>170</v>
      </c>
      <c r="AL41" s="3"/>
      <c r="AM41" s="3">
        <v>155</v>
      </c>
      <c r="AN41" s="3">
        <v>181</v>
      </c>
      <c r="AO41" s="12"/>
      <c r="AP41" s="12"/>
      <c r="AQ41" s="4">
        <f>[1]Area_Weights_Data!D$23*AM41+[1]Area_Weights_Data!E$23*AN41</f>
        <v>168.44791957553753</v>
      </c>
      <c r="AR41" s="4">
        <f t="shared" si="3"/>
        <v>181</v>
      </c>
      <c r="AS41" s="3">
        <v>90</v>
      </c>
      <c r="AT41" s="3">
        <v>127</v>
      </c>
      <c r="AU41" s="3">
        <v>172</v>
      </c>
      <c r="AV41" s="12"/>
      <c r="AW41" s="12"/>
      <c r="AX41" s="4">
        <f>[1]Area_Weights_Data!$C$26*AS41+[1]Area_Weights_Data!$D$26*AT41+[1]Area_Weights_Data!$E$26*AU41</f>
        <v>100.87969465648854</v>
      </c>
      <c r="AY41" s="4">
        <f>[1]Area_Weights_Data!C$27*AS41+[1]Area_Weights_Data!D$27*AT41+[1]Area_Weights_Data!E$27*AU41</f>
        <v>150.92240688291565</v>
      </c>
      <c r="AZ41" s="3">
        <v>100</v>
      </c>
      <c r="BA41" s="3">
        <v>150</v>
      </c>
      <c r="BB41" s="3">
        <v>165</v>
      </c>
      <c r="BC41" s="12"/>
      <c r="BD41" s="12"/>
      <c r="BE41" s="4">
        <f t="shared" si="4"/>
        <v>100</v>
      </c>
      <c r="BF41" s="4">
        <f>[1]Area_Weights_Data!C$33*AZ41+[1]Area_Weights_Data!D$33*BA41+[1]Area_Weights_Data!E$33*BB41</f>
        <v>158.0616</v>
      </c>
      <c r="BG41" s="3">
        <v>55</v>
      </c>
      <c r="BH41" s="3">
        <v>70</v>
      </c>
      <c r="BI41" s="3">
        <v>75</v>
      </c>
      <c r="BJ41" s="12"/>
      <c r="BK41" s="12"/>
      <c r="BL41" s="4">
        <f>[1]Area_Weights_Data!$C$35*BG41+[1]Area_Weights_Data!$D$35*BH41+[1]Area_Weights_Data!$E$35*BI41</f>
        <v>56.526946107784433</v>
      </c>
      <c r="BM41" s="4">
        <f>[1]Area_Weights_Data!$C$36*BG41+[1]Area_Weights_Data!$D$36*BH41+[1]Area_Weights_Data!$E$36*BI41</f>
        <v>71.748971193415642</v>
      </c>
      <c r="BN41">
        <v>178</v>
      </c>
      <c r="BO41">
        <v>190</v>
      </c>
      <c r="BP41" s="12"/>
      <c r="BQ41" s="12"/>
      <c r="BR41" s="3">
        <v>66</v>
      </c>
      <c r="BS41" s="3">
        <v>80</v>
      </c>
      <c r="BT41" s="3">
        <v>70</v>
      </c>
      <c r="BU41" s="12"/>
      <c r="BV41" s="12"/>
      <c r="BW41" s="4">
        <f>BR41*[1]Area_Weights_Data!C$41+BS41*[1]Area_Weights_Data!D$41+BT41*[1]Area_Weights_Data!E$41</f>
        <v>67.213333333333338</v>
      </c>
      <c r="BX41" s="4">
        <f>BR41*[1]Area_Weights_Data!C$42+BS41*[1]Area_Weights_Data!D$42+BT41*[1]Area_Weights_Data!E$42</f>
        <v>73.249336870026511</v>
      </c>
      <c r="BY41"/>
      <c r="BZ41" s="3">
        <v>7</v>
      </c>
      <c r="CA41" s="3">
        <v>12</v>
      </c>
      <c r="CB41" s="3">
        <v>15</v>
      </c>
      <c r="CC41" s="12"/>
      <c r="CD41" s="12"/>
      <c r="CE41" s="4">
        <f>[1]Area_Weights_Data!L$5*BZ41+[1]Area_Weights_Data!M$5*CA41+[1]Area_Weights_Data!N$5*CB41</f>
        <v>9.424373379429559</v>
      </c>
      <c r="CF41" s="4">
        <f>[1]Area_Weights_Data!L$6*BZ41+[1]Area_Weights_Data!M$6*CA41+[1]Area_Weights_Data!N$6*CB41</f>
        <v>13.570338058887678</v>
      </c>
      <c r="CG41" s="3">
        <v>10</v>
      </c>
      <c r="CH41" s="3"/>
      <c r="CI41" s="3"/>
      <c r="CJ41" s="12"/>
      <c r="CK41" s="12"/>
      <c r="CL41" s="4"/>
      <c r="CM41" s="4"/>
      <c r="CN41" s="3">
        <v>23.5</v>
      </c>
      <c r="CO41" s="3">
        <v>17</v>
      </c>
      <c r="CP41" s="3">
        <v>17</v>
      </c>
      <c r="CQ41" s="12"/>
      <c r="CR41" s="12"/>
      <c r="CS41" s="4">
        <f>[1]Area_Weights_Data!L$11*CN41+[1]Area_Weights_Data!N$11*CP41</f>
        <v>23.5</v>
      </c>
      <c r="CT41" s="4">
        <f>[1]Area_Weights_Data!L$12*CN41+[1]Area_Weights_Data!N$12*CP41</f>
        <v>18.8225138121547</v>
      </c>
      <c r="CU41" s="3">
        <v>10.5</v>
      </c>
      <c r="CV41" s="3">
        <v>17</v>
      </c>
      <c r="CW41" s="3">
        <v>22</v>
      </c>
      <c r="CX41" s="12"/>
      <c r="CY41" s="12"/>
      <c r="CZ41" s="4">
        <f>[1]Area_Weights_Data!L$14*CU41+[1]Area_Weights_Data!M$14*CV41+[1]Area_Weights_Data!N$14*CW41</f>
        <v>12.045602605863191</v>
      </c>
      <c r="DA41" s="4">
        <f>[1]Area_Weights_Data!L$15*CU41+[1]Area_Weights_Data!M$15*CV41+[1]Area_Weights_Data!N$15*CW41</f>
        <v>19.386172006745355</v>
      </c>
      <c r="DB41" s="3">
        <v>9.5</v>
      </c>
      <c r="DC41" s="3"/>
      <c r="DD41" s="3">
        <v>9.5</v>
      </c>
      <c r="DE41" s="12"/>
      <c r="DF41" s="12"/>
      <c r="DG41" s="4">
        <f t="shared" si="5"/>
        <v>9.5</v>
      </c>
      <c r="DH41" s="4">
        <f t="shared" si="6"/>
        <v>9.5</v>
      </c>
      <c r="DI41" s="3"/>
      <c r="DJ41" s="3">
        <v>10</v>
      </c>
      <c r="DK41" s="3">
        <v>12</v>
      </c>
      <c r="DL41" s="12"/>
      <c r="DM41" s="12"/>
      <c r="DN41" s="4">
        <f>[1]Area_Weights_Data!M$23*DJ41+[1]Area_Weights_Data!N$23*DK41</f>
        <v>10.588235294117645</v>
      </c>
      <c r="DO41" s="4">
        <f t="shared" si="7"/>
        <v>12</v>
      </c>
      <c r="DP41" s="3">
        <v>6.25</v>
      </c>
      <c r="DQ41" s="3">
        <v>7</v>
      </c>
      <c r="DR41" s="3">
        <v>8</v>
      </c>
      <c r="DS41" s="12"/>
      <c r="DT41" s="12"/>
      <c r="DU41" s="4">
        <f>[1]Area_Weights_Data!L$26*DP41+[1]Area_Weights_Data!M$26*DQ41+[1]Area_Weights_Data!N$26*DR41</f>
        <v>6.6219512195121943</v>
      </c>
      <c r="DV41" s="4">
        <f>[1]Area_Weights_Data!L$27*DP41+[1]Area_Weights_Data!M$27*DQ41+[1]Area_Weights_Data!N$27*DR41</f>
        <v>7.7169811320754729</v>
      </c>
      <c r="DW41" s="3">
        <v>10</v>
      </c>
      <c r="DX41" s="3">
        <v>11</v>
      </c>
      <c r="DY41" s="3">
        <v>16.5</v>
      </c>
      <c r="DZ41" s="12"/>
      <c r="EA41" s="12"/>
      <c r="EB41" s="4">
        <f>[1]Area_Weights_Data!L$32*DW41+[1]Area_Weights_Data!M$32*DX41+[1]Area_Weights_Data!N$32*DY41</f>
        <v>10.1</v>
      </c>
      <c r="EC41" s="4">
        <f>[1]Area_Weights_Data!L$33*DW41+[1]Area_Weights_Data!M$33*DX41+[1]Area_Weights_Data!N$33*DY41</f>
        <v>12.896938775510204</v>
      </c>
      <c r="ED41" s="3">
        <v>5.5</v>
      </c>
      <c r="EE41" s="3">
        <v>6</v>
      </c>
      <c r="EF41" s="3">
        <v>6</v>
      </c>
      <c r="EG41" s="12"/>
      <c r="EH41" s="12"/>
      <c r="EI41" s="4">
        <f>[1]Area_Weights_Data!$L$35*ED41+[1]Area_Weights_Data!$M$35*EE41+[1]Area_Weights_Data!$N$35*EF41</f>
        <v>5.5357142857142865</v>
      </c>
      <c r="EJ41" s="4">
        <f>[1]Area_Weights_Data!$L$36*ED41+[1]Area_Weights_Data!$M$36*EE41+[1]Area_Weights_Data!$N$36*EF41</f>
        <v>5.9999999999999991</v>
      </c>
      <c r="EK41">
        <v>9</v>
      </c>
      <c r="EL41">
        <v>9.5</v>
      </c>
      <c r="EM41" s="12"/>
      <c r="EN41" s="13"/>
      <c r="EO41" s="3">
        <v>6.5</v>
      </c>
      <c r="EP41" s="3">
        <v>9.5</v>
      </c>
      <c r="EQ41" s="3">
        <v>10</v>
      </c>
      <c r="ER41" s="12"/>
      <c r="ES41" s="13"/>
      <c r="ET41" s="4">
        <f>[1]Area_Weights_Data!L$41*EO41+[1]Area_Weights_Data!M$41*EP41+[1]Area_Weights_Data!N$41*EQ41</f>
        <v>7.3297872340425547</v>
      </c>
      <c r="EU41" s="4">
        <f>[1]Area_Weights_Data!L$42*EO41+[1]Area_Weights_Data!M$42*EP41+[1]Area_Weights_Data!N$42*EQ41</f>
        <v>9.6378205128205146</v>
      </c>
    </row>
    <row r="42" spans="1:151" x14ac:dyDescent="0.25">
      <c r="A42" s="2">
        <v>1980</v>
      </c>
      <c r="B42" s="2">
        <v>1</v>
      </c>
      <c r="C42" s="3">
        <v>110</v>
      </c>
      <c r="D42" s="3">
        <v>150</v>
      </c>
      <c r="E42" s="3">
        <v>145</v>
      </c>
      <c r="F42" s="12"/>
      <c r="G42" s="12"/>
      <c r="H42" s="4">
        <f>[1]Area_Weights_Data!C$5*C42+[1]Area_Weights_Data!D$5*D42+[1]Area_Weights_Data!E$5*E42</f>
        <v>129.87820858706547</v>
      </c>
      <c r="I42" s="4">
        <f>[1]Area_Weights_Data!C$6*C42+[1]Area_Weights_Data!D$6*D42+[1]Area_Weights_Data!E$6*E42</f>
        <v>147.25591140377131</v>
      </c>
      <c r="J42" s="3">
        <v>172</v>
      </c>
      <c r="K42" s="3"/>
      <c r="L42" s="3"/>
      <c r="M42" s="12"/>
      <c r="N42" s="12"/>
      <c r="O42" s="4"/>
      <c r="P42" s="4"/>
      <c r="Q42" s="3">
        <v>140</v>
      </c>
      <c r="R42" s="3">
        <v>120</v>
      </c>
      <c r="S42" s="3">
        <v>125</v>
      </c>
      <c r="T42" s="12"/>
      <c r="U42" s="12"/>
      <c r="V42" s="4">
        <f t="shared" si="0"/>
        <v>140</v>
      </c>
      <c r="W42" s="4">
        <f>[1]Area_Weights_Data!C$12*Q42+[1]Area_Weights_Data!E$12*S42</f>
        <v>126.64934525046768</v>
      </c>
      <c r="X42" s="3">
        <v>102</v>
      </c>
      <c r="Y42" s="3">
        <v>130</v>
      </c>
      <c r="Z42" s="3">
        <v>147</v>
      </c>
      <c r="AA42" s="12"/>
      <c r="AB42" s="12"/>
      <c r="AC42" s="4">
        <f>[1]Area_Weights_Data!C$14*X42+[1]Area_Weights_Data!D$14*Y42+[1]Area_Weights_Data!E$14*Z42</f>
        <v>108.64104992558515</v>
      </c>
      <c r="AD42" s="4">
        <f>[1]Area_Weights_Data!C$15*X42+[1]Area_Weights_Data!D$15*Y42+[1]Area_Weights_Data!E$15*Z42</f>
        <v>137.60194577920146</v>
      </c>
      <c r="AE42" s="3">
        <v>175</v>
      </c>
      <c r="AF42" s="3"/>
      <c r="AG42" s="3">
        <v>190</v>
      </c>
      <c r="AH42" s="12"/>
      <c r="AI42" s="12"/>
      <c r="AJ42" s="4">
        <f t="shared" si="1"/>
        <v>175</v>
      </c>
      <c r="AK42" s="4">
        <f t="shared" si="2"/>
        <v>190</v>
      </c>
      <c r="AL42" s="3"/>
      <c r="AM42" s="3">
        <v>150</v>
      </c>
      <c r="AN42" s="3">
        <v>175</v>
      </c>
      <c r="AO42" s="12"/>
      <c r="AP42" s="12"/>
      <c r="AQ42" s="4">
        <f>[1]Area_Weights_Data!D$23*AM42+[1]Area_Weights_Data!E$23*AN42</f>
        <v>162.9293493437587</v>
      </c>
      <c r="AR42" s="4">
        <f t="shared" si="3"/>
        <v>175</v>
      </c>
      <c r="AS42" s="3">
        <v>86</v>
      </c>
      <c r="AT42" s="3">
        <v>125</v>
      </c>
      <c r="AU42" s="3">
        <v>177</v>
      </c>
      <c r="AV42" s="12"/>
      <c r="AW42" s="12"/>
      <c r="AX42" s="4">
        <f>[1]Area_Weights_Data!$C$26*AS42+[1]Area_Weights_Data!$D$26*AT42+[1]Area_Weights_Data!$E$26*AU42</f>
        <v>97.467786259541981</v>
      </c>
      <c r="AY42" s="4">
        <f>[1]Area_Weights_Data!C$27*AS42+[1]Area_Weights_Data!D$27*AT42+[1]Area_Weights_Data!E$27*AU42</f>
        <v>152.64367017581367</v>
      </c>
      <c r="AZ42" s="3">
        <v>103</v>
      </c>
      <c r="BA42" s="3">
        <v>142</v>
      </c>
      <c r="BB42" s="3">
        <v>165</v>
      </c>
      <c r="BC42" s="12"/>
      <c r="BD42" s="12"/>
      <c r="BE42" s="4">
        <f t="shared" si="4"/>
        <v>103</v>
      </c>
      <c r="BF42" s="4">
        <f>[1]Area_Weights_Data!C$33*AZ42+[1]Area_Weights_Data!D$33*BA42+[1]Area_Weights_Data!E$33*BB42</f>
        <v>154.36111999999997</v>
      </c>
      <c r="BG42" s="3">
        <v>55</v>
      </c>
      <c r="BH42" s="3">
        <v>70</v>
      </c>
      <c r="BI42" s="3">
        <v>75</v>
      </c>
      <c r="BJ42" s="12"/>
      <c r="BK42" s="12"/>
      <c r="BL42" s="4">
        <f>[1]Area_Weights_Data!$C$35*BG42+[1]Area_Weights_Data!$D$35*BH42+[1]Area_Weights_Data!$E$35*BI42</f>
        <v>56.526946107784433</v>
      </c>
      <c r="BM42" s="4">
        <f>[1]Area_Weights_Data!$C$36*BG42+[1]Area_Weights_Data!$D$36*BH42+[1]Area_Weights_Data!$E$36*BI42</f>
        <v>71.748971193415642</v>
      </c>
      <c r="BN42">
        <v>177</v>
      </c>
      <c r="BO42">
        <v>185</v>
      </c>
      <c r="BP42" s="12"/>
      <c r="BQ42" s="12"/>
      <c r="BR42" s="3">
        <v>68</v>
      </c>
      <c r="BS42" s="3">
        <v>80</v>
      </c>
      <c r="BT42" s="3">
        <v>80</v>
      </c>
      <c r="BU42" s="12"/>
      <c r="BV42" s="12"/>
      <c r="BW42" s="4">
        <f>BR42*[1]Area_Weights_Data!C$41+BS42*[1]Area_Weights_Data!D$41+BT42*[1]Area_Weights_Data!E$41</f>
        <v>69.040000000000006</v>
      </c>
      <c r="BX42" s="4">
        <f>BR42*[1]Area_Weights_Data!C$42+BS42*[1]Area_Weights_Data!D$42+BT42*[1]Area_Weights_Data!E$42</f>
        <v>79.999999999999986</v>
      </c>
      <c r="BY42"/>
      <c r="BZ42" s="3">
        <v>7</v>
      </c>
      <c r="CA42" s="3">
        <v>12</v>
      </c>
      <c r="CB42" s="3">
        <v>17</v>
      </c>
      <c r="CC42" s="12"/>
      <c r="CD42" s="12"/>
      <c r="CE42" s="4">
        <f>[1]Area_Weights_Data!L$5*BZ42+[1]Area_Weights_Data!M$5*CA42+[1]Area_Weights_Data!N$5*CB42</f>
        <v>9.424373379429559</v>
      </c>
      <c r="CF42" s="4">
        <f>[1]Area_Weights_Data!L$6*BZ42+[1]Area_Weights_Data!M$6*CA42+[1]Area_Weights_Data!N$6*CB42</f>
        <v>14.617230098146131</v>
      </c>
      <c r="CG42" s="3">
        <v>10</v>
      </c>
      <c r="CH42" s="3"/>
      <c r="CI42" s="3"/>
      <c r="CJ42" s="12"/>
      <c r="CK42" s="12"/>
      <c r="CL42" s="4"/>
      <c r="CM42" s="4"/>
      <c r="CN42" s="3">
        <v>24</v>
      </c>
      <c r="CO42" s="3">
        <v>17</v>
      </c>
      <c r="CP42" s="3">
        <v>17</v>
      </c>
      <c r="CQ42" s="12"/>
      <c r="CR42" s="12"/>
      <c r="CS42" s="4">
        <f>[1]Area_Weights_Data!L$11*CN42+[1]Area_Weights_Data!N$11*CP42</f>
        <v>24</v>
      </c>
      <c r="CT42" s="4">
        <f>[1]Area_Weights_Data!L$12*CN42+[1]Area_Weights_Data!N$12*CP42</f>
        <v>18.962707182320443</v>
      </c>
      <c r="CU42" s="3">
        <v>10.5</v>
      </c>
      <c r="CV42" s="3">
        <v>17</v>
      </c>
      <c r="CW42" s="3">
        <v>22.25</v>
      </c>
      <c r="CX42" s="12"/>
      <c r="CY42" s="12"/>
      <c r="CZ42" s="4">
        <f>[1]Area_Weights_Data!L$14*CU42+[1]Area_Weights_Data!M$14*CV42+[1]Area_Weights_Data!N$14*CW42</f>
        <v>12.045602605863191</v>
      </c>
      <c r="DA42" s="4">
        <f>[1]Area_Weights_Data!L$15*CU42+[1]Area_Weights_Data!M$15*CV42+[1]Area_Weights_Data!N$15*CW42</f>
        <v>19.505480607082625</v>
      </c>
      <c r="DB42" s="3">
        <v>9.5</v>
      </c>
      <c r="DC42" s="3"/>
      <c r="DD42" s="3">
        <v>9.5</v>
      </c>
      <c r="DE42" s="12"/>
      <c r="DF42" s="12"/>
      <c r="DG42" s="4">
        <f t="shared" si="5"/>
        <v>9.5</v>
      </c>
      <c r="DH42" s="4">
        <f t="shared" si="6"/>
        <v>9.5</v>
      </c>
      <c r="DI42" s="3"/>
      <c r="DJ42" s="3">
        <v>10</v>
      </c>
      <c r="DK42" s="3">
        <v>12</v>
      </c>
      <c r="DL42" s="12"/>
      <c r="DM42" s="12"/>
      <c r="DN42" s="4">
        <f>[1]Area_Weights_Data!M$23*DJ42+[1]Area_Weights_Data!N$23*DK42</f>
        <v>10.588235294117645</v>
      </c>
      <c r="DO42" s="4">
        <f t="shared" si="7"/>
        <v>12</v>
      </c>
      <c r="DP42" s="3">
        <v>6.25</v>
      </c>
      <c r="DQ42" s="3">
        <v>7</v>
      </c>
      <c r="DR42" s="3">
        <v>8</v>
      </c>
      <c r="DS42" s="12"/>
      <c r="DT42" s="12"/>
      <c r="DU42" s="4">
        <f>[1]Area_Weights_Data!L$26*DP42+[1]Area_Weights_Data!M$26*DQ42+[1]Area_Weights_Data!N$26*DR42</f>
        <v>6.6219512195121943</v>
      </c>
      <c r="DV42" s="4">
        <f>[1]Area_Weights_Data!L$27*DP42+[1]Area_Weights_Data!M$27*DQ42+[1]Area_Weights_Data!N$27*DR42</f>
        <v>7.7169811320754729</v>
      </c>
      <c r="DW42" s="3">
        <v>10</v>
      </c>
      <c r="DX42" s="3">
        <v>11</v>
      </c>
      <c r="DY42" s="3">
        <v>16.5</v>
      </c>
      <c r="DZ42" s="12"/>
      <c r="EA42" s="12"/>
      <c r="EB42" s="4">
        <f>[1]Area_Weights_Data!L$32*DW42+[1]Area_Weights_Data!M$32*DX42+[1]Area_Weights_Data!N$32*DY42</f>
        <v>10.1</v>
      </c>
      <c r="EC42" s="4">
        <f>[1]Area_Weights_Data!L$33*DW42+[1]Area_Weights_Data!M$33*DX42+[1]Area_Weights_Data!N$33*DY42</f>
        <v>12.896938775510204</v>
      </c>
      <c r="ED42" s="3">
        <v>5.5</v>
      </c>
      <c r="EE42" s="3">
        <v>6</v>
      </c>
      <c r="EF42" s="3">
        <v>6</v>
      </c>
      <c r="EG42" s="12"/>
      <c r="EH42" s="12"/>
      <c r="EI42" s="4">
        <f>[1]Area_Weights_Data!$L$35*ED42+[1]Area_Weights_Data!$M$35*EE42+[1]Area_Weights_Data!$N$35*EF42</f>
        <v>5.5357142857142865</v>
      </c>
      <c r="EJ42" s="4">
        <f>[1]Area_Weights_Data!$L$36*ED42+[1]Area_Weights_Data!$M$36*EE42+[1]Area_Weights_Data!$N$36*EF42</f>
        <v>5.9999999999999991</v>
      </c>
      <c r="EK42">
        <v>9</v>
      </c>
      <c r="EL42">
        <v>9.5</v>
      </c>
      <c r="EM42" s="12"/>
      <c r="EN42" s="13"/>
      <c r="EO42" s="3">
        <v>6.5</v>
      </c>
      <c r="EP42" s="3">
        <v>9.5</v>
      </c>
      <c r="EQ42" s="3">
        <v>9</v>
      </c>
      <c r="ER42" s="12"/>
      <c r="ES42" s="13"/>
      <c r="ET42" s="4">
        <f>[1]Area_Weights_Data!L$41*EO42+[1]Area_Weights_Data!M$41*EP42+[1]Area_Weights_Data!N$41*EQ42</f>
        <v>7.3297872340425547</v>
      </c>
      <c r="EU42" s="4">
        <f>[1]Area_Weights_Data!L$42*EO42+[1]Area_Weights_Data!M$42*EP42+[1]Area_Weights_Data!N$42*EQ42</f>
        <v>9.362179487179489</v>
      </c>
    </row>
    <row r="43" spans="1:151" x14ac:dyDescent="0.25">
      <c r="A43" s="2">
        <v>1980</v>
      </c>
      <c r="B43" s="2">
        <v>2</v>
      </c>
      <c r="C43" s="3">
        <v>110</v>
      </c>
      <c r="D43" s="3">
        <v>140</v>
      </c>
      <c r="E43" s="3">
        <v>151</v>
      </c>
      <c r="F43" s="12"/>
      <c r="G43" s="12"/>
      <c r="H43" s="4">
        <f>[1]Area_Weights_Data!C$5*C43+[1]Area_Weights_Data!D$5*D43+[1]Area_Weights_Data!E$5*E43</f>
        <v>124.90865644029911</v>
      </c>
      <c r="I43" s="4">
        <f>[1]Area_Weights_Data!C$6*C43+[1]Area_Weights_Data!D$6*D43+[1]Area_Weights_Data!E$6*E43</f>
        <v>146.03699491170306</v>
      </c>
      <c r="J43" s="3">
        <v>190</v>
      </c>
      <c r="K43" s="3"/>
      <c r="L43" s="3"/>
      <c r="M43" s="12"/>
      <c r="N43" s="12"/>
      <c r="O43" s="4"/>
      <c r="P43" s="4"/>
      <c r="Q43" s="3">
        <v>140</v>
      </c>
      <c r="R43" s="3">
        <v>125</v>
      </c>
      <c r="S43" s="3">
        <v>130</v>
      </c>
      <c r="T43" s="12"/>
      <c r="U43" s="12"/>
      <c r="V43" s="4">
        <f t="shared" si="0"/>
        <v>140</v>
      </c>
      <c r="W43" s="4">
        <f>[1]Area_Weights_Data!C$12*Q43+[1]Area_Weights_Data!E$12*S43</f>
        <v>131.0995635003118</v>
      </c>
      <c r="X43" s="3">
        <v>95</v>
      </c>
      <c r="Y43" s="3">
        <v>125</v>
      </c>
      <c r="Z43" s="3">
        <v>146</v>
      </c>
      <c r="AA43" s="12"/>
      <c r="AB43" s="12"/>
      <c r="AC43" s="4">
        <f>[1]Area_Weights_Data!C$14*X43+[1]Area_Weights_Data!D$14*Y43+[1]Area_Weights_Data!E$14*Z43</f>
        <v>102.11541063455553</v>
      </c>
      <c r="AD43" s="4">
        <f>[1]Area_Weights_Data!C$15*X43+[1]Area_Weights_Data!D$15*Y43+[1]Area_Weights_Data!E$15*Z43</f>
        <v>134.39063890371949</v>
      </c>
      <c r="AE43" s="3">
        <v>190</v>
      </c>
      <c r="AF43" s="3"/>
      <c r="AG43" s="3">
        <v>193</v>
      </c>
      <c r="AH43" s="12"/>
      <c r="AI43" s="12"/>
      <c r="AJ43" s="4">
        <f t="shared" si="1"/>
        <v>190</v>
      </c>
      <c r="AK43" s="4">
        <f t="shared" si="2"/>
        <v>193</v>
      </c>
      <c r="AL43" s="3"/>
      <c r="AM43" s="3">
        <v>155</v>
      </c>
      <c r="AN43" s="3">
        <v>185</v>
      </c>
      <c r="AO43" s="12"/>
      <c r="AP43" s="12"/>
      <c r="AQ43" s="4">
        <f>[1]Area_Weights_Data!D$23*AM43+[1]Area_Weights_Data!E$23*AN43</f>
        <v>170.55012566322256</v>
      </c>
      <c r="AR43" s="4">
        <f t="shared" si="3"/>
        <v>185</v>
      </c>
      <c r="AS43" s="3">
        <v>86</v>
      </c>
      <c r="AT43" s="3">
        <v>123</v>
      </c>
      <c r="AU43" s="3">
        <v>145</v>
      </c>
      <c r="AV43" s="12"/>
      <c r="AW43" s="12"/>
      <c r="AX43" s="4">
        <f>[1]Area_Weights_Data!$C$26*AS43+[1]Area_Weights_Data!$D$26*AT43+[1]Area_Weights_Data!$E$26*AU43</f>
        <v>96.879694656488539</v>
      </c>
      <c r="AY43" s="4">
        <f>[1]Area_Weights_Data!C$27*AS43+[1]Area_Weights_Data!D$27*AT43+[1]Area_Weights_Data!E$27*AU43</f>
        <v>134.69539892053655</v>
      </c>
      <c r="AZ43" s="3">
        <v>105</v>
      </c>
      <c r="BA43" s="3">
        <v>150</v>
      </c>
      <c r="BB43" s="3">
        <v>160</v>
      </c>
      <c r="BC43" s="12"/>
      <c r="BD43" s="12"/>
      <c r="BE43" s="4">
        <f t="shared" si="4"/>
        <v>105</v>
      </c>
      <c r="BF43" s="4">
        <f>[1]Area_Weights_Data!C$33*AZ43+[1]Area_Weights_Data!D$33*BA43+[1]Area_Weights_Data!E$33*BB43</f>
        <v>155.37439999999998</v>
      </c>
      <c r="BG43" s="3">
        <v>60</v>
      </c>
      <c r="BH43" s="3">
        <v>65</v>
      </c>
      <c r="BI43" s="3">
        <v>80</v>
      </c>
      <c r="BJ43" s="12"/>
      <c r="BK43" s="12"/>
      <c r="BL43" s="4">
        <f>[1]Area_Weights_Data!$C$35*BG43+[1]Area_Weights_Data!$D$35*BH43+[1]Area_Weights_Data!$E$35*BI43</f>
        <v>60.508982035928142</v>
      </c>
      <c r="BM43" s="4">
        <f>[1]Area_Weights_Data!$C$36*BG43+[1]Area_Weights_Data!$D$36*BH43+[1]Area_Weights_Data!$E$36*BI43</f>
        <v>70.246913580246925</v>
      </c>
      <c r="BN43">
        <v>195</v>
      </c>
      <c r="BO43">
        <v>185</v>
      </c>
      <c r="BP43" s="12"/>
      <c r="BQ43" s="12"/>
      <c r="BR43" s="3">
        <v>65</v>
      </c>
      <c r="BS43" s="3">
        <v>81</v>
      </c>
      <c r="BT43" s="3">
        <v>82</v>
      </c>
      <c r="BU43" s="12"/>
      <c r="BV43" s="12"/>
      <c r="BW43" s="4">
        <f>BR43*[1]Area_Weights_Data!C$41+BS43*[1]Area_Weights_Data!D$41+BT43*[1]Area_Weights_Data!E$41</f>
        <v>66.38666666666667</v>
      </c>
      <c r="BX43" s="4">
        <f>BR43*[1]Area_Weights_Data!C$42+BS43*[1]Area_Weights_Data!D$42+BT43*[1]Area_Weights_Data!E$42</f>
        <v>81.67506631299733</v>
      </c>
      <c r="BY43"/>
      <c r="BZ43" s="3">
        <v>8</v>
      </c>
      <c r="CA43" s="3">
        <v>13</v>
      </c>
      <c r="CB43" s="3">
        <v>18</v>
      </c>
      <c r="CC43" s="12"/>
      <c r="CD43" s="12"/>
      <c r="CE43" s="4">
        <f>[1]Area_Weights_Data!L$5*BZ43+[1]Area_Weights_Data!M$5*CA43+[1]Area_Weights_Data!N$5*CB43</f>
        <v>10.424373379429561</v>
      </c>
      <c r="CF43" s="4">
        <f>[1]Area_Weights_Data!L$6*BZ43+[1]Area_Weights_Data!M$6*CA43+[1]Area_Weights_Data!N$6*CB43</f>
        <v>15.617230098146131</v>
      </c>
      <c r="CG43" s="3">
        <v>10</v>
      </c>
      <c r="CH43" s="3"/>
      <c r="CI43" s="3"/>
      <c r="CJ43" s="12"/>
      <c r="CK43" s="12"/>
      <c r="CL43" s="4"/>
      <c r="CM43" s="4"/>
      <c r="CN43" s="3">
        <v>25</v>
      </c>
      <c r="CO43" s="3">
        <v>17</v>
      </c>
      <c r="CP43" s="3">
        <v>18</v>
      </c>
      <c r="CQ43" s="12"/>
      <c r="CR43" s="12"/>
      <c r="CS43" s="4">
        <f>[1]Area_Weights_Data!L$11*CN43+[1]Area_Weights_Data!N$11*CP43</f>
        <v>25</v>
      </c>
      <c r="CT43" s="4">
        <f>[1]Area_Weights_Data!L$12*CN43+[1]Area_Weights_Data!N$12*CP43</f>
        <v>19.962707182320447</v>
      </c>
      <c r="CU43" s="3">
        <v>11</v>
      </c>
      <c r="CV43" s="3">
        <v>17</v>
      </c>
      <c r="CW43" s="3">
        <v>22.25</v>
      </c>
      <c r="CX43" s="12"/>
      <c r="CY43" s="12"/>
      <c r="CZ43" s="4">
        <f>[1]Area_Weights_Data!L$14*CU43+[1]Area_Weights_Data!M$14*CV43+[1]Area_Weights_Data!N$14*CW43</f>
        <v>12.426710097719869</v>
      </c>
      <c r="DA43" s="4">
        <f>[1]Area_Weights_Data!L$15*CU43+[1]Area_Weights_Data!M$15*CV43+[1]Area_Weights_Data!N$15*CW43</f>
        <v>19.505480607082625</v>
      </c>
      <c r="DB43" s="3">
        <v>9.5</v>
      </c>
      <c r="DC43" s="3"/>
      <c r="DD43" s="3">
        <v>9.5</v>
      </c>
      <c r="DE43" s="12"/>
      <c r="DF43" s="12"/>
      <c r="DG43" s="4">
        <f t="shared" si="5"/>
        <v>9.5</v>
      </c>
      <c r="DH43" s="4">
        <f t="shared" si="6"/>
        <v>9.5</v>
      </c>
      <c r="DI43" s="3"/>
      <c r="DJ43" s="3">
        <v>9</v>
      </c>
      <c r="DK43" s="3">
        <v>12</v>
      </c>
      <c r="DL43" s="12"/>
      <c r="DM43" s="12"/>
      <c r="DN43" s="4">
        <f>[1]Area_Weights_Data!M$23*DJ43+[1]Area_Weights_Data!N$23*DK43</f>
        <v>9.8823529411764675</v>
      </c>
      <c r="DO43" s="4">
        <f t="shared" si="7"/>
        <v>12</v>
      </c>
      <c r="DP43" s="3">
        <v>6.25</v>
      </c>
      <c r="DQ43" s="3">
        <v>7</v>
      </c>
      <c r="DR43" s="3">
        <v>8</v>
      </c>
      <c r="DS43" s="12"/>
      <c r="DT43" s="12"/>
      <c r="DU43" s="4">
        <f>[1]Area_Weights_Data!L$26*DP43+[1]Area_Weights_Data!M$26*DQ43+[1]Area_Weights_Data!N$26*DR43</f>
        <v>6.6219512195121943</v>
      </c>
      <c r="DV43" s="4">
        <f>[1]Area_Weights_Data!L$27*DP43+[1]Area_Weights_Data!M$27*DQ43+[1]Area_Weights_Data!N$27*DR43</f>
        <v>7.7169811320754729</v>
      </c>
      <c r="DW43" s="3">
        <v>11.5</v>
      </c>
      <c r="DX43" s="3">
        <v>12.5</v>
      </c>
      <c r="DY43" s="3">
        <v>17.25</v>
      </c>
      <c r="DZ43" s="12"/>
      <c r="EA43" s="12"/>
      <c r="EB43" s="4">
        <f>[1]Area_Weights_Data!L$32*DW43+[1]Area_Weights_Data!M$32*DX43+[1]Area_Weights_Data!N$32*DY43</f>
        <v>11.6</v>
      </c>
      <c r="EC43" s="4">
        <f>[1]Area_Weights_Data!L$33*DW43+[1]Area_Weights_Data!M$33*DX43+[1]Area_Weights_Data!N$33*DY43</f>
        <v>14.138265306122447</v>
      </c>
      <c r="ED43" s="3">
        <v>5.5</v>
      </c>
      <c r="EE43" s="3">
        <v>6</v>
      </c>
      <c r="EF43" s="3">
        <v>6</v>
      </c>
      <c r="EG43" s="12"/>
      <c r="EH43" s="12"/>
      <c r="EI43" s="4">
        <f>[1]Area_Weights_Data!$L$35*ED43+[1]Area_Weights_Data!$M$35*EE43+[1]Area_Weights_Data!$N$35*EF43</f>
        <v>5.5357142857142865</v>
      </c>
      <c r="EJ43" s="4">
        <f>[1]Area_Weights_Data!$L$36*ED43+[1]Area_Weights_Data!$M$36*EE43+[1]Area_Weights_Data!$N$36*EF43</f>
        <v>5.9999999999999991</v>
      </c>
      <c r="EK43">
        <v>9</v>
      </c>
      <c r="EL43">
        <v>9.5</v>
      </c>
      <c r="EM43" s="12"/>
      <c r="EN43" s="13"/>
      <c r="EO43" s="3">
        <v>6.75</v>
      </c>
      <c r="EP43" s="3">
        <v>9.5</v>
      </c>
      <c r="EQ43" s="3">
        <v>9</v>
      </c>
      <c r="ER43" s="12"/>
      <c r="ES43" s="13"/>
      <c r="ET43" s="4">
        <f>[1]Area_Weights_Data!L$41*EO43+[1]Area_Weights_Data!M$41*EP43+[1]Area_Weights_Data!N$41*EQ43</f>
        <v>7.5106382978723412</v>
      </c>
      <c r="EU43" s="4">
        <f>[1]Area_Weights_Data!L$42*EO43+[1]Area_Weights_Data!M$42*EP43+[1]Area_Weights_Data!N$42*EQ43</f>
        <v>9.362179487179489</v>
      </c>
    </row>
    <row r="44" spans="1:151" x14ac:dyDescent="0.25">
      <c r="A44" s="2">
        <v>1980</v>
      </c>
      <c r="B44" s="2">
        <v>3</v>
      </c>
      <c r="C44" s="3">
        <v>100</v>
      </c>
      <c r="D44" s="3">
        <v>133</v>
      </c>
      <c r="E44" s="3">
        <v>155</v>
      </c>
      <c r="F44" s="12"/>
      <c r="G44" s="12"/>
      <c r="H44" s="4">
        <f>[1]Area_Weights_Data!C$5*C44+[1]Area_Weights_Data!D$5*D44+[1]Area_Weights_Data!E$5*E44</f>
        <v>116.39952208432902</v>
      </c>
      <c r="I44" s="4">
        <f>[1]Area_Weights_Data!C$6*C44+[1]Area_Weights_Data!D$6*D44+[1]Area_Weights_Data!E$6*E44</f>
        <v>145.07398982340615</v>
      </c>
      <c r="J44" s="3">
        <v>215</v>
      </c>
      <c r="K44" s="3"/>
      <c r="L44" s="3"/>
      <c r="M44" s="12"/>
      <c r="N44" s="12"/>
      <c r="O44" s="4"/>
      <c r="P44" s="4"/>
      <c r="Q44" s="3">
        <v>137</v>
      </c>
      <c r="R44" s="3">
        <v>125</v>
      </c>
      <c r="S44" s="3">
        <v>130</v>
      </c>
      <c r="T44" s="12"/>
      <c r="U44" s="12"/>
      <c r="V44" s="4">
        <f t="shared" si="0"/>
        <v>137</v>
      </c>
      <c r="W44" s="4">
        <f>[1]Area_Weights_Data!C$12*Q44+[1]Area_Weights_Data!E$12*S44</f>
        <v>130.76969445021825</v>
      </c>
      <c r="X44" s="3">
        <v>100</v>
      </c>
      <c r="Y44" s="3">
        <v>130</v>
      </c>
      <c r="Z44" s="3">
        <v>150</v>
      </c>
      <c r="AA44" s="12"/>
      <c r="AB44" s="12"/>
      <c r="AC44" s="4">
        <f>[1]Area_Weights_Data!C$14*X44+[1]Area_Weights_Data!D$14*Y44+[1]Area_Weights_Data!E$14*Z44</f>
        <v>107.11541063455553</v>
      </c>
      <c r="AD44" s="4">
        <f>[1]Area_Weights_Data!C$15*X44+[1]Area_Weights_Data!D$15*Y44+[1]Area_Weights_Data!E$15*Z44</f>
        <v>138.94346562258994</v>
      </c>
      <c r="AE44" s="3">
        <v>191</v>
      </c>
      <c r="AF44" s="3"/>
      <c r="AG44" s="3">
        <v>195</v>
      </c>
      <c r="AH44" s="12"/>
      <c r="AI44" s="12"/>
      <c r="AJ44" s="4">
        <f t="shared" si="1"/>
        <v>191</v>
      </c>
      <c r="AK44" s="4">
        <f t="shared" si="2"/>
        <v>195</v>
      </c>
      <c r="AL44" s="3"/>
      <c r="AM44" s="3">
        <v>163</v>
      </c>
      <c r="AN44" s="3">
        <v>190</v>
      </c>
      <c r="AO44" s="12"/>
      <c r="AP44" s="12"/>
      <c r="AQ44" s="4">
        <f>[1]Area_Weights_Data!D$23*AM44+[1]Area_Weights_Data!E$23*AN44</f>
        <v>176.96230103323091</v>
      </c>
      <c r="AR44" s="4">
        <f t="shared" si="3"/>
        <v>190</v>
      </c>
      <c r="AS44" s="3">
        <v>82</v>
      </c>
      <c r="AT44" s="3">
        <v>121</v>
      </c>
      <c r="AU44" s="3">
        <v>130</v>
      </c>
      <c r="AV44" s="12"/>
      <c r="AW44" s="12"/>
      <c r="AX44" s="4">
        <f>[1]Area_Weights_Data!$C$26*AS44+[1]Area_Weights_Data!$D$26*AT44+[1]Area_Weights_Data!$E$26*AU44</f>
        <v>93.467786259541981</v>
      </c>
      <c r="AY44" s="4">
        <f>[1]Area_Weights_Data!C$27*AS44+[1]Area_Weights_Data!D$27*AT44+[1]Area_Weights_Data!E$27*AU44</f>
        <v>125.78448137658317</v>
      </c>
      <c r="AZ44" s="3">
        <v>100</v>
      </c>
      <c r="BA44" s="3">
        <v>155</v>
      </c>
      <c r="BB44" s="3">
        <v>160</v>
      </c>
      <c r="BC44" s="12"/>
      <c r="BD44" s="12"/>
      <c r="BE44" s="4">
        <f t="shared" si="4"/>
        <v>100</v>
      </c>
      <c r="BF44" s="4">
        <f>[1]Area_Weights_Data!C$33*AZ44+[1]Area_Weights_Data!D$33*BA44+[1]Area_Weights_Data!E$33*BB44</f>
        <v>157.68720000000002</v>
      </c>
      <c r="BG44" s="3">
        <v>60</v>
      </c>
      <c r="BH44" s="3">
        <v>60</v>
      </c>
      <c r="BI44" s="3">
        <v>77</v>
      </c>
      <c r="BJ44" s="12"/>
      <c r="BK44" s="12"/>
      <c r="BL44" s="4">
        <f>[1]Area_Weights_Data!$C$35*BG44+[1]Area_Weights_Data!$D$35*BH44+[1]Area_Weights_Data!$E$35*BI44</f>
        <v>60</v>
      </c>
      <c r="BM44" s="4">
        <f>[1]Area_Weights_Data!$C$36*BG44+[1]Area_Weights_Data!$D$36*BH44+[1]Area_Weights_Data!$E$36*BI44</f>
        <v>65.946502057613174</v>
      </c>
      <c r="BN44">
        <v>225</v>
      </c>
      <c r="BO44">
        <v>195</v>
      </c>
      <c r="BP44" s="12"/>
      <c r="BQ44" s="12"/>
      <c r="BR44" s="3">
        <v>65</v>
      </c>
      <c r="BS44" s="3">
        <v>85</v>
      </c>
      <c r="BT44" s="3">
        <v>82</v>
      </c>
      <c r="BU44" s="12"/>
      <c r="BV44" s="12"/>
      <c r="BW44" s="4">
        <f>BR44*[1]Area_Weights_Data!C$41+BS44*[1]Area_Weights_Data!D$41+BT44*[1]Area_Weights_Data!E$41</f>
        <v>66.733333333333348</v>
      </c>
      <c r="BX44" s="4">
        <f>BR44*[1]Area_Weights_Data!C$42+BS44*[1]Area_Weights_Data!D$42+BT44*[1]Area_Weights_Data!E$42</f>
        <v>82.974801061007952</v>
      </c>
      <c r="BY44"/>
      <c r="BZ44" s="3">
        <v>9</v>
      </c>
      <c r="CA44" s="3">
        <v>13</v>
      </c>
      <c r="CB44" s="3">
        <v>18</v>
      </c>
      <c r="CC44" s="12"/>
      <c r="CD44" s="12"/>
      <c r="CE44" s="4">
        <f>[1]Area_Weights_Data!L$5*BZ44+[1]Area_Weights_Data!M$5*CA44+[1]Area_Weights_Data!N$5*CB44</f>
        <v>10.939498703543649</v>
      </c>
      <c r="CF44" s="4">
        <f>[1]Area_Weights_Data!L$6*BZ44+[1]Area_Weights_Data!M$6*CA44+[1]Area_Weights_Data!N$6*CB44</f>
        <v>15.617230098146131</v>
      </c>
      <c r="CG44" s="3">
        <v>10</v>
      </c>
      <c r="CH44" s="3"/>
      <c r="CI44" s="3"/>
      <c r="CJ44" s="12"/>
      <c r="CK44" s="12"/>
      <c r="CL44" s="4"/>
      <c r="CM44" s="4"/>
      <c r="CN44" s="3">
        <v>25</v>
      </c>
      <c r="CO44" s="3">
        <v>17.149999999999999</v>
      </c>
      <c r="CP44" s="3">
        <v>18</v>
      </c>
      <c r="CQ44" s="12"/>
      <c r="CR44" s="12"/>
      <c r="CS44" s="4">
        <f>[1]Area_Weights_Data!L$11*CN44+[1]Area_Weights_Data!N$11*CP44</f>
        <v>25</v>
      </c>
      <c r="CT44" s="4">
        <f>[1]Area_Weights_Data!L$12*CN44+[1]Area_Weights_Data!N$12*CP44</f>
        <v>19.962707182320447</v>
      </c>
      <c r="CU44" s="3">
        <v>11</v>
      </c>
      <c r="CV44" s="3">
        <v>17</v>
      </c>
      <c r="CW44" s="3">
        <v>22.25</v>
      </c>
      <c r="CX44" s="12"/>
      <c r="CY44" s="12"/>
      <c r="CZ44" s="4">
        <f>[1]Area_Weights_Data!L$14*CU44+[1]Area_Weights_Data!M$14*CV44+[1]Area_Weights_Data!N$14*CW44</f>
        <v>12.426710097719869</v>
      </c>
      <c r="DA44" s="4">
        <f>[1]Area_Weights_Data!L$15*CU44+[1]Area_Weights_Data!M$15*CV44+[1]Area_Weights_Data!N$15*CW44</f>
        <v>19.505480607082625</v>
      </c>
      <c r="DB44" s="3">
        <v>9.5</v>
      </c>
      <c r="DC44" s="3"/>
      <c r="DD44" s="3">
        <v>9.5</v>
      </c>
      <c r="DE44" s="12"/>
      <c r="DF44" s="12"/>
      <c r="DG44" s="4">
        <f t="shared" si="5"/>
        <v>9.5</v>
      </c>
      <c r="DH44" s="4">
        <f t="shared" si="6"/>
        <v>9.5</v>
      </c>
      <c r="DI44" s="3"/>
      <c r="DJ44" s="3">
        <v>9</v>
      </c>
      <c r="DK44" s="3">
        <v>12</v>
      </c>
      <c r="DL44" s="12"/>
      <c r="DM44" s="12"/>
      <c r="DN44" s="4">
        <f>[1]Area_Weights_Data!M$23*DJ44+[1]Area_Weights_Data!N$23*DK44</f>
        <v>9.8823529411764675</v>
      </c>
      <c r="DO44" s="4">
        <f t="shared" si="7"/>
        <v>12</v>
      </c>
      <c r="DP44" s="3">
        <v>6.25</v>
      </c>
      <c r="DQ44" s="3">
        <v>7</v>
      </c>
      <c r="DR44" s="3">
        <v>8</v>
      </c>
      <c r="DS44" s="12"/>
      <c r="DT44" s="12"/>
      <c r="DU44" s="4">
        <f>[1]Area_Weights_Data!L$26*DP44+[1]Area_Weights_Data!M$26*DQ44+[1]Area_Weights_Data!N$26*DR44</f>
        <v>6.6219512195121943</v>
      </c>
      <c r="DV44" s="4">
        <f>[1]Area_Weights_Data!L$27*DP44+[1]Area_Weights_Data!M$27*DQ44+[1]Area_Weights_Data!N$27*DR44</f>
        <v>7.7169811320754729</v>
      </c>
      <c r="DW44" s="3">
        <v>11.5</v>
      </c>
      <c r="DX44" s="3">
        <v>13</v>
      </c>
      <c r="DY44" s="3">
        <v>17.25</v>
      </c>
      <c r="DZ44" s="12"/>
      <c r="EA44" s="12"/>
      <c r="EB44" s="4">
        <f>[1]Area_Weights_Data!L$32*DW44+[1]Area_Weights_Data!M$32*DX44+[1]Area_Weights_Data!N$32*DY44</f>
        <v>11.65</v>
      </c>
      <c r="EC44" s="4">
        <f>[1]Area_Weights_Data!L$33*DW44+[1]Area_Weights_Data!M$33*DX44+[1]Area_Weights_Data!N$33*DY44</f>
        <v>14.465816326530611</v>
      </c>
      <c r="ED44" s="3">
        <v>5.5</v>
      </c>
      <c r="EE44" s="3">
        <v>6</v>
      </c>
      <c r="EF44" s="3">
        <v>6</v>
      </c>
      <c r="EG44" s="12"/>
      <c r="EH44" s="12"/>
      <c r="EI44" s="4">
        <f>[1]Area_Weights_Data!$L$35*ED44+[1]Area_Weights_Data!$M$35*EE44+[1]Area_Weights_Data!$N$35*EF44</f>
        <v>5.5357142857142865</v>
      </c>
      <c r="EJ44" s="4">
        <f>[1]Area_Weights_Data!$L$36*ED44+[1]Area_Weights_Data!$M$36*EE44+[1]Area_Weights_Data!$N$36*EF44</f>
        <v>5.9999999999999991</v>
      </c>
      <c r="EK44">
        <v>9</v>
      </c>
      <c r="EL44">
        <v>9.5</v>
      </c>
      <c r="EM44" s="12"/>
      <c r="EN44" s="13"/>
      <c r="EO44" s="3">
        <v>6.75</v>
      </c>
      <c r="EP44" s="3">
        <v>9.5</v>
      </c>
      <c r="EQ44" s="3">
        <v>9</v>
      </c>
      <c r="ER44" s="12"/>
      <c r="ES44" s="13"/>
      <c r="ET44" s="4">
        <f>[1]Area_Weights_Data!L$41*EO44+[1]Area_Weights_Data!M$41*EP44+[1]Area_Weights_Data!N$41*EQ44</f>
        <v>7.5106382978723412</v>
      </c>
      <c r="EU44" s="4">
        <f>[1]Area_Weights_Data!L$42*EO44+[1]Area_Weights_Data!M$42*EP44+[1]Area_Weights_Data!N$42*EQ44</f>
        <v>9.362179487179489</v>
      </c>
    </row>
    <row r="45" spans="1:151" x14ac:dyDescent="0.25">
      <c r="A45" s="2">
        <v>1980</v>
      </c>
      <c r="B45" s="2">
        <v>4</v>
      </c>
      <c r="C45" s="3">
        <v>110</v>
      </c>
      <c r="D45" s="3">
        <v>125</v>
      </c>
      <c r="E45" s="3">
        <v>135</v>
      </c>
      <c r="F45" s="12"/>
      <c r="G45" s="12"/>
      <c r="H45" s="4">
        <f>[1]Area_Weights_Data!C$5*C45+[1]Area_Weights_Data!D$5*D45+[1]Area_Weights_Data!E$5*E45</f>
        <v>117.45432822014956</v>
      </c>
      <c r="I45" s="4">
        <f>[1]Area_Weights_Data!C$6*C45+[1]Area_Weights_Data!D$6*D45+[1]Area_Weights_Data!E$6*E45</f>
        <v>130.48817719245733</v>
      </c>
      <c r="J45" s="3">
        <v>205</v>
      </c>
      <c r="K45" s="3"/>
      <c r="L45" s="3"/>
      <c r="M45" s="12"/>
      <c r="N45" s="12"/>
      <c r="O45" s="4"/>
      <c r="P45" s="4"/>
      <c r="Q45" s="3">
        <v>127</v>
      </c>
      <c r="R45" s="3">
        <v>115</v>
      </c>
      <c r="S45" s="3">
        <v>125</v>
      </c>
      <c r="T45" s="12"/>
      <c r="U45" s="12"/>
      <c r="V45" s="4">
        <f t="shared" si="0"/>
        <v>127</v>
      </c>
      <c r="W45" s="4">
        <f>[1]Area_Weights_Data!C$12*Q45+[1]Area_Weights_Data!E$12*S45</f>
        <v>125.21991270006235</v>
      </c>
      <c r="X45" s="3">
        <v>90</v>
      </c>
      <c r="Y45" s="3">
        <v>120</v>
      </c>
      <c r="Z45" s="3">
        <v>125</v>
      </c>
      <c r="AA45" s="12"/>
      <c r="AB45" s="12"/>
      <c r="AC45" s="4">
        <f>[1]Area_Weights_Data!C$14*X45+[1]Area_Weights_Data!D$14*Y45+[1]Area_Weights_Data!E$14*Z45</f>
        <v>97.115410634555531</v>
      </c>
      <c r="AD45" s="4">
        <f>[1]Area_Weights_Data!C$15*X45+[1]Area_Weights_Data!D$15*Y45+[1]Area_Weights_Data!E$15*Z45</f>
        <v>122.23586640564744</v>
      </c>
      <c r="AE45" s="3">
        <v>185</v>
      </c>
      <c r="AF45" s="3"/>
      <c r="AG45" s="3">
        <v>195</v>
      </c>
      <c r="AH45" s="12"/>
      <c r="AI45" s="12"/>
      <c r="AJ45" s="4">
        <f t="shared" si="1"/>
        <v>185</v>
      </c>
      <c r="AK45" s="4">
        <f t="shared" si="2"/>
        <v>195</v>
      </c>
      <c r="AL45" s="3"/>
      <c r="AM45" s="3">
        <v>152</v>
      </c>
      <c r="AN45" s="3">
        <v>170</v>
      </c>
      <c r="AO45" s="12"/>
      <c r="AP45" s="12"/>
      <c r="AQ45" s="4">
        <f>[1]Area_Weights_Data!D$23*AM45+[1]Area_Weights_Data!E$23*AN45</f>
        <v>161.24769617425298</v>
      </c>
      <c r="AR45" s="4">
        <f t="shared" si="3"/>
        <v>170</v>
      </c>
      <c r="AS45" s="3">
        <v>80</v>
      </c>
      <c r="AT45" s="3">
        <v>110</v>
      </c>
      <c r="AU45" s="3">
        <v>122</v>
      </c>
      <c r="AV45" s="12"/>
      <c r="AW45" s="12"/>
      <c r="AX45" s="4">
        <f>[1]Area_Weights_Data!$C$26*AS45+[1]Area_Weights_Data!$D$26*AT45+[1]Area_Weights_Data!$E$26*AU45</f>
        <v>88.82137404580152</v>
      </c>
      <c r="AY45" s="4">
        <f>[1]Area_Weights_Data!C$27*AS45+[1]Area_Weights_Data!D$27*AT45+[1]Area_Weights_Data!E$27*AU45</f>
        <v>116.37930850211087</v>
      </c>
      <c r="AZ45" s="3">
        <v>95</v>
      </c>
      <c r="BA45" s="3">
        <v>130</v>
      </c>
      <c r="BB45" s="3">
        <v>137</v>
      </c>
      <c r="BC45" s="12"/>
      <c r="BD45" s="12"/>
      <c r="BE45" s="4">
        <f t="shared" si="4"/>
        <v>95</v>
      </c>
      <c r="BF45" s="4">
        <f>[1]Area_Weights_Data!C$33*AZ45+[1]Area_Weights_Data!D$33*BA45+[1]Area_Weights_Data!E$33*BB45</f>
        <v>133.76208</v>
      </c>
      <c r="BG45" s="3">
        <v>55</v>
      </c>
      <c r="BH45" s="3">
        <v>52</v>
      </c>
      <c r="BI45" s="3">
        <v>65</v>
      </c>
      <c r="BJ45" s="12"/>
      <c r="BK45" s="12"/>
      <c r="BL45" s="4">
        <f>[1]Area_Weights_Data!$C$35*BG45+[1]Area_Weights_Data!$D$35*BH45+[1]Area_Weights_Data!$E$35*BI45</f>
        <v>54.694610778443113</v>
      </c>
      <c r="BM45" s="4">
        <f>[1]Area_Weights_Data!$C$36*BG45+[1]Area_Weights_Data!$D$36*BH45+[1]Area_Weights_Data!$E$36*BI45</f>
        <v>56.547325102880663</v>
      </c>
      <c r="BN45">
        <v>220</v>
      </c>
      <c r="BO45">
        <v>200</v>
      </c>
      <c r="BP45" s="12"/>
      <c r="BQ45" s="12"/>
      <c r="BR45" s="3">
        <v>60</v>
      </c>
      <c r="BS45" s="3">
        <v>82</v>
      </c>
      <c r="BT45" s="3">
        <v>76</v>
      </c>
      <c r="BU45" s="12"/>
      <c r="BV45" s="12"/>
      <c r="BW45" s="4">
        <f>BR45*[1]Area_Weights_Data!C$41+BS45*[1]Area_Weights_Data!D$41+BT45*[1]Area_Weights_Data!E$41</f>
        <v>61.906666666666673</v>
      </c>
      <c r="BX45" s="4">
        <f>BR45*[1]Area_Weights_Data!C$42+BS45*[1]Area_Weights_Data!D$42+BT45*[1]Area_Weights_Data!E$42</f>
        <v>77.949602122015904</v>
      </c>
      <c r="BY45"/>
      <c r="BZ45" s="3">
        <v>9</v>
      </c>
      <c r="CA45" s="3">
        <v>13</v>
      </c>
      <c r="CB45" s="3">
        <v>18</v>
      </c>
      <c r="CC45" s="12"/>
      <c r="CD45" s="12"/>
      <c r="CE45" s="4">
        <f>[1]Area_Weights_Data!L$5*BZ45+[1]Area_Weights_Data!M$5*CA45+[1]Area_Weights_Data!N$5*CB45</f>
        <v>10.939498703543649</v>
      </c>
      <c r="CF45" s="4">
        <f>[1]Area_Weights_Data!L$6*BZ45+[1]Area_Weights_Data!M$6*CA45+[1]Area_Weights_Data!N$6*CB45</f>
        <v>15.617230098146131</v>
      </c>
      <c r="CG45" s="3">
        <v>10</v>
      </c>
      <c r="CH45" s="3"/>
      <c r="CI45" s="3"/>
      <c r="CJ45" s="12"/>
      <c r="CK45" s="12"/>
      <c r="CL45" s="4"/>
      <c r="CM45" s="4"/>
      <c r="CN45" s="3">
        <v>25</v>
      </c>
      <c r="CO45" s="3">
        <v>17.149999999999999</v>
      </c>
      <c r="CP45" s="3">
        <v>18</v>
      </c>
      <c r="CQ45" s="12"/>
      <c r="CR45" s="12"/>
      <c r="CS45" s="4">
        <f>[1]Area_Weights_Data!L$11*CN45+[1]Area_Weights_Data!N$11*CP45</f>
        <v>25</v>
      </c>
      <c r="CT45" s="4">
        <f>[1]Area_Weights_Data!L$12*CN45+[1]Area_Weights_Data!N$12*CP45</f>
        <v>19.962707182320447</v>
      </c>
      <c r="CU45" s="3">
        <v>11</v>
      </c>
      <c r="CV45" s="3">
        <v>17</v>
      </c>
      <c r="CW45" s="3">
        <v>21</v>
      </c>
      <c r="CX45" s="12"/>
      <c r="CY45" s="12"/>
      <c r="CZ45" s="4">
        <f>[1]Area_Weights_Data!L$14*CU45+[1]Area_Weights_Data!M$14*CV45+[1]Area_Weights_Data!N$14*CW45</f>
        <v>12.426710097719869</v>
      </c>
      <c r="DA45" s="4">
        <f>[1]Area_Weights_Data!L$15*CU45+[1]Area_Weights_Data!M$15*CV45+[1]Area_Weights_Data!N$15*CW45</f>
        <v>18.908937605396282</v>
      </c>
      <c r="DB45" s="3">
        <v>10</v>
      </c>
      <c r="DC45" s="3"/>
      <c r="DD45" s="3">
        <v>10.5</v>
      </c>
      <c r="DE45" s="12"/>
      <c r="DF45" s="12"/>
      <c r="DG45" s="4">
        <f t="shared" si="5"/>
        <v>10</v>
      </c>
      <c r="DH45" s="4">
        <f t="shared" si="6"/>
        <v>10.5</v>
      </c>
      <c r="DI45" s="3"/>
      <c r="DJ45" s="3">
        <v>9</v>
      </c>
      <c r="DK45" s="3">
        <v>12</v>
      </c>
      <c r="DL45" s="12"/>
      <c r="DM45" s="12"/>
      <c r="DN45" s="4">
        <f>[1]Area_Weights_Data!M$23*DJ45+[1]Area_Weights_Data!N$23*DK45</f>
        <v>9.8823529411764675</v>
      </c>
      <c r="DO45" s="4">
        <f t="shared" si="7"/>
        <v>12</v>
      </c>
      <c r="DP45" s="3">
        <v>6.25</v>
      </c>
      <c r="DQ45" s="3">
        <v>7.5</v>
      </c>
      <c r="DR45" s="3">
        <v>8</v>
      </c>
      <c r="DS45" s="12"/>
      <c r="DT45" s="12"/>
      <c r="DU45" s="4">
        <f>[1]Area_Weights_Data!L$26*DP45+[1]Area_Weights_Data!M$26*DQ45+[1]Area_Weights_Data!N$26*DR45</f>
        <v>6.8699186991869912</v>
      </c>
      <c r="DV45" s="4">
        <f>[1]Area_Weights_Data!L$27*DP45+[1]Area_Weights_Data!M$27*DQ45+[1]Area_Weights_Data!N$27*DR45</f>
        <v>7.8584905660377373</v>
      </c>
      <c r="DW45" s="3">
        <v>11.5</v>
      </c>
      <c r="DX45" s="3">
        <v>13</v>
      </c>
      <c r="DY45" s="3">
        <v>17.25</v>
      </c>
      <c r="DZ45" s="12"/>
      <c r="EA45" s="12"/>
      <c r="EB45" s="4">
        <f>[1]Area_Weights_Data!L$32*DW45+[1]Area_Weights_Data!M$32*DX45+[1]Area_Weights_Data!N$32*DY45</f>
        <v>11.65</v>
      </c>
      <c r="EC45" s="4">
        <f>[1]Area_Weights_Data!L$33*DW45+[1]Area_Weights_Data!M$33*DX45+[1]Area_Weights_Data!N$33*DY45</f>
        <v>14.465816326530611</v>
      </c>
      <c r="ED45" s="3">
        <v>5.5</v>
      </c>
      <c r="EE45" s="3">
        <v>6</v>
      </c>
      <c r="EF45" s="3">
        <v>6</v>
      </c>
      <c r="EG45" s="12"/>
      <c r="EH45" s="12"/>
      <c r="EI45" s="4">
        <f>[1]Area_Weights_Data!$L$35*ED45+[1]Area_Weights_Data!$M$35*EE45+[1]Area_Weights_Data!$N$35*EF45</f>
        <v>5.5357142857142865</v>
      </c>
      <c r="EJ45" s="4">
        <f>[1]Area_Weights_Data!$L$36*ED45+[1]Area_Weights_Data!$M$36*EE45+[1]Area_Weights_Data!$N$36*EF45</f>
        <v>5.9999999999999991</v>
      </c>
      <c r="EK45">
        <v>9</v>
      </c>
      <c r="EL45">
        <v>9.5</v>
      </c>
      <c r="EM45" s="12"/>
      <c r="EN45" s="13"/>
      <c r="EO45" s="3">
        <v>7</v>
      </c>
      <c r="EP45" s="3">
        <v>9.5</v>
      </c>
      <c r="EQ45" s="3">
        <v>9</v>
      </c>
      <c r="ER45" s="12"/>
      <c r="ES45" s="13"/>
      <c r="ET45" s="4">
        <f>[1]Area_Weights_Data!L$41*EO45+[1]Area_Weights_Data!M$41*EP45+[1]Area_Weights_Data!N$41*EQ45</f>
        <v>7.6914893617021285</v>
      </c>
      <c r="EU45" s="4">
        <f>[1]Area_Weights_Data!L$42*EO45+[1]Area_Weights_Data!M$42*EP45+[1]Area_Weights_Data!N$42*EQ45</f>
        <v>9.362179487179489</v>
      </c>
    </row>
    <row r="46" spans="1:151" x14ac:dyDescent="0.25">
      <c r="A46" s="2">
        <v>1980</v>
      </c>
      <c r="B46" s="2">
        <v>5</v>
      </c>
      <c r="C46" s="3">
        <v>100</v>
      </c>
      <c r="D46" s="3">
        <v>110</v>
      </c>
      <c r="E46" s="3">
        <v>120</v>
      </c>
      <c r="F46" s="12"/>
      <c r="G46" s="12"/>
      <c r="H46" s="4">
        <f>[1]Area_Weights_Data!C$5*C46+[1]Area_Weights_Data!D$5*D46+[1]Area_Weights_Data!E$5*E46</f>
        <v>104.96955214676638</v>
      </c>
      <c r="I46" s="4">
        <f>[1]Area_Weights_Data!C$6*C46+[1]Area_Weights_Data!D$6*D46+[1]Area_Weights_Data!E$6*E46</f>
        <v>115.48817719245733</v>
      </c>
      <c r="J46" s="3">
        <v>165</v>
      </c>
      <c r="K46" s="3"/>
      <c r="L46" s="3"/>
      <c r="M46" s="12"/>
      <c r="N46" s="12"/>
      <c r="O46" s="4"/>
      <c r="P46" s="4"/>
      <c r="Q46" s="3">
        <v>110</v>
      </c>
      <c r="R46" s="3">
        <v>85</v>
      </c>
      <c r="S46" s="3">
        <v>90</v>
      </c>
      <c r="T46" s="12"/>
      <c r="U46" s="12"/>
      <c r="V46" s="4">
        <f t="shared" si="0"/>
        <v>110</v>
      </c>
      <c r="W46" s="4">
        <f>[1]Area_Weights_Data!C$12*Q46+[1]Area_Weights_Data!E$12*S46</f>
        <v>92.199127000623577</v>
      </c>
      <c r="X46" s="3">
        <v>85</v>
      </c>
      <c r="Y46" s="3">
        <v>117</v>
      </c>
      <c r="Z46" s="3">
        <v>125</v>
      </c>
      <c r="AA46" s="12"/>
      <c r="AB46" s="12"/>
      <c r="AC46" s="4">
        <f>[1]Area_Weights_Data!C$14*X46+[1]Area_Weights_Data!D$14*Y46+[1]Area_Weights_Data!E$14*Z46</f>
        <v>92.589771343525896</v>
      </c>
      <c r="AD46" s="4">
        <f>[1]Area_Weights_Data!C$15*X46+[1]Area_Weights_Data!D$15*Y46+[1]Area_Weights_Data!E$15*Z46</f>
        <v>120.57738624903595</v>
      </c>
      <c r="AE46" s="3">
        <v>155</v>
      </c>
      <c r="AF46" s="3"/>
      <c r="AG46" s="3">
        <v>170</v>
      </c>
      <c r="AH46" s="12"/>
      <c r="AI46" s="12"/>
      <c r="AJ46" s="4">
        <f t="shared" si="1"/>
        <v>155</v>
      </c>
      <c r="AK46" s="4">
        <f t="shared" si="2"/>
        <v>170</v>
      </c>
      <c r="AL46" s="3"/>
      <c r="AM46" s="3">
        <v>120</v>
      </c>
      <c r="AN46" s="3">
        <v>144</v>
      </c>
      <c r="AO46" s="12"/>
      <c r="AP46" s="12"/>
      <c r="AQ46" s="4">
        <f>[1]Area_Weights_Data!D$23*AM46+[1]Area_Weights_Data!E$23*AN46</f>
        <v>132.44568556269198</v>
      </c>
      <c r="AR46" s="4">
        <f t="shared" si="3"/>
        <v>144</v>
      </c>
      <c r="AS46" s="3">
        <v>80</v>
      </c>
      <c r="AT46" s="3">
        <v>100</v>
      </c>
      <c r="AU46" s="3">
        <v>122</v>
      </c>
      <c r="AV46" s="12"/>
      <c r="AW46" s="12"/>
      <c r="AX46" s="4">
        <f>[1]Area_Weights_Data!$C$26*AS46+[1]Area_Weights_Data!$D$26*AT46+[1]Area_Weights_Data!$E$26*AU46</f>
        <v>85.880916030534337</v>
      </c>
      <c r="AY46" s="4">
        <f>[1]Area_Weights_Data!C$27*AS46+[1]Area_Weights_Data!D$27*AT46+[1]Area_Weights_Data!E$27*AU46</f>
        <v>111.69539892053656</v>
      </c>
      <c r="AZ46" s="3">
        <v>85</v>
      </c>
      <c r="BA46" s="3">
        <v>110</v>
      </c>
      <c r="BB46" s="3">
        <v>120</v>
      </c>
      <c r="BC46" s="12"/>
      <c r="BD46" s="12"/>
      <c r="BE46" s="4">
        <f t="shared" si="4"/>
        <v>85</v>
      </c>
      <c r="BF46" s="4">
        <f>[1]Area_Weights_Data!C$33*AZ46+[1]Area_Weights_Data!D$33*BA46+[1]Area_Weights_Data!E$33*BB46</f>
        <v>115.37439999999999</v>
      </c>
      <c r="BG46" s="3">
        <v>55</v>
      </c>
      <c r="BH46" s="3">
        <v>50</v>
      </c>
      <c r="BI46" s="3">
        <v>65</v>
      </c>
      <c r="BJ46" s="12"/>
      <c r="BK46" s="12"/>
      <c r="BL46" s="4">
        <f>[1]Area_Weights_Data!$C$35*BG46+[1]Area_Weights_Data!$D$35*BH46+[1]Area_Weights_Data!$E$35*BI46</f>
        <v>54.491017964071858</v>
      </c>
      <c r="BM46" s="4">
        <f>[1]Area_Weights_Data!$C$36*BG46+[1]Area_Weights_Data!$D$36*BH46+[1]Area_Weights_Data!$E$36*BI46</f>
        <v>55.246913580246918</v>
      </c>
      <c r="BN46">
        <v>180</v>
      </c>
      <c r="BO46">
        <v>170</v>
      </c>
      <c r="BP46" s="12"/>
      <c r="BQ46" s="12"/>
      <c r="BR46" s="3">
        <v>55</v>
      </c>
      <c r="BS46" s="3">
        <v>75</v>
      </c>
      <c r="BT46" s="3">
        <v>70</v>
      </c>
      <c r="BU46" s="12"/>
      <c r="BV46" s="12"/>
      <c r="BW46" s="4">
        <f>BR46*[1]Area_Weights_Data!C$41+BS46*[1]Area_Weights_Data!D$41+BT46*[1]Area_Weights_Data!E$41</f>
        <v>56.733333333333341</v>
      </c>
      <c r="BX46" s="4">
        <f>BR46*[1]Area_Weights_Data!C$42+BS46*[1]Area_Weights_Data!D$42+BT46*[1]Area_Weights_Data!E$42</f>
        <v>71.624668435013248</v>
      </c>
      <c r="BY46"/>
      <c r="BZ46" s="3">
        <v>9</v>
      </c>
      <c r="CA46" s="3">
        <v>13</v>
      </c>
      <c r="CB46" s="3">
        <v>18</v>
      </c>
      <c r="CC46" s="12"/>
      <c r="CD46" s="12"/>
      <c r="CE46" s="4">
        <f>[1]Area_Weights_Data!L$5*BZ46+[1]Area_Weights_Data!M$5*CA46+[1]Area_Weights_Data!N$5*CB46</f>
        <v>10.939498703543649</v>
      </c>
      <c r="CF46" s="4">
        <f>[1]Area_Weights_Data!L$6*BZ46+[1]Area_Weights_Data!M$6*CA46+[1]Area_Weights_Data!N$6*CB46</f>
        <v>15.617230098146131</v>
      </c>
      <c r="CG46" s="3">
        <v>11</v>
      </c>
      <c r="CH46" s="3"/>
      <c r="CI46" s="3"/>
      <c r="CJ46" s="12"/>
      <c r="CK46" s="12"/>
      <c r="CL46" s="4"/>
      <c r="CM46" s="4"/>
      <c r="CN46" s="3">
        <v>25</v>
      </c>
      <c r="CO46" s="3">
        <v>17.149999999999999</v>
      </c>
      <c r="CP46" s="3">
        <v>22</v>
      </c>
      <c r="CQ46" s="12"/>
      <c r="CR46" s="12"/>
      <c r="CS46" s="4">
        <f>[1]Area_Weights_Data!L$11*CN46+[1]Area_Weights_Data!N$11*CP46</f>
        <v>25</v>
      </c>
      <c r="CT46" s="4">
        <f>[1]Area_Weights_Data!L$12*CN46+[1]Area_Weights_Data!N$12*CP46</f>
        <v>22.841160220994478</v>
      </c>
      <c r="CU46" s="3">
        <v>11</v>
      </c>
      <c r="CV46" s="3">
        <v>17</v>
      </c>
      <c r="CW46" s="3">
        <v>21</v>
      </c>
      <c r="CX46" s="12"/>
      <c r="CY46" s="12"/>
      <c r="CZ46" s="4">
        <f>[1]Area_Weights_Data!L$14*CU46+[1]Area_Weights_Data!M$14*CV46+[1]Area_Weights_Data!N$14*CW46</f>
        <v>12.426710097719869</v>
      </c>
      <c r="DA46" s="4">
        <f>[1]Area_Weights_Data!L$15*CU46+[1]Area_Weights_Data!M$15*CV46+[1]Area_Weights_Data!N$15*CW46</f>
        <v>18.908937605396282</v>
      </c>
      <c r="DB46" s="3">
        <v>10</v>
      </c>
      <c r="DC46" s="3"/>
      <c r="DD46" s="3">
        <v>10.5</v>
      </c>
      <c r="DE46" s="12"/>
      <c r="DF46" s="12"/>
      <c r="DG46" s="4">
        <f t="shared" si="5"/>
        <v>10</v>
      </c>
      <c r="DH46" s="4">
        <f t="shared" si="6"/>
        <v>10.5</v>
      </c>
      <c r="DI46" s="3"/>
      <c r="DJ46" s="3">
        <v>9</v>
      </c>
      <c r="DK46" s="3">
        <v>12</v>
      </c>
      <c r="DL46" s="12"/>
      <c r="DM46" s="12"/>
      <c r="DN46" s="4">
        <f>[1]Area_Weights_Data!M$23*DJ46+[1]Area_Weights_Data!N$23*DK46</f>
        <v>9.8823529411764675</v>
      </c>
      <c r="DO46" s="4">
        <f t="shared" si="7"/>
        <v>12</v>
      </c>
      <c r="DP46" s="3">
        <v>6.25</v>
      </c>
      <c r="DQ46" s="3">
        <v>7.5</v>
      </c>
      <c r="DR46" s="3">
        <v>8</v>
      </c>
      <c r="DS46" s="12"/>
      <c r="DT46" s="12"/>
      <c r="DU46" s="4">
        <f>[1]Area_Weights_Data!L$26*DP46+[1]Area_Weights_Data!M$26*DQ46+[1]Area_Weights_Data!N$26*DR46</f>
        <v>6.8699186991869912</v>
      </c>
      <c r="DV46" s="4">
        <f>[1]Area_Weights_Data!L$27*DP46+[1]Area_Weights_Data!M$27*DQ46+[1]Area_Weights_Data!N$27*DR46</f>
        <v>7.8584905660377373</v>
      </c>
      <c r="DW46" s="3">
        <v>11.5</v>
      </c>
      <c r="DX46" s="3">
        <v>12</v>
      </c>
      <c r="DY46" s="3">
        <v>16</v>
      </c>
      <c r="DZ46" s="12"/>
      <c r="EA46" s="12"/>
      <c r="EB46" s="4">
        <f>[1]Area_Weights_Data!L$32*DW46+[1]Area_Weights_Data!M$32*DX46+[1]Area_Weights_Data!N$32*DY46</f>
        <v>11.55</v>
      </c>
      <c r="EC46" s="4">
        <f>[1]Area_Weights_Data!L$33*DW46+[1]Area_Weights_Data!M$33*DX46+[1]Area_Weights_Data!N$33*DY46</f>
        <v>13.379591836734694</v>
      </c>
      <c r="ED46" s="3">
        <v>5.5</v>
      </c>
      <c r="EE46" s="3">
        <v>6</v>
      </c>
      <c r="EF46" s="3">
        <v>6</v>
      </c>
      <c r="EG46" s="12"/>
      <c r="EH46" s="12"/>
      <c r="EI46" s="4">
        <f>[1]Area_Weights_Data!$L$35*ED46+[1]Area_Weights_Data!$M$35*EE46+[1]Area_Weights_Data!$N$35*EF46</f>
        <v>5.5357142857142865</v>
      </c>
      <c r="EJ46" s="4">
        <f>[1]Area_Weights_Data!$L$36*ED46+[1]Area_Weights_Data!$M$36*EE46+[1]Area_Weights_Data!$N$36*EF46</f>
        <v>5.9999999999999991</v>
      </c>
      <c r="EK46">
        <v>9</v>
      </c>
      <c r="EL46">
        <v>9.5</v>
      </c>
      <c r="EM46" s="12"/>
      <c r="EN46" s="13"/>
      <c r="EO46" s="3">
        <v>7</v>
      </c>
      <c r="EP46" s="3">
        <v>9</v>
      </c>
      <c r="EQ46" s="3">
        <v>9</v>
      </c>
      <c r="ER46" s="12"/>
      <c r="ES46" s="13"/>
      <c r="ET46" s="4">
        <f>[1]Area_Weights_Data!L$41*EO46+[1]Area_Weights_Data!M$41*EP46+[1]Area_Weights_Data!N$41*EQ46</f>
        <v>7.5531914893617031</v>
      </c>
      <c r="EU46" s="4">
        <f>[1]Area_Weights_Data!L$42*EO46+[1]Area_Weights_Data!M$42*EP46+[1]Area_Weights_Data!N$42*EQ46</f>
        <v>9.0000000000000018</v>
      </c>
    </row>
    <row r="47" spans="1:151" x14ac:dyDescent="0.25">
      <c r="A47" s="2">
        <v>1980</v>
      </c>
      <c r="B47" s="2">
        <v>6</v>
      </c>
      <c r="C47" s="3">
        <v>75</v>
      </c>
      <c r="D47" s="3">
        <v>105</v>
      </c>
      <c r="E47" s="3">
        <v>118</v>
      </c>
      <c r="F47" s="12"/>
      <c r="G47" s="12"/>
      <c r="H47" s="4">
        <f>[1]Area_Weights_Data!C$5*C47+[1]Area_Weights_Data!D$5*D47+[1]Area_Weights_Data!E$5*E47</f>
        <v>89.908656440299097</v>
      </c>
      <c r="I47" s="4">
        <f>[1]Area_Weights_Data!C$6*C47+[1]Area_Weights_Data!D$6*D47+[1]Area_Weights_Data!E$6*E47</f>
        <v>112.13463035019454</v>
      </c>
      <c r="J47" s="3">
        <v>167</v>
      </c>
      <c r="K47" s="3"/>
      <c r="L47" s="3"/>
      <c r="M47" s="12"/>
      <c r="N47" s="12"/>
      <c r="O47" s="4"/>
      <c r="P47" s="4"/>
      <c r="Q47" s="3">
        <v>108</v>
      </c>
      <c r="R47" s="3">
        <v>80</v>
      </c>
      <c r="S47" s="3">
        <v>90</v>
      </c>
      <c r="T47" s="12"/>
      <c r="U47" s="12"/>
      <c r="V47" s="4">
        <f t="shared" si="0"/>
        <v>108</v>
      </c>
      <c r="W47" s="4">
        <f>[1]Area_Weights_Data!C$12*Q47+[1]Area_Weights_Data!E$12*S47</f>
        <v>91.97921430056121</v>
      </c>
      <c r="X47" s="3">
        <v>85</v>
      </c>
      <c r="Y47" s="3">
        <v>115</v>
      </c>
      <c r="Z47" s="3">
        <v>120</v>
      </c>
      <c r="AA47" s="12"/>
      <c r="AB47" s="12"/>
      <c r="AC47" s="4">
        <f>[1]Area_Weights_Data!C$14*X47+[1]Area_Weights_Data!D$14*Y47+[1]Area_Weights_Data!E$14*Z47</f>
        <v>92.115410634555531</v>
      </c>
      <c r="AD47" s="4">
        <f>[1]Area_Weights_Data!C$15*X47+[1]Area_Weights_Data!D$15*Y47+[1]Area_Weights_Data!E$15*Z47</f>
        <v>117.23586640564744</v>
      </c>
      <c r="AE47" s="3">
        <v>163</v>
      </c>
      <c r="AF47" s="3"/>
      <c r="AG47" s="3">
        <v>160</v>
      </c>
      <c r="AH47" s="12"/>
      <c r="AI47" s="12"/>
      <c r="AJ47" s="4">
        <f t="shared" si="1"/>
        <v>163</v>
      </c>
      <c r="AK47" s="4">
        <f t="shared" si="2"/>
        <v>160</v>
      </c>
      <c r="AL47" s="3"/>
      <c r="AM47" s="3">
        <v>115</v>
      </c>
      <c r="AN47" s="3">
        <v>140</v>
      </c>
      <c r="AO47" s="12"/>
      <c r="AP47" s="12"/>
      <c r="AQ47" s="4">
        <f>[1]Area_Weights_Data!D$23*AM47+[1]Area_Weights_Data!E$23*AN47</f>
        <v>127.97821837475564</v>
      </c>
      <c r="AR47" s="4">
        <f t="shared" si="3"/>
        <v>140</v>
      </c>
      <c r="AS47" s="3">
        <v>76</v>
      </c>
      <c r="AT47" s="3">
        <v>100</v>
      </c>
      <c r="AU47" s="3">
        <v>125</v>
      </c>
      <c r="AV47" s="12"/>
      <c r="AW47" s="12"/>
      <c r="AX47" s="4">
        <f>[1]Area_Weights_Data!$C$26*AS47+[1]Area_Weights_Data!$D$26*AT47+[1]Area_Weights_Data!$E$26*AU47</f>
        <v>83.057099236641207</v>
      </c>
      <c r="AY47" s="4">
        <f>[1]Area_Weights_Data!C$27*AS47+[1]Area_Weights_Data!D$27*AT47+[1]Area_Weights_Data!E$27*AU47</f>
        <v>113.29022604606426</v>
      </c>
      <c r="AZ47" s="3">
        <v>80</v>
      </c>
      <c r="BA47" s="3">
        <v>112</v>
      </c>
      <c r="BB47" s="3">
        <v>117</v>
      </c>
      <c r="BC47" s="12"/>
      <c r="BD47" s="12"/>
      <c r="BE47" s="4">
        <f t="shared" si="4"/>
        <v>80</v>
      </c>
      <c r="BF47" s="4">
        <f>[1]Area_Weights_Data!C$33*AZ47+[1]Area_Weights_Data!D$33*BA47+[1]Area_Weights_Data!E$33*BB47</f>
        <v>114.68719999999999</v>
      </c>
      <c r="BG47" s="3">
        <v>53</v>
      </c>
      <c r="BH47" s="3">
        <v>52</v>
      </c>
      <c r="BI47" s="3">
        <v>69</v>
      </c>
      <c r="BJ47" s="12"/>
      <c r="BK47" s="12"/>
      <c r="BL47" s="4">
        <f>[1]Area_Weights_Data!$C$35*BG47+[1]Area_Weights_Data!$D$35*BH47+[1]Area_Weights_Data!$E$35*BI47</f>
        <v>52.898203592814369</v>
      </c>
      <c r="BM47" s="4">
        <f>[1]Area_Weights_Data!$C$36*BG47+[1]Area_Weights_Data!$D$36*BH47+[1]Area_Weights_Data!$E$36*BI47</f>
        <v>57.946502057613174</v>
      </c>
      <c r="BN47">
        <v>170</v>
      </c>
      <c r="BO47">
        <v>166</v>
      </c>
      <c r="BP47" s="12"/>
      <c r="BQ47" s="12"/>
      <c r="BR47" s="3">
        <v>50</v>
      </c>
      <c r="BS47" s="3">
        <v>75</v>
      </c>
      <c r="BT47" s="3">
        <v>68</v>
      </c>
      <c r="BU47" s="12"/>
      <c r="BV47" s="12"/>
      <c r="BW47" s="4">
        <f>BR47*[1]Area_Weights_Data!C$41+BS47*[1]Area_Weights_Data!D$41+BT47*[1]Area_Weights_Data!E$41</f>
        <v>52.166666666666671</v>
      </c>
      <c r="BX47" s="4">
        <f>BR47*[1]Area_Weights_Data!C$42+BS47*[1]Area_Weights_Data!D$42+BT47*[1]Area_Weights_Data!E$42</f>
        <v>70.274535809018559</v>
      </c>
      <c r="BY47"/>
      <c r="BZ47" s="3">
        <v>9.5</v>
      </c>
      <c r="CA47" s="3">
        <v>13</v>
      </c>
      <c r="CB47" s="3">
        <v>18</v>
      </c>
      <c r="CC47" s="12"/>
      <c r="CD47" s="12"/>
      <c r="CE47" s="4">
        <f>[1]Area_Weights_Data!L$5*BZ47+[1]Area_Weights_Data!M$5*CA47+[1]Area_Weights_Data!N$5*CB47</f>
        <v>11.197061365600693</v>
      </c>
      <c r="CF47" s="4">
        <f>[1]Area_Weights_Data!L$6*BZ47+[1]Area_Weights_Data!M$6*CA47+[1]Area_Weights_Data!N$6*CB47</f>
        <v>15.617230098146131</v>
      </c>
      <c r="CG47" s="3">
        <v>11</v>
      </c>
      <c r="CH47" s="3"/>
      <c r="CI47" s="3"/>
      <c r="CJ47" s="12"/>
      <c r="CK47" s="12"/>
      <c r="CL47" s="4"/>
      <c r="CM47" s="4"/>
      <c r="CN47" s="3">
        <v>25</v>
      </c>
      <c r="CO47" s="3">
        <v>17.149999999999999</v>
      </c>
      <c r="CP47" s="3">
        <v>22</v>
      </c>
      <c r="CQ47" s="12"/>
      <c r="CR47" s="12"/>
      <c r="CS47" s="4">
        <f>[1]Area_Weights_Data!L$11*CN47+[1]Area_Weights_Data!N$11*CP47</f>
        <v>25</v>
      </c>
      <c r="CT47" s="4">
        <f>[1]Area_Weights_Data!L$12*CN47+[1]Area_Weights_Data!N$12*CP47</f>
        <v>22.841160220994478</v>
      </c>
      <c r="CU47" s="3">
        <v>11</v>
      </c>
      <c r="CV47" s="3">
        <v>17</v>
      </c>
      <c r="CW47" s="3">
        <v>21</v>
      </c>
      <c r="CX47" s="12"/>
      <c r="CY47" s="12"/>
      <c r="CZ47" s="4">
        <f>[1]Area_Weights_Data!L$14*CU47+[1]Area_Weights_Data!M$14*CV47+[1]Area_Weights_Data!N$14*CW47</f>
        <v>12.426710097719869</v>
      </c>
      <c r="DA47" s="4">
        <f>[1]Area_Weights_Data!L$15*CU47+[1]Area_Weights_Data!M$15*CV47+[1]Area_Weights_Data!N$15*CW47</f>
        <v>18.908937605396282</v>
      </c>
      <c r="DB47" s="3">
        <v>10</v>
      </c>
      <c r="DC47" s="3"/>
      <c r="DD47" s="3">
        <v>10.5</v>
      </c>
      <c r="DE47" s="12"/>
      <c r="DF47" s="12"/>
      <c r="DG47" s="4">
        <f t="shared" si="5"/>
        <v>10</v>
      </c>
      <c r="DH47" s="4">
        <f t="shared" si="6"/>
        <v>10.5</v>
      </c>
      <c r="DI47" s="3"/>
      <c r="DJ47" s="3">
        <v>9</v>
      </c>
      <c r="DK47" s="3">
        <v>12</v>
      </c>
      <c r="DL47" s="12"/>
      <c r="DM47" s="12"/>
      <c r="DN47" s="4">
        <f>[1]Area_Weights_Data!M$23*DJ47+[1]Area_Weights_Data!N$23*DK47</f>
        <v>9.8823529411764675</v>
      </c>
      <c r="DO47" s="4">
        <f t="shared" si="7"/>
        <v>12</v>
      </c>
      <c r="DP47" s="3">
        <v>6</v>
      </c>
      <c r="DQ47" s="3">
        <v>8</v>
      </c>
      <c r="DR47" s="3">
        <v>8</v>
      </c>
      <c r="DS47" s="12"/>
      <c r="DT47" s="12"/>
      <c r="DU47" s="4">
        <f>[1]Area_Weights_Data!L$26*DP47+[1]Area_Weights_Data!M$26*DQ47+[1]Area_Weights_Data!N$26*DR47</f>
        <v>6.9918699186991855</v>
      </c>
      <c r="DV47" s="4">
        <f>[1]Area_Weights_Data!L$27*DP47+[1]Area_Weights_Data!M$27*DQ47+[1]Area_Weights_Data!N$27*DR47</f>
        <v>8.0000000000000018</v>
      </c>
      <c r="DW47" s="3">
        <v>11.5</v>
      </c>
      <c r="DX47" s="3">
        <v>11</v>
      </c>
      <c r="DY47" s="3">
        <v>15</v>
      </c>
      <c r="DZ47" s="12"/>
      <c r="EA47" s="12"/>
      <c r="EB47" s="4">
        <f>[1]Area_Weights_Data!L$32*DW47+[1]Area_Weights_Data!M$32*DX47+[1]Area_Weights_Data!N$32*DY47</f>
        <v>11.45</v>
      </c>
      <c r="EC47" s="4">
        <f>[1]Area_Weights_Data!L$33*DW47+[1]Area_Weights_Data!M$33*DX47+[1]Area_Weights_Data!N$33*DY47</f>
        <v>12.379591836734694</v>
      </c>
      <c r="ED47" s="3">
        <v>5.5</v>
      </c>
      <c r="EE47" s="3">
        <v>5</v>
      </c>
      <c r="EF47" s="3">
        <v>5.25</v>
      </c>
      <c r="EG47" s="12"/>
      <c r="EH47" s="12"/>
      <c r="EI47" s="4">
        <f>[1]Area_Weights_Data!$L$35*ED47+[1]Area_Weights_Data!$M$35*EE47+[1]Area_Weights_Data!$N$35*EF47</f>
        <v>5.4642857142857153</v>
      </c>
      <c r="EJ47" s="4">
        <f>[1]Area_Weights_Data!$L$36*ED47+[1]Area_Weights_Data!$M$36*EE47+[1]Area_Weights_Data!$N$36*EF47</f>
        <v>5.1296296296296289</v>
      </c>
      <c r="EK47">
        <v>9</v>
      </c>
      <c r="EL47">
        <v>9.5</v>
      </c>
      <c r="EM47" s="12"/>
      <c r="EN47" s="13"/>
      <c r="EO47" s="3">
        <v>7</v>
      </c>
      <c r="EP47" s="3">
        <v>8.5</v>
      </c>
      <c r="EQ47" s="3">
        <v>9</v>
      </c>
      <c r="ER47" s="12"/>
      <c r="ES47" s="13"/>
      <c r="ET47" s="4">
        <f>[1]Area_Weights_Data!L$41*EO47+[1]Area_Weights_Data!M$41*EP47+[1]Area_Weights_Data!N$41*EQ47</f>
        <v>7.4148936170212769</v>
      </c>
      <c r="EU47" s="4">
        <f>[1]Area_Weights_Data!L$42*EO47+[1]Area_Weights_Data!M$42*EP47+[1]Area_Weights_Data!N$42*EQ47</f>
        <v>8.6378205128205146</v>
      </c>
    </row>
    <row r="48" spans="1:151" x14ac:dyDescent="0.25">
      <c r="A48" s="2">
        <v>1980</v>
      </c>
      <c r="B48" s="2">
        <v>7</v>
      </c>
      <c r="C48" s="3">
        <v>77</v>
      </c>
      <c r="D48" s="3">
        <v>100</v>
      </c>
      <c r="E48" s="3">
        <v>125</v>
      </c>
      <c r="F48" s="12"/>
      <c r="G48" s="12"/>
      <c r="H48" s="4">
        <f>[1]Area_Weights_Data!C$5*C48+[1]Area_Weights_Data!D$5*D48+[1]Area_Weights_Data!E$5*E48</f>
        <v>88.429969937562646</v>
      </c>
      <c r="I48" s="4">
        <f>[1]Area_Weights_Data!C$6*C48+[1]Area_Weights_Data!D$6*D48+[1]Area_Weights_Data!E$6*E48</f>
        <v>113.72044298114336</v>
      </c>
      <c r="J48" s="3">
        <v>155</v>
      </c>
      <c r="K48" s="3"/>
      <c r="L48" s="3"/>
      <c r="M48" s="12"/>
      <c r="N48" s="12"/>
      <c r="O48" s="4"/>
      <c r="P48" s="4"/>
      <c r="Q48" s="3">
        <v>110</v>
      </c>
      <c r="R48" s="3">
        <v>85</v>
      </c>
      <c r="S48" s="3">
        <v>95</v>
      </c>
      <c r="T48" s="12"/>
      <c r="U48" s="12"/>
      <c r="V48" s="4">
        <f t="shared" si="0"/>
        <v>110</v>
      </c>
      <c r="W48" s="4">
        <f>[1]Area_Weights_Data!C$12*Q48+[1]Area_Weights_Data!E$12*S48</f>
        <v>96.649345250467675</v>
      </c>
      <c r="X48" s="3">
        <v>80</v>
      </c>
      <c r="Y48" s="3">
        <v>110</v>
      </c>
      <c r="Z48" s="3">
        <v>115</v>
      </c>
      <c r="AA48" s="12"/>
      <c r="AB48" s="12"/>
      <c r="AC48" s="4">
        <f>[1]Area_Weights_Data!C$14*X48+[1]Area_Weights_Data!D$14*Y48+[1]Area_Weights_Data!E$14*Z48</f>
        <v>87.115410634555531</v>
      </c>
      <c r="AD48" s="4">
        <f>[1]Area_Weights_Data!C$15*X48+[1]Area_Weights_Data!D$15*Y48+[1]Area_Weights_Data!E$15*Z48</f>
        <v>112.23586640564746</v>
      </c>
      <c r="AE48" s="3">
        <v>161</v>
      </c>
      <c r="AF48" s="3"/>
      <c r="AG48" s="3">
        <v>125</v>
      </c>
      <c r="AH48" s="12"/>
      <c r="AI48" s="12"/>
      <c r="AJ48" s="4">
        <f t="shared" si="1"/>
        <v>161</v>
      </c>
      <c r="AK48" s="4">
        <f t="shared" si="2"/>
        <v>125</v>
      </c>
      <c r="AL48" s="3"/>
      <c r="AM48" s="3">
        <v>122</v>
      </c>
      <c r="AN48" s="3">
        <v>135</v>
      </c>
      <c r="AO48" s="12"/>
      <c r="AP48" s="12"/>
      <c r="AQ48" s="4">
        <f>[1]Area_Weights_Data!D$23*AM48+[1]Area_Weights_Data!E$23*AN48</f>
        <v>128.66182630550122</v>
      </c>
      <c r="AR48" s="4">
        <f t="shared" si="3"/>
        <v>135</v>
      </c>
      <c r="AS48" s="3">
        <v>66</v>
      </c>
      <c r="AT48" s="3">
        <v>100</v>
      </c>
      <c r="AU48" s="3">
        <v>120</v>
      </c>
      <c r="AV48" s="12"/>
      <c r="AW48" s="12"/>
      <c r="AX48" s="4">
        <f>[1]Area_Weights_Data!$C$26*AS48+[1]Area_Weights_Data!$D$26*AT48+[1]Area_Weights_Data!$E$26*AU48</f>
        <v>75.997557251908376</v>
      </c>
      <c r="AY48" s="4">
        <f>[1]Area_Weights_Data!C$27*AS48+[1]Area_Weights_Data!D$27*AT48+[1]Area_Weights_Data!E$27*AU48</f>
        <v>110.63218083685142</v>
      </c>
      <c r="AZ48" s="3">
        <v>75</v>
      </c>
      <c r="BA48" s="3">
        <v>105</v>
      </c>
      <c r="BB48" s="3">
        <v>112</v>
      </c>
      <c r="BC48" s="12"/>
      <c r="BD48" s="12"/>
      <c r="BE48" s="4">
        <f t="shared" si="4"/>
        <v>75</v>
      </c>
      <c r="BF48" s="4">
        <f>[1]Area_Weights_Data!C$33*AZ48+[1]Area_Weights_Data!D$33*BA48+[1]Area_Weights_Data!E$33*BB48</f>
        <v>108.76208</v>
      </c>
      <c r="BG48" s="3">
        <v>47</v>
      </c>
      <c r="BH48" s="3">
        <v>50</v>
      </c>
      <c r="BI48" s="3">
        <v>60</v>
      </c>
      <c r="BJ48" s="12"/>
      <c r="BK48" s="12"/>
      <c r="BL48" s="4">
        <f>[1]Area_Weights_Data!$C$35*BG48+[1]Area_Weights_Data!$D$35*BH48+[1]Area_Weights_Data!$E$35*BI48</f>
        <v>47.305389221556887</v>
      </c>
      <c r="BM48" s="4">
        <f>[1]Area_Weights_Data!$C$36*BG48+[1]Area_Weights_Data!$D$36*BH48+[1]Area_Weights_Data!$E$36*BI48</f>
        <v>53.497942386831284</v>
      </c>
      <c r="BN48">
        <v>170</v>
      </c>
      <c r="BO48">
        <v>155</v>
      </c>
      <c r="BP48" s="12"/>
      <c r="BQ48" s="12"/>
      <c r="BR48" s="3">
        <v>57</v>
      </c>
      <c r="BS48" s="3">
        <v>85</v>
      </c>
      <c r="BT48" s="3">
        <v>80</v>
      </c>
      <c r="BU48" s="12"/>
      <c r="BV48" s="12"/>
      <c r="BW48" s="4">
        <f>BR48*[1]Area_Weights_Data!C$41+BS48*[1]Area_Weights_Data!D$41+BT48*[1]Area_Weights_Data!E$41</f>
        <v>59.426666666666677</v>
      </c>
      <c r="BX48" s="4">
        <f>BR48*[1]Area_Weights_Data!C$42+BS48*[1]Area_Weights_Data!D$42+BT48*[1]Area_Weights_Data!E$42</f>
        <v>81.624668435013248</v>
      </c>
      <c r="BY48"/>
      <c r="BZ48" s="3">
        <v>9.5</v>
      </c>
      <c r="CA48" s="3">
        <v>13</v>
      </c>
      <c r="CB48" s="3">
        <v>18</v>
      </c>
      <c r="CC48" s="12"/>
      <c r="CD48" s="12"/>
      <c r="CE48" s="4">
        <f>[1]Area_Weights_Data!L$5*BZ48+[1]Area_Weights_Data!M$5*CA48+[1]Area_Weights_Data!N$5*CB48</f>
        <v>11.197061365600693</v>
      </c>
      <c r="CF48" s="4">
        <f>[1]Area_Weights_Data!L$6*BZ48+[1]Area_Weights_Data!M$6*CA48+[1]Area_Weights_Data!N$6*CB48</f>
        <v>15.617230098146131</v>
      </c>
      <c r="CG48" s="3">
        <v>11</v>
      </c>
      <c r="CH48" s="3"/>
      <c r="CI48" s="3"/>
      <c r="CJ48" s="12"/>
      <c r="CK48" s="12"/>
      <c r="CL48" s="4"/>
      <c r="CM48" s="4"/>
      <c r="CN48" s="3">
        <v>27</v>
      </c>
      <c r="CO48" s="3">
        <v>19</v>
      </c>
      <c r="CP48" s="3">
        <v>25</v>
      </c>
      <c r="CQ48" s="12"/>
      <c r="CR48" s="12"/>
      <c r="CS48" s="4">
        <f>[1]Area_Weights_Data!L$11*CN48+[1]Area_Weights_Data!N$11*CP48</f>
        <v>27</v>
      </c>
      <c r="CT48" s="4">
        <f>[1]Area_Weights_Data!L$12*CN48+[1]Area_Weights_Data!N$12*CP48</f>
        <v>25.560773480662988</v>
      </c>
      <c r="CU48" s="3">
        <v>11</v>
      </c>
      <c r="CV48" s="3">
        <v>17</v>
      </c>
      <c r="CW48" s="3">
        <v>25</v>
      </c>
      <c r="CX48" s="12"/>
      <c r="CY48" s="12"/>
      <c r="CZ48" s="4">
        <f>[1]Area_Weights_Data!L$14*CU48+[1]Area_Weights_Data!M$14*CV48+[1]Area_Weights_Data!N$14*CW48</f>
        <v>12.426710097719869</v>
      </c>
      <c r="DA48" s="4">
        <f>[1]Area_Weights_Data!L$15*CU48+[1]Area_Weights_Data!M$15*CV48+[1]Area_Weights_Data!N$15*CW48</f>
        <v>20.817875210792572</v>
      </c>
      <c r="DB48" s="3">
        <v>10.7</v>
      </c>
      <c r="DC48" s="3"/>
      <c r="DD48" s="3">
        <v>7.3</v>
      </c>
      <c r="DE48" s="12"/>
      <c r="DF48" s="12"/>
      <c r="DG48" s="4">
        <f t="shared" si="5"/>
        <v>10.7</v>
      </c>
      <c r="DH48" s="4">
        <f t="shared" si="6"/>
        <v>7.3</v>
      </c>
      <c r="DI48" s="3"/>
      <c r="DJ48" s="3">
        <v>9</v>
      </c>
      <c r="DK48" s="3">
        <v>12</v>
      </c>
      <c r="DL48" s="12"/>
      <c r="DM48" s="12"/>
      <c r="DN48" s="4">
        <f>[1]Area_Weights_Data!M$23*DJ48+[1]Area_Weights_Data!N$23*DK48</f>
        <v>9.8823529411764675</v>
      </c>
      <c r="DO48" s="4">
        <f t="shared" si="7"/>
        <v>12</v>
      </c>
      <c r="DP48" s="3">
        <v>6</v>
      </c>
      <c r="DQ48" s="3">
        <v>8</v>
      </c>
      <c r="DR48" s="3">
        <v>8</v>
      </c>
      <c r="DS48" s="12"/>
      <c r="DT48" s="12"/>
      <c r="DU48" s="4">
        <f>[1]Area_Weights_Data!L$26*DP48+[1]Area_Weights_Data!M$26*DQ48+[1]Area_Weights_Data!N$26*DR48</f>
        <v>6.9918699186991855</v>
      </c>
      <c r="DV48" s="4">
        <f>[1]Area_Weights_Data!L$27*DP48+[1]Area_Weights_Data!M$27*DQ48+[1]Area_Weights_Data!N$27*DR48</f>
        <v>8.0000000000000018</v>
      </c>
      <c r="DW48" s="3">
        <v>11.5</v>
      </c>
      <c r="DX48" s="3">
        <v>11</v>
      </c>
      <c r="DY48" s="3">
        <v>15</v>
      </c>
      <c r="DZ48" s="12"/>
      <c r="EA48" s="12"/>
      <c r="EB48" s="4">
        <f>[1]Area_Weights_Data!L$32*DW48+[1]Area_Weights_Data!M$32*DX48+[1]Area_Weights_Data!N$32*DY48</f>
        <v>11.45</v>
      </c>
      <c r="EC48" s="4">
        <f>[1]Area_Weights_Data!L$33*DW48+[1]Area_Weights_Data!M$33*DX48+[1]Area_Weights_Data!N$33*DY48</f>
        <v>12.379591836734694</v>
      </c>
      <c r="ED48" s="3">
        <v>5.5</v>
      </c>
      <c r="EE48" s="3">
        <v>5</v>
      </c>
      <c r="EF48" s="3">
        <v>5.25</v>
      </c>
      <c r="EG48" s="12"/>
      <c r="EH48" s="12"/>
      <c r="EI48" s="4">
        <f>[1]Area_Weights_Data!$L$35*ED48+[1]Area_Weights_Data!$M$35*EE48+[1]Area_Weights_Data!$N$35*EF48</f>
        <v>5.4642857142857153</v>
      </c>
      <c r="EJ48" s="4">
        <f>[1]Area_Weights_Data!$L$36*ED48+[1]Area_Weights_Data!$M$36*EE48+[1]Area_Weights_Data!$N$36*EF48</f>
        <v>5.1296296296296289</v>
      </c>
      <c r="EK48">
        <v>9</v>
      </c>
      <c r="EL48">
        <v>9.5</v>
      </c>
      <c r="EM48" s="12"/>
      <c r="EN48" s="13"/>
      <c r="EO48" s="3">
        <v>7</v>
      </c>
      <c r="EP48" s="3">
        <v>8.5</v>
      </c>
      <c r="EQ48" s="3">
        <v>9</v>
      </c>
      <c r="ER48" s="12"/>
      <c r="ES48" s="13"/>
      <c r="ET48" s="4">
        <f>[1]Area_Weights_Data!L$41*EO48+[1]Area_Weights_Data!M$41*EP48+[1]Area_Weights_Data!N$41*EQ48</f>
        <v>7.4148936170212769</v>
      </c>
      <c r="EU48" s="4">
        <f>[1]Area_Weights_Data!L$42*EO48+[1]Area_Weights_Data!M$42*EP48+[1]Area_Weights_Data!N$42*EQ48</f>
        <v>8.6378205128205146</v>
      </c>
    </row>
    <row r="49" spans="1:151" x14ac:dyDescent="0.25">
      <c r="A49" s="2">
        <v>1980</v>
      </c>
      <c r="B49" s="2">
        <v>8</v>
      </c>
      <c r="C49" s="3">
        <v>80</v>
      </c>
      <c r="D49" s="3">
        <v>110</v>
      </c>
      <c r="E49" s="3">
        <v>125</v>
      </c>
      <c r="F49" s="12"/>
      <c r="G49" s="12"/>
      <c r="H49" s="4">
        <f>[1]Area_Weights_Data!C$5*C49+[1]Area_Weights_Data!D$5*D49+[1]Area_Weights_Data!E$5*E49</f>
        <v>94.908656440299097</v>
      </c>
      <c r="I49" s="4">
        <f>[1]Area_Weights_Data!C$6*C49+[1]Area_Weights_Data!D$6*D49+[1]Area_Weights_Data!E$6*E49</f>
        <v>118.23226578868602</v>
      </c>
      <c r="J49" s="3">
        <v>160</v>
      </c>
      <c r="K49" s="3"/>
      <c r="L49" s="3"/>
      <c r="M49" s="12"/>
      <c r="N49" s="12"/>
      <c r="O49" s="4"/>
      <c r="P49" s="4"/>
      <c r="Q49" s="3">
        <v>110</v>
      </c>
      <c r="R49" s="3">
        <v>85</v>
      </c>
      <c r="S49" s="3">
        <v>100</v>
      </c>
      <c r="T49" s="12"/>
      <c r="U49" s="12"/>
      <c r="V49" s="4">
        <f t="shared" si="0"/>
        <v>110</v>
      </c>
      <c r="W49" s="4">
        <f>[1]Area_Weights_Data!C$12*Q49+[1]Area_Weights_Data!E$12*S49</f>
        <v>101.09956350031179</v>
      </c>
      <c r="X49" s="3">
        <v>80</v>
      </c>
      <c r="Y49" s="3">
        <v>112</v>
      </c>
      <c r="Z49" s="3">
        <v>115</v>
      </c>
      <c r="AA49" s="12"/>
      <c r="AB49" s="12"/>
      <c r="AC49" s="4">
        <f>[1]Area_Weights_Data!C$14*X49+[1]Area_Weights_Data!D$14*Y49+[1]Area_Weights_Data!E$14*Z49</f>
        <v>87.589771343525896</v>
      </c>
      <c r="AD49" s="4">
        <f>[1]Area_Weights_Data!C$15*X49+[1]Area_Weights_Data!D$15*Y49+[1]Area_Weights_Data!E$15*Z49</f>
        <v>113.34151984338845</v>
      </c>
      <c r="AE49" s="3">
        <v>156</v>
      </c>
      <c r="AF49" s="3"/>
      <c r="AG49" s="3">
        <v>134</v>
      </c>
      <c r="AH49" s="12"/>
      <c r="AI49" s="12"/>
      <c r="AJ49" s="4">
        <f t="shared" si="1"/>
        <v>156</v>
      </c>
      <c r="AK49" s="4">
        <f t="shared" si="2"/>
        <v>134</v>
      </c>
      <c r="AL49" s="3"/>
      <c r="AM49" s="3">
        <v>136</v>
      </c>
      <c r="AN49" s="3">
        <v>141</v>
      </c>
      <c r="AO49" s="12"/>
      <c r="AP49" s="12"/>
      <c r="AQ49" s="4">
        <f>[1]Area_Weights_Data!D$23*AM49+[1]Area_Weights_Data!E$23*AN49</f>
        <v>138.43786651773246</v>
      </c>
      <c r="AR49" s="4">
        <f t="shared" si="3"/>
        <v>141</v>
      </c>
      <c r="AS49" s="3">
        <v>70</v>
      </c>
      <c r="AT49" s="3">
        <v>105</v>
      </c>
      <c r="AU49" s="3">
        <v>116</v>
      </c>
      <c r="AV49" s="12"/>
      <c r="AW49" s="12"/>
      <c r="AX49" s="4">
        <f>[1]Area_Weights_Data!$C$26*AS49+[1]Area_Weights_Data!$D$26*AT49+[1]Area_Weights_Data!$E$26*AU49</f>
        <v>80.291603053435097</v>
      </c>
      <c r="AY49" s="4">
        <f>[1]Area_Weights_Data!C$27*AS49+[1]Area_Weights_Data!D$27*AT49+[1]Area_Weights_Data!E$27*AU49</f>
        <v>110.8476994602683</v>
      </c>
      <c r="AZ49" s="3">
        <v>83</v>
      </c>
      <c r="BA49" s="3">
        <v>110</v>
      </c>
      <c r="BB49" s="3">
        <v>118</v>
      </c>
      <c r="BC49" s="12"/>
      <c r="BD49" s="12"/>
      <c r="BE49" s="4">
        <f t="shared" si="4"/>
        <v>83</v>
      </c>
      <c r="BF49" s="4">
        <f>[1]Area_Weights_Data!C$33*AZ49+[1]Area_Weights_Data!D$33*BA49+[1]Area_Weights_Data!E$33*BB49</f>
        <v>114.29952</v>
      </c>
      <c r="BG49" s="3">
        <v>51</v>
      </c>
      <c r="BH49" s="3">
        <v>55</v>
      </c>
      <c r="BI49" s="3">
        <v>60</v>
      </c>
      <c r="BJ49" s="12"/>
      <c r="BK49" s="12"/>
      <c r="BL49" s="4">
        <f>[1]Area_Weights_Data!$C$35*BG49+[1]Area_Weights_Data!$D$35*BH49+[1]Area_Weights_Data!$E$35*BI49</f>
        <v>51.407185628742518</v>
      </c>
      <c r="BM49" s="4">
        <f>[1]Area_Weights_Data!$C$36*BG49+[1]Area_Weights_Data!$D$36*BH49+[1]Area_Weights_Data!$E$36*BI49</f>
        <v>56.748971193415642</v>
      </c>
      <c r="BN49">
        <v>172</v>
      </c>
      <c r="BO49">
        <v>166</v>
      </c>
      <c r="BP49" s="12"/>
      <c r="BQ49" s="12"/>
      <c r="BR49" s="3">
        <v>55</v>
      </c>
      <c r="BS49" s="3">
        <v>87</v>
      </c>
      <c r="BT49" s="3">
        <v>83</v>
      </c>
      <c r="BU49" s="12"/>
      <c r="BV49" s="12"/>
      <c r="BW49" s="4">
        <f>BR49*[1]Area_Weights_Data!C$41+BS49*[1]Area_Weights_Data!D$41+BT49*[1]Area_Weights_Data!E$41</f>
        <v>57.773333333333341</v>
      </c>
      <c r="BX49" s="4">
        <f>BR49*[1]Area_Weights_Data!C$42+BS49*[1]Area_Weights_Data!D$42+BT49*[1]Area_Weights_Data!E$42</f>
        <v>84.299734748010593</v>
      </c>
      <c r="BY49"/>
      <c r="BZ49" s="3">
        <v>9.5</v>
      </c>
      <c r="CA49" s="3">
        <v>13</v>
      </c>
      <c r="CB49" s="3">
        <v>20</v>
      </c>
      <c r="CC49" s="12"/>
      <c r="CD49" s="12"/>
      <c r="CE49" s="4">
        <f>[1]Area_Weights_Data!L$5*BZ49+[1]Area_Weights_Data!M$5*CA49+[1]Area_Weights_Data!N$5*CB49</f>
        <v>11.197061365600693</v>
      </c>
      <c r="CF49" s="4">
        <f>[1]Area_Weights_Data!L$6*BZ49+[1]Area_Weights_Data!M$6*CA49+[1]Area_Weights_Data!N$6*CB49</f>
        <v>16.664122137404583</v>
      </c>
      <c r="CG49" s="3">
        <v>11</v>
      </c>
      <c r="CH49" s="3"/>
      <c r="CI49" s="3"/>
      <c r="CJ49" s="12"/>
      <c r="CK49" s="12"/>
      <c r="CL49" s="4"/>
      <c r="CM49" s="4"/>
      <c r="CN49" s="3">
        <v>29</v>
      </c>
      <c r="CO49" s="3">
        <v>21</v>
      </c>
      <c r="CP49" s="3">
        <v>23</v>
      </c>
      <c r="CQ49" s="12"/>
      <c r="CR49" s="12"/>
      <c r="CS49" s="4">
        <f>[1]Area_Weights_Data!L$11*CN49+[1]Area_Weights_Data!N$11*CP49</f>
        <v>29</v>
      </c>
      <c r="CT49" s="4">
        <f>[1]Area_Weights_Data!L$12*CN49+[1]Area_Weights_Data!N$12*CP49</f>
        <v>24.682320441988956</v>
      </c>
      <c r="CU49" s="3">
        <v>12</v>
      </c>
      <c r="CV49" s="3">
        <v>17</v>
      </c>
      <c r="CW49" s="3">
        <v>27</v>
      </c>
      <c r="CX49" s="12"/>
      <c r="CY49" s="12"/>
      <c r="CZ49" s="4">
        <f>[1]Area_Weights_Data!L$14*CU49+[1]Area_Weights_Data!M$14*CV49+[1]Area_Weights_Data!N$14*CW49</f>
        <v>13.188925081433226</v>
      </c>
      <c r="DA49" s="4">
        <f>[1]Area_Weights_Data!L$15*CU49+[1]Area_Weights_Data!M$15*CV49+[1]Area_Weights_Data!N$15*CW49</f>
        <v>21.772344013490716</v>
      </c>
      <c r="DB49" s="3">
        <v>10.9</v>
      </c>
      <c r="DC49" s="3"/>
      <c r="DD49" s="3">
        <v>7.3</v>
      </c>
      <c r="DE49" s="12"/>
      <c r="DF49" s="12"/>
      <c r="DG49" s="4">
        <f t="shared" si="5"/>
        <v>10.9</v>
      </c>
      <c r="DH49" s="4">
        <f t="shared" si="6"/>
        <v>7.3</v>
      </c>
      <c r="DI49" s="3"/>
      <c r="DJ49" s="3">
        <v>9.5</v>
      </c>
      <c r="DK49" s="3">
        <v>12</v>
      </c>
      <c r="DL49" s="12"/>
      <c r="DM49" s="12"/>
      <c r="DN49" s="4">
        <f>[1]Area_Weights_Data!M$23*DJ49+[1]Area_Weights_Data!N$23*DK49</f>
        <v>10.235294117647056</v>
      </c>
      <c r="DO49" s="4">
        <f t="shared" si="7"/>
        <v>12</v>
      </c>
      <c r="DP49" s="3">
        <v>6</v>
      </c>
      <c r="DQ49" s="3">
        <v>8</v>
      </c>
      <c r="DR49" s="3">
        <v>8</v>
      </c>
      <c r="DS49" s="12"/>
      <c r="DT49" s="12"/>
      <c r="DU49" s="4">
        <f>[1]Area_Weights_Data!L$26*DP49+[1]Area_Weights_Data!M$26*DQ49+[1]Area_Weights_Data!N$26*DR49</f>
        <v>6.9918699186991855</v>
      </c>
      <c r="DV49" s="4">
        <f>[1]Area_Weights_Data!L$27*DP49+[1]Area_Weights_Data!M$27*DQ49+[1]Area_Weights_Data!N$27*DR49</f>
        <v>8.0000000000000018</v>
      </c>
      <c r="DW49" s="3">
        <v>11.5</v>
      </c>
      <c r="DX49" s="3">
        <v>11</v>
      </c>
      <c r="DY49" s="3">
        <v>16.5</v>
      </c>
      <c r="DZ49" s="12"/>
      <c r="EA49" s="12"/>
      <c r="EB49" s="4">
        <f>[1]Area_Weights_Data!L$32*DW49+[1]Area_Weights_Data!M$32*DX49+[1]Area_Weights_Data!N$32*DY49</f>
        <v>11.45</v>
      </c>
      <c r="EC49" s="4">
        <f>[1]Area_Weights_Data!L$33*DW49+[1]Area_Weights_Data!M$33*DX49+[1]Area_Weights_Data!N$33*DY49</f>
        <v>12.896938775510204</v>
      </c>
      <c r="ED49" s="3">
        <v>5.5</v>
      </c>
      <c r="EE49" s="3">
        <v>5</v>
      </c>
      <c r="EF49" s="3">
        <v>5.25</v>
      </c>
      <c r="EG49" s="12"/>
      <c r="EH49" s="12"/>
      <c r="EI49" s="4">
        <f>[1]Area_Weights_Data!$L$35*ED49+[1]Area_Weights_Data!$M$35*EE49+[1]Area_Weights_Data!$N$35*EF49</f>
        <v>5.4642857142857153</v>
      </c>
      <c r="EJ49" s="4">
        <f>[1]Area_Weights_Data!$L$36*ED49+[1]Area_Weights_Data!$M$36*EE49+[1]Area_Weights_Data!$N$36*EF49</f>
        <v>5.1296296296296289</v>
      </c>
      <c r="EK49">
        <v>9</v>
      </c>
      <c r="EL49">
        <v>9.5</v>
      </c>
      <c r="EM49" s="12"/>
      <c r="EN49" s="13"/>
      <c r="EO49" s="3">
        <v>7</v>
      </c>
      <c r="EP49" s="3">
        <v>8.5</v>
      </c>
      <c r="EQ49" s="3">
        <v>9</v>
      </c>
      <c r="ER49" s="12"/>
      <c r="ES49" s="13"/>
      <c r="ET49" s="4">
        <f>[1]Area_Weights_Data!L$41*EO49+[1]Area_Weights_Data!M$41*EP49+[1]Area_Weights_Data!N$41*EQ49</f>
        <v>7.4148936170212769</v>
      </c>
      <c r="EU49" s="4">
        <f>[1]Area_Weights_Data!L$42*EO49+[1]Area_Weights_Data!M$42*EP49+[1]Area_Weights_Data!N$42*EQ49</f>
        <v>8.6378205128205146</v>
      </c>
    </row>
    <row r="50" spans="1:151" x14ac:dyDescent="0.25">
      <c r="A50" s="2">
        <v>1980</v>
      </c>
      <c r="B50" s="2">
        <v>9</v>
      </c>
      <c r="C50" s="3">
        <v>82</v>
      </c>
      <c r="D50" s="3">
        <v>113</v>
      </c>
      <c r="E50" s="3">
        <v>132</v>
      </c>
      <c r="F50" s="12"/>
      <c r="G50" s="12"/>
      <c r="H50" s="4">
        <f>[1]Area_Weights_Data!C$5*C50+[1]Area_Weights_Data!D$5*D50+[1]Area_Weights_Data!E$5*E50</f>
        <v>97.405611654975743</v>
      </c>
      <c r="I50" s="4">
        <f>[1]Area_Weights_Data!C$6*C50+[1]Area_Weights_Data!D$6*D50+[1]Area_Weights_Data!E$6*E50</f>
        <v>123.42753666566895</v>
      </c>
      <c r="J50" s="3">
        <v>157</v>
      </c>
      <c r="K50" s="3"/>
      <c r="L50" s="3"/>
      <c r="M50" s="12"/>
      <c r="N50" s="12"/>
      <c r="O50" s="4"/>
      <c r="P50" s="4"/>
      <c r="Q50" s="3">
        <v>129</v>
      </c>
      <c r="R50" s="3">
        <v>100</v>
      </c>
      <c r="S50" s="3">
        <v>112</v>
      </c>
      <c r="T50" s="12"/>
      <c r="U50" s="12"/>
      <c r="V50" s="4">
        <f t="shared" si="0"/>
        <v>129</v>
      </c>
      <c r="W50" s="4">
        <f>[1]Area_Weights_Data!C$12*Q50+[1]Area_Weights_Data!E$12*S50</f>
        <v>113.86925795053004</v>
      </c>
      <c r="X50" s="3">
        <v>85</v>
      </c>
      <c r="Y50" s="3">
        <v>120</v>
      </c>
      <c r="Z50" s="3">
        <v>135</v>
      </c>
      <c r="AA50" s="12"/>
      <c r="AB50" s="12"/>
      <c r="AC50" s="4">
        <f>[1]Area_Weights_Data!C$14*X50+[1]Area_Weights_Data!D$14*Y50+[1]Area_Weights_Data!E$14*Z50</f>
        <v>93.301312406981452</v>
      </c>
      <c r="AD50" s="4">
        <f>[1]Area_Weights_Data!C$15*X50+[1]Area_Weights_Data!D$15*Y50+[1]Area_Weights_Data!E$15*Z50</f>
        <v>126.70759921694247</v>
      </c>
      <c r="AE50" s="3">
        <v>168</v>
      </c>
      <c r="AF50" s="3"/>
      <c r="AG50" s="3">
        <v>134</v>
      </c>
      <c r="AH50" s="12"/>
      <c r="AI50" s="12"/>
      <c r="AJ50" s="4">
        <f t="shared" si="1"/>
        <v>168</v>
      </c>
      <c r="AK50" s="4">
        <f t="shared" si="2"/>
        <v>134</v>
      </c>
      <c r="AL50" s="3"/>
      <c r="AM50" s="3">
        <v>130</v>
      </c>
      <c r="AN50" s="3">
        <v>145</v>
      </c>
      <c r="AO50" s="12"/>
      <c r="AP50" s="12"/>
      <c r="AQ50" s="4">
        <f>[1]Area_Weights_Data!D$23*AM50+[1]Area_Weights_Data!E$23*AN50</f>
        <v>137.70175928511588</v>
      </c>
      <c r="AR50" s="4">
        <f t="shared" si="3"/>
        <v>145</v>
      </c>
      <c r="AS50" s="3">
        <v>85</v>
      </c>
      <c r="AT50" s="3">
        <v>125</v>
      </c>
      <c r="AU50" s="3">
        <v>160</v>
      </c>
      <c r="AV50" s="12"/>
      <c r="AW50" s="12"/>
      <c r="AX50" s="4">
        <f>[1]Area_Weights_Data!$C$26*AS50+[1]Area_Weights_Data!$D$26*AT50+[1]Area_Weights_Data!$E$26*AU50</f>
        <v>96.761832061068688</v>
      </c>
      <c r="AY50" s="4">
        <f>[1]Area_Weights_Data!C$27*AS50+[1]Area_Weights_Data!D$27*AT50+[1]Area_Weights_Data!E$27*AU50</f>
        <v>143.60631646448996</v>
      </c>
      <c r="AZ50" s="3">
        <v>86</v>
      </c>
      <c r="BA50" s="3">
        <v>127</v>
      </c>
      <c r="BB50" s="3">
        <v>148</v>
      </c>
      <c r="BC50" s="12"/>
      <c r="BD50" s="12"/>
      <c r="BE50" s="4">
        <f t="shared" si="4"/>
        <v>86</v>
      </c>
      <c r="BF50" s="4">
        <f>[1]Area_Weights_Data!C$33*AZ50+[1]Area_Weights_Data!D$33*BA50+[1]Area_Weights_Data!E$33*BB50</f>
        <v>138.28623999999999</v>
      </c>
      <c r="BG50" s="3">
        <v>55</v>
      </c>
      <c r="BH50" s="3">
        <v>55</v>
      </c>
      <c r="BI50" s="3">
        <v>58</v>
      </c>
      <c r="BJ50" s="12"/>
      <c r="BK50" s="12"/>
      <c r="BL50" s="4">
        <f>[1]Area_Weights_Data!$C$35*BG50+[1]Area_Weights_Data!$D$35*BH50+[1]Area_Weights_Data!$E$35*BI50</f>
        <v>55</v>
      </c>
      <c r="BM50" s="4">
        <f>[1]Area_Weights_Data!$C$36*BG50+[1]Area_Weights_Data!$D$36*BH50+[1]Area_Weights_Data!$E$36*BI50</f>
        <v>56.049382716049379</v>
      </c>
      <c r="BN50">
        <v>175</v>
      </c>
      <c r="BO50">
        <v>171</v>
      </c>
      <c r="BP50" s="12"/>
      <c r="BQ50" s="12"/>
      <c r="BR50" s="3">
        <v>55</v>
      </c>
      <c r="BS50" s="3">
        <v>87</v>
      </c>
      <c r="BT50" s="3">
        <v>83</v>
      </c>
      <c r="BU50" s="12"/>
      <c r="BV50" s="12"/>
      <c r="BW50" s="4">
        <f>BR50*[1]Area_Weights_Data!C$41+BS50*[1]Area_Weights_Data!D$41+BT50*[1]Area_Weights_Data!E$41</f>
        <v>57.773333333333341</v>
      </c>
      <c r="BX50" s="4">
        <f>BR50*[1]Area_Weights_Data!C$42+BS50*[1]Area_Weights_Data!D$42+BT50*[1]Area_Weights_Data!E$42</f>
        <v>84.299734748010593</v>
      </c>
      <c r="BY50"/>
      <c r="BZ50" s="3">
        <v>10</v>
      </c>
      <c r="CA50" s="3">
        <v>13</v>
      </c>
      <c r="CB50" s="3">
        <v>20</v>
      </c>
      <c r="CC50" s="12"/>
      <c r="CD50" s="12"/>
      <c r="CE50" s="4">
        <f>[1]Area_Weights_Data!L$5*BZ50+[1]Area_Weights_Data!M$5*CA50+[1]Area_Weights_Data!N$5*CB50</f>
        <v>11.454624027657736</v>
      </c>
      <c r="CF50" s="4">
        <f>[1]Area_Weights_Data!L$6*BZ50+[1]Area_Weights_Data!M$6*CA50+[1]Area_Weights_Data!N$6*CB50</f>
        <v>16.664122137404583</v>
      </c>
      <c r="CG50" s="3">
        <v>11</v>
      </c>
      <c r="CH50" s="3"/>
      <c r="CI50" s="3"/>
      <c r="CJ50" s="12"/>
      <c r="CK50" s="12"/>
      <c r="CL50" s="4"/>
      <c r="CM50" s="4"/>
      <c r="CN50" s="3">
        <v>29</v>
      </c>
      <c r="CO50" s="3">
        <v>21</v>
      </c>
      <c r="CP50" s="3">
        <v>23</v>
      </c>
      <c r="CQ50" s="12"/>
      <c r="CR50" s="12"/>
      <c r="CS50" s="4">
        <f>[1]Area_Weights_Data!L$11*CN50+[1]Area_Weights_Data!N$11*CP50</f>
        <v>29</v>
      </c>
      <c r="CT50" s="4">
        <f>[1]Area_Weights_Data!L$12*CN50+[1]Area_Weights_Data!N$12*CP50</f>
        <v>24.682320441988956</v>
      </c>
      <c r="CU50" s="3">
        <v>12</v>
      </c>
      <c r="CV50" s="3">
        <v>20</v>
      </c>
      <c r="CW50" s="3">
        <v>26</v>
      </c>
      <c r="CX50" s="12"/>
      <c r="CY50" s="12"/>
      <c r="CZ50" s="4">
        <f>[1]Area_Weights_Data!L$14*CU50+[1]Area_Weights_Data!M$14*CV50+[1]Area_Weights_Data!N$14*CW50</f>
        <v>13.90228013029316</v>
      </c>
      <c r="DA50" s="4">
        <f>[1]Area_Weights_Data!L$15*CU50+[1]Area_Weights_Data!M$15*CV50+[1]Area_Weights_Data!N$15*CW50</f>
        <v>22.863406408094427</v>
      </c>
      <c r="DB50" s="3">
        <v>11.35</v>
      </c>
      <c r="DC50" s="3"/>
      <c r="DD50" s="3">
        <v>7.3</v>
      </c>
      <c r="DE50" s="12"/>
      <c r="DF50" s="12"/>
      <c r="DG50" s="4">
        <f t="shared" si="5"/>
        <v>11.35</v>
      </c>
      <c r="DH50" s="4">
        <f t="shared" si="6"/>
        <v>7.3</v>
      </c>
      <c r="DI50" s="3"/>
      <c r="DJ50" s="3">
        <v>9.5</v>
      </c>
      <c r="DK50" s="3">
        <v>12</v>
      </c>
      <c r="DL50" s="12"/>
      <c r="DM50" s="12"/>
      <c r="DN50" s="4">
        <f>[1]Area_Weights_Data!M$23*DJ50+[1]Area_Weights_Data!N$23*DK50</f>
        <v>10.235294117647056</v>
      </c>
      <c r="DO50" s="4">
        <f t="shared" si="7"/>
        <v>12</v>
      </c>
      <c r="DP50" s="3">
        <v>6</v>
      </c>
      <c r="DQ50" s="3">
        <v>8</v>
      </c>
      <c r="DR50" s="3">
        <v>9</v>
      </c>
      <c r="DS50" s="12"/>
      <c r="DT50" s="12"/>
      <c r="DU50" s="4">
        <f>[1]Area_Weights_Data!L$26*DP50+[1]Area_Weights_Data!M$26*DQ50+[1]Area_Weights_Data!N$26*DR50</f>
        <v>6.9918699186991855</v>
      </c>
      <c r="DV50" s="4">
        <f>[1]Area_Weights_Data!L$27*DP50+[1]Area_Weights_Data!M$27*DQ50+[1]Area_Weights_Data!N$27*DR50</f>
        <v>8.7169811320754729</v>
      </c>
      <c r="DW50" s="3">
        <v>11.5</v>
      </c>
      <c r="DX50" s="3">
        <v>11</v>
      </c>
      <c r="DY50" s="3">
        <v>16.5</v>
      </c>
      <c r="DZ50" s="12"/>
      <c r="EA50" s="12"/>
      <c r="EB50" s="4">
        <f>[1]Area_Weights_Data!L$32*DW50+[1]Area_Weights_Data!M$32*DX50+[1]Area_Weights_Data!N$32*DY50</f>
        <v>11.45</v>
      </c>
      <c r="EC50" s="4">
        <f>[1]Area_Weights_Data!L$33*DW50+[1]Area_Weights_Data!M$33*DX50+[1]Area_Weights_Data!N$33*DY50</f>
        <v>12.896938775510204</v>
      </c>
      <c r="ED50" s="3">
        <v>5.5</v>
      </c>
      <c r="EE50" s="3"/>
      <c r="EF50" s="3">
        <v>5.25</v>
      </c>
      <c r="EG50" s="12"/>
      <c r="EH50" s="12"/>
      <c r="EI50" s="4" t="s">
        <v>98</v>
      </c>
      <c r="EJ50" s="4" t="s">
        <v>98</v>
      </c>
      <c r="EK50">
        <v>9</v>
      </c>
      <c r="EL50">
        <v>9.5</v>
      </c>
      <c r="EM50" s="12"/>
      <c r="EN50" s="13"/>
      <c r="EO50" s="3">
        <v>7</v>
      </c>
      <c r="EP50" s="3">
        <v>8.5</v>
      </c>
      <c r="EQ50" s="3">
        <v>9</v>
      </c>
      <c r="ER50" s="12"/>
      <c r="ES50" s="13"/>
      <c r="ET50" s="4">
        <f>[1]Area_Weights_Data!L$41*EO50+[1]Area_Weights_Data!M$41*EP50+[1]Area_Weights_Data!N$41*EQ50</f>
        <v>7.4148936170212769</v>
      </c>
      <c r="EU50" s="4">
        <f>[1]Area_Weights_Data!L$42*EO50+[1]Area_Weights_Data!M$42*EP50+[1]Area_Weights_Data!N$42*EQ50</f>
        <v>8.6378205128205146</v>
      </c>
    </row>
    <row r="51" spans="1:151" x14ac:dyDescent="0.25">
      <c r="A51" s="2">
        <v>1980</v>
      </c>
      <c r="B51" s="2">
        <v>10</v>
      </c>
      <c r="C51" s="3">
        <v>88</v>
      </c>
      <c r="D51" s="3">
        <v>122</v>
      </c>
      <c r="E51" s="3">
        <v>143</v>
      </c>
      <c r="F51" s="12"/>
      <c r="G51" s="12"/>
      <c r="H51" s="4">
        <f>[1]Area_Weights_Data!C$5*C51+[1]Area_Weights_Data!D$5*D51+[1]Area_Weights_Data!E$5*E51</f>
        <v>104.89647729900565</v>
      </c>
      <c r="I51" s="4">
        <f>[1]Area_Weights_Data!C$6*C51+[1]Area_Weights_Data!D$6*D51+[1]Area_Weights_Data!E$6*E51</f>
        <v>133.52517210416042</v>
      </c>
      <c r="J51" s="3">
        <v>155</v>
      </c>
      <c r="K51" s="3"/>
      <c r="L51" s="3"/>
      <c r="M51" s="12"/>
      <c r="N51" s="12"/>
      <c r="O51" s="4"/>
      <c r="P51" s="4"/>
      <c r="Q51" s="3">
        <v>111</v>
      </c>
      <c r="R51" s="3">
        <v>74</v>
      </c>
      <c r="S51" s="3">
        <v>125</v>
      </c>
      <c r="T51" s="12"/>
      <c r="U51" s="12"/>
      <c r="V51" s="4">
        <f t="shared" si="0"/>
        <v>111</v>
      </c>
      <c r="W51" s="4">
        <f>[1]Area_Weights_Data!C$12*Q51+[1]Area_Weights_Data!E$12*S51</f>
        <v>123.46061109956349</v>
      </c>
      <c r="X51" s="3">
        <v>80</v>
      </c>
      <c r="Y51" s="3">
        <v>120</v>
      </c>
      <c r="Z51" s="3">
        <v>135</v>
      </c>
      <c r="AA51" s="12"/>
      <c r="AB51" s="12"/>
      <c r="AC51" s="4">
        <f>[1]Area_Weights_Data!C$14*X51+[1]Area_Weights_Data!D$14*Y51+[1]Area_Weights_Data!E$14*Z51</f>
        <v>89.487214179407374</v>
      </c>
      <c r="AD51" s="4">
        <f>[1]Area_Weights_Data!C$15*X51+[1]Area_Weights_Data!D$15*Y51+[1]Area_Weights_Data!E$15*Z51</f>
        <v>126.70759921694247</v>
      </c>
      <c r="AE51" s="3">
        <v>173</v>
      </c>
      <c r="AF51" s="3"/>
      <c r="AG51" s="3">
        <v>132</v>
      </c>
      <c r="AH51" s="12"/>
      <c r="AI51" s="12"/>
      <c r="AJ51" s="4">
        <f t="shared" si="1"/>
        <v>173</v>
      </c>
      <c r="AK51" s="4">
        <f t="shared" si="2"/>
        <v>132</v>
      </c>
      <c r="AL51" s="3"/>
      <c r="AM51" s="3">
        <v>120</v>
      </c>
      <c r="AN51" s="3">
        <v>138</v>
      </c>
      <c r="AO51" s="12"/>
      <c r="AP51" s="12"/>
      <c r="AQ51" s="4">
        <f>[1]Area_Weights_Data!D$23*AM51+[1]Area_Weights_Data!E$23*AN51</f>
        <v>129.29237643116446</v>
      </c>
      <c r="AR51" s="4">
        <f t="shared" si="3"/>
        <v>138</v>
      </c>
      <c r="AS51" s="3">
        <v>130</v>
      </c>
      <c r="AT51" s="3">
        <v>115</v>
      </c>
      <c r="AU51" s="3">
        <v>140</v>
      </c>
      <c r="AV51" s="12"/>
      <c r="AW51" s="12"/>
      <c r="AX51" s="4">
        <f>[1]Area_Weights_Data!$C$26*AS51+[1]Area_Weights_Data!$D$26*AT51+[1]Area_Weights_Data!$E$26*AU51</f>
        <v>125.58931297709921</v>
      </c>
      <c r="AY51" s="4">
        <f>[1]Area_Weights_Data!C$27*AS51+[1]Area_Weights_Data!D$27*AT51+[1]Area_Weights_Data!E$27*AU51</f>
        <v>128.29022604606428</v>
      </c>
      <c r="AZ51" s="3">
        <v>75</v>
      </c>
      <c r="BA51" s="3">
        <v>130</v>
      </c>
      <c r="BB51" s="3">
        <v>145</v>
      </c>
      <c r="BC51" s="12"/>
      <c r="BD51" s="12"/>
      <c r="BE51" s="4">
        <f t="shared" si="4"/>
        <v>75</v>
      </c>
      <c r="BF51" s="4">
        <f>[1]Area_Weights_Data!C$33*AZ51+[1]Area_Weights_Data!D$33*BA51+[1]Area_Weights_Data!E$33*BB51</f>
        <v>138.0616</v>
      </c>
      <c r="BG51" s="3">
        <v>55</v>
      </c>
      <c r="BH51" s="3">
        <v>55</v>
      </c>
      <c r="BI51" s="3">
        <v>58</v>
      </c>
      <c r="BJ51" s="12"/>
      <c r="BK51" s="12"/>
      <c r="BL51" s="4">
        <f>[1]Area_Weights_Data!$C$35*BG51+[1]Area_Weights_Data!$D$35*BH51+[1]Area_Weights_Data!$E$35*BI51</f>
        <v>55</v>
      </c>
      <c r="BM51" s="4">
        <f>[1]Area_Weights_Data!$C$36*BG51+[1]Area_Weights_Data!$D$36*BH51+[1]Area_Weights_Data!$E$36*BI51</f>
        <v>56.049382716049379</v>
      </c>
      <c r="BN51">
        <v>179</v>
      </c>
      <c r="BO51">
        <v>170</v>
      </c>
      <c r="BP51" s="12"/>
      <c r="BQ51" s="12"/>
      <c r="BR51" s="3">
        <v>53</v>
      </c>
      <c r="BS51" s="3">
        <v>87</v>
      </c>
      <c r="BT51" s="3">
        <v>80</v>
      </c>
      <c r="BU51" s="12"/>
      <c r="BV51" s="12"/>
      <c r="BW51" s="4">
        <f>BR51*[1]Area_Weights_Data!C$41+BS51*[1]Area_Weights_Data!D$41+BT51*[1]Area_Weights_Data!E$41</f>
        <v>55.946666666666673</v>
      </c>
      <c r="BX51" s="4">
        <f>BR51*[1]Area_Weights_Data!C$42+BS51*[1]Area_Weights_Data!D$42+BT51*[1]Area_Weights_Data!E$42</f>
        <v>82.274535809018559</v>
      </c>
      <c r="BY51"/>
      <c r="BZ51" s="3">
        <v>10</v>
      </c>
      <c r="CA51" s="3">
        <v>13.5</v>
      </c>
      <c r="CB51" s="3">
        <v>20</v>
      </c>
      <c r="CC51" s="12"/>
      <c r="CD51" s="12"/>
      <c r="CE51" s="4">
        <f>[1]Area_Weights_Data!L$5*BZ51+[1]Area_Weights_Data!M$5*CA51+[1]Area_Weights_Data!N$5*CB51</f>
        <v>11.697061365600693</v>
      </c>
      <c r="CF51" s="4">
        <f>[1]Area_Weights_Data!L$6*BZ51+[1]Area_Weights_Data!M$6*CA51+[1]Area_Weights_Data!N$6*CB51</f>
        <v>16.902399127589966</v>
      </c>
      <c r="CG51" s="3">
        <v>11</v>
      </c>
      <c r="CH51" s="3"/>
      <c r="CI51" s="3"/>
      <c r="CJ51" s="12"/>
      <c r="CK51" s="12"/>
      <c r="CL51" s="4"/>
      <c r="CM51" s="4"/>
      <c r="CN51" s="3">
        <v>26.5</v>
      </c>
      <c r="CO51" s="3">
        <v>15</v>
      </c>
      <c r="CP51" s="3">
        <v>21</v>
      </c>
      <c r="CQ51" s="12"/>
      <c r="CR51" s="12"/>
      <c r="CS51" s="4">
        <f>[1]Area_Weights_Data!L$11*CN51+[1]Area_Weights_Data!N$11*CP51</f>
        <v>26.5</v>
      </c>
      <c r="CT51" s="4">
        <f>[1]Area_Weights_Data!L$12*CN51+[1]Area_Weights_Data!N$12*CP51</f>
        <v>22.542127071823209</v>
      </c>
      <c r="CU51" s="3">
        <v>12</v>
      </c>
      <c r="CV51" s="3">
        <v>20</v>
      </c>
      <c r="CW51" s="3">
        <v>26</v>
      </c>
      <c r="CX51" s="12"/>
      <c r="CY51" s="12"/>
      <c r="CZ51" s="4">
        <f>[1]Area_Weights_Data!L$14*CU51+[1]Area_Weights_Data!M$14*CV51+[1]Area_Weights_Data!N$14*CW51</f>
        <v>13.90228013029316</v>
      </c>
      <c r="DA51" s="4">
        <f>[1]Area_Weights_Data!L$15*CU51+[1]Area_Weights_Data!M$15*CV51+[1]Area_Weights_Data!N$15*CW51</f>
        <v>22.863406408094427</v>
      </c>
      <c r="DB51" s="3">
        <v>11.35</v>
      </c>
      <c r="DC51" s="3"/>
      <c r="DD51" s="3">
        <v>7.3</v>
      </c>
      <c r="DE51" s="12"/>
      <c r="DF51" s="12"/>
      <c r="DG51" s="4">
        <f t="shared" si="5"/>
        <v>11.35</v>
      </c>
      <c r="DH51" s="4">
        <f t="shared" si="6"/>
        <v>7.3</v>
      </c>
      <c r="DI51" s="3"/>
      <c r="DJ51" s="3">
        <v>9.5</v>
      </c>
      <c r="DK51" s="3">
        <v>12</v>
      </c>
      <c r="DL51" s="12"/>
      <c r="DM51" s="12"/>
      <c r="DN51" s="4">
        <f>[1]Area_Weights_Data!M$23*DJ51+[1]Area_Weights_Data!N$23*DK51</f>
        <v>10.235294117647056</v>
      </c>
      <c r="DO51" s="4">
        <f t="shared" si="7"/>
        <v>12</v>
      </c>
      <c r="DP51" s="3">
        <v>8.5</v>
      </c>
      <c r="DQ51" s="3">
        <v>8</v>
      </c>
      <c r="DR51" s="3">
        <v>9</v>
      </c>
      <c r="DS51" s="12"/>
      <c r="DT51" s="12"/>
      <c r="DU51" s="4">
        <f>[1]Area_Weights_Data!L$26*DP51+[1]Area_Weights_Data!M$26*DQ51+[1]Area_Weights_Data!N$26*DR51</f>
        <v>8.2520325203252014</v>
      </c>
      <c r="DV51" s="4">
        <f>[1]Area_Weights_Data!L$27*DP51+[1]Area_Weights_Data!M$27*DQ51+[1]Area_Weights_Data!N$27*DR51</f>
        <v>8.7169811320754729</v>
      </c>
      <c r="DW51" s="3">
        <v>11.5</v>
      </c>
      <c r="DX51" s="3">
        <v>11</v>
      </c>
      <c r="DY51" s="3">
        <v>16.5</v>
      </c>
      <c r="DZ51" s="12"/>
      <c r="EA51" s="12"/>
      <c r="EB51" s="4">
        <f>[1]Area_Weights_Data!L$32*DW51+[1]Area_Weights_Data!M$32*DX51+[1]Area_Weights_Data!N$32*DY51</f>
        <v>11.45</v>
      </c>
      <c r="EC51" s="4">
        <f>[1]Area_Weights_Data!L$33*DW51+[1]Area_Weights_Data!M$33*DX51+[1]Area_Weights_Data!N$33*DY51</f>
        <v>12.896938775510204</v>
      </c>
      <c r="ED51" s="3">
        <v>5.5</v>
      </c>
      <c r="EE51" s="3"/>
      <c r="EF51" s="3">
        <v>5.25</v>
      </c>
      <c r="EG51" s="12"/>
      <c r="EH51" s="12"/>
      <c r="EI51" s="4" t="s">
        <v>98</v>
      </c>
      <c r="EJ51" s="4" t="s">
        <v>98</v>
      </c>
      <c r="EK51">
        <v>9</v>
      </c>
      <c r="EL51">
        <v>9.5</v>
      </c>
      <c r="EM51" s="12"/>
      <c r="EN51" s="13"/>
      <c r="EO51" s="3">
        <v>7</v>
      </c>
      <c r="EP51" s="3">
        <v>8.5</v>
      </c>
      <c r="EQ51" s="3">
        <v>9</v>
      </c>
      <c r="ER51" s="12"/>
      <c r="ES51" s="13"/>
      <c r="ET51" s="4">
        <f>[1]Area_Weights_Data!L$41*EO51+[1]Area_Weights_Data!M$41*EP51+[1]Area_Weights_Data!N$41*EQ51</f>
        <v>7.4148936170212769</v>
      </c>
      <c r="EU51" s="4">
        <f>[1]Area_Weights_Data!L$42*EO51+[1]Area_Weights_Data!M$42*EP51+[1]Area_Weights_Data!N$42*EQ51</f>
        <v>8.6378205128205146</v>
      </c>
    </row>
    <row r="52" spans="1:151" x14ac:dyDescent="0.25">
      <c r="A52" s="2">
        <v>1980</v>
      </c>
      <c r="B52" s="2">
        <v>11</v>
      </c>
      <c r="C52" s="3">
        <v>95</v>
      </c>
      <c r="D52" s="3">
        <v>122</v>
      </c>
      <c r="E52" s="3">
        <v>145</v>
      </c>
      <c r="F52" s="12"/>
      <c r="G52" s="12"/>
      <c r="H52" s="4">
        <f>[1]Area_Weights_Data!C$5*C52+[1]Area_Weights_Data!D$5*D52+[1]Area_Weights_Data!E$5*E52</f>
        <v>108.4177907962692</v>
      </c>
      <c r="I52" s="4">
        <f>[1]Area_Weights_Data!C$6*C52+[1]Area_Weights_Data!D$6*D52+[1]Area_Weights_Data!E$6*E52</f>
        <v>134.62280754265188</v>
      </c>
      <c r="J52" s="3">
        <v>157</v>
      </c>
      <c r="K52" s="3"/>
      <c r="L52" s="3"/>
      <c r="M52" s="12"/>
      <c r="N52" s="12"/>
      <c r="O52" s="4"/>
      <c r="P52" s="4"/>
      <c r="Q52" s="3">
        <v>120</v>
      </c>
      <c r="R52" s="3">
        <v>72</v>
      </c>
      <c r="S52" s="3">
        <v>125</v>
      </c>
      <c r="T52" s="12"/>
      <c r="U52" s="12"/>
      <c r="V52" s="4">
        <f t="shared" si="0"/>
        <v>120</v>
      </c>
      <c r="W52" s="4">
        <f>[1]Area_Weights_Data!C$12*Q52+[1]Area_Weights_Data!E$12*S52</f>
        <v>124.45021824984411</v>
      </c>
      <c r="X52" s="3">
        <v>80</v>
      </c>
      <c r="Y52" s="3">
        <v>122</v>
      </c>
      <c r="Z52" s="3">
        <v>131</v>
      </c>
      <c r="AA52" s="12"/>
      <c r="AB52" s="12"/>
      <c r="AC52" s="4">
        <f>[1]Area_Weights_Data!C$14*X52+[1]Area_Weights_Data!D$14*Y52+[1]Area_Weights_Data!E$14*Z52</f>
        <v>89.96157488837774</v>
      </c>
      <c r="AD52" s="4">
        <f>[1]Area_Weights_Data!C$15*X52+[1]Area_Weights_Data!D$15*Y52+[1]Area_Weights_Data!E$15*Z52</f>
        <v>126.02455953016545</v>
      </c>
      <c r="AE52" s="3">
        <v>170</v>
      </c>
      <c r="AF52" s="3"/>
      <c r="AG52" s="3">
        <v>137</v>
      </c>
      <c r="AH52" s="12"/>
      <c r="AI52" s="12"/>
      <c r="AJ52" s="4">
        <f t="shared" si="1"/>
        <v>170</v>
      </c>
      <c r="AK52" s="4">
        <f t="shared" si="2"/>
        <v>137</v>
      </c>
      <c r="AL52" s="3"/>
      <c r="AM52" s="3">
        <v>122</v>
      </c>
      <c r="AN52" s="3">
        <v>144</v>
      </c>
      <c r="AO52" s="12"/>
      <c r="AP52" s="12"/>
      <c r="AQ52" s="4">
        <f>[1]Area_Weights_Data!D$23*AM52+[1]Area_Weights_Data!E$23*AN52</f>
        <v>133.3917900027925</v>
      </c>
      <c r="AR52" s="4">
        <f t="shared" si="3"/>
        <v>144</v>
      </c>
      <c r="AS52" s="3">
        <v>83</v>
      </c>
      <c r="AT52" s="3">
        <v>111</v>
      </c>
      <c r="AU52" s="3">
        <v>140</v>
      </c>
      <c r="AV52" s="12"/>
      <c r="AW52" s="12"/>
      <c r="AX52" s="4">
        <f>[1]Area_Weights_Data!$C$26*AS52+[1]Area_Weights_Data!$D$26*AT52+[1]Area_Weights_Data!$E$26*AU52</f>
        <v>91.233282442748077</v>
      </c>
      <c r="AY52" s="4">
        <f>[1]Area_Weights_Data!C$27*AS52+[1]Area_Weights_Data!D$27*AT52+[1]Area_Weights_Data!E$27*AU52</f>
        <v>126.41666221343455</v>
      </c>
      <c r="AZ52" s="3">
        <v>75</v>
      </c>
      <c r="BA52" s="3">
        <v>133</v>
      </c>
      <c r="BB52" s="3">
        <v>145</v>
      </c>
      <c r="BC52" s="12"/>
      <c r="BD52" s="12"/>
      <c r="BE52" s="4">
        <f t="shared" si="4"/>
        <v>75</v>
      </c>
      <c r="BF52" s="4">
        <f>[1]Area_Weights_Data!C$33*AZ52+[1]Area_Weights_Data!D$33*BA52+[1]Area_Weights_Data!E$33*BB52</f>
        <v>139.44927999999999</v>
      </c>
      <c r="BG52" s="3">
        <v>68</v>
      </c>
      <c r="BH52" s="3">
        <v>58</v>
      </c>
      <c r="BI52" s="3">
        <v>52</v>
      </c>
      <c r="BJ52" s="12"/>
      <c r="BK52" s="12"/>
      <c r="BL52" s="4">
        <f>[1]Area_Weights_Data!$C$35*BG52+[1]Area_Weights_Data!$D$35*BH52+[1]Area_Weights_Data!$E$35*BI52</f>
        <v>66.982035928143702</v>
      </c>
      <c r="BM52" s="4">
        <f>[1]Area_Weights_Data!$C$36*BG52+[1]Area_Weights_Data!$D$36*BH52+[1]Area_Weights_Data!$E$36*BI52</f>
        <v>55.901234567901241</v>
      </c>
      <c r="BN52">
        <v>185</v>
      </c>
      <c r="BO52">
        <v>175</v>
      </c>
      <c r="BP52" s="12"/>
      <c r="BQ52" s="12"/>
      <c r="BR52" s="3">
        <v>66</v>
      </c>
      <c r="BS52" s="3">
        <v>86</v>
      </c>
      <c r="BT52" s="3">
        <v>75</v>
      </c>
      <c r="BU52" s="12"/>
      <c r="BV52" s="12"/>
      <c r="BW52" s="4">
        <f>BR52*[1]Area_Weights_Data!C$41+BS52*[1]Area_Weights_Data!D$41+BT52*[1]Area_Weights_Data!E$41</f>
        <v>67.733333333333348</v>
      </c>
      <c r="BX52" s="4">
        <f>BR52*[1]Area_Weights_Data!C$42+BS52*[1]Area_Weights_Data!D$42+BT52*[1]Area_Weights_Data!E$42</f>
        <v>78.574270557029166</v>
      </c>
      <c r="BY52"/>
      <c r="BZ52" s="3">
        <v>10</v>
      </c>
      <c r="CA52" s="3">
        <v>13.5</v>
      </c>
      <c r="CB52" s="3">
        <v>22</v>
      </c>
      <c r="CC52" s="12"/>
      <c r="CD52" s="12"/>
      <c r="CE52" s="4">
        <f>[1]Area_Weights_Data!L$5*BZ52+[1]Area_Weights_Data!M$5*CA52+[1]Area_Weights_Data!N$5*CB52</f>
        <v>11.697061365600693</v>
      </c>
      <c r="CF52" s="4">
        <f>[1]Area_Weights_Data!L$6*BZ52+[1]Area_Weights_Data!M$6*CA52+[1]Area_Weights_Data!N$6*CB52</f>
        <v>17.949291166848418</v>
      </c>
      <c r="CG52" s="3">
        <v>11.5</v>
      </c>
      <c r="CH52" s="3"/>
      <c r="CI52" s="3"/>
      <c r="CJ52" s="12"/>
      <c r="CK52" s="12"/>
      <c r="CL52" s="4"/>
      <c r="CM52" s="4"/>
      <c r="CN52" s="3">
        <v>29</v>
      </c>
      <c r="CO52" s="3">
        <v>18</v>
      </c>
      <c r="CP52" s="3">
        <v>21</v>
      </c>
      <c r="CQ52" s="12"/>
      <c r="CR52" s="12"/>
      <c r="CS52" s="4">
        <f>[1]Area_Weights_Data!L$11*CN52+[1]Area_Weights_Data!N$11*CP52</f>
        <v>29</v>
      </c>
      <c r="CT52" s="4">
        <f>[1]Area_Weights_Data!L$12*CN52+[1]Area_Weights_Data!N$12*CP52</f>
        <v>23.243093922651937</v>
      </c>
      <c r="CU52" s="3">
        <v>11</v>
      </c>
      <c r="CV52" s="3">
        <v>23</v>
      </c>
      <c r="CW52" s="3">
        <v>27.5</v>
      </c>
      <c r="CX52" s="12"/>
      <c r="CY52" s="12"/>
      <c r="CZ52" s="4">
        <f>[1]Area_Weights_Data!L$14*CU52+[1]Area_Weights_Data!M$14*CV52+[1]Area_Weights_Data!N$14*CW52</f>
        <v>13.853420195439739</v>
      </c>
      <c r="DA52" s="4">
        <f>[1]Area_Weights_Data!L$15*CU52+[1]Area_Weights_Data!M$15*CV52+[1]Area_Weights_Data!N$15*CW52</f>
        <v>25.147554806070819</v>
      </c>
      <c r="DB52" s="3">
        <v>11.35</v>
      </c>
      <c r="DC52" s="3"/>
      <c r="DD52" s="3">
        <v>7.3</v>
      </c>
      <c r="DE52" s="12"/>
      <c r="DF52" s="12"/>
      <c r="DG52" s="4">
        <f t="shared" si="5"/>
        <v>11.35</v>
      </c>
      <c r="DH52" s="4">
        <f t="shared" si="6"/>
        <v>7.3</v>
      </c>
      <c r="DI52" s="3"/>
      <c r="DJ52" s="3">
        <v>9.5</v>
      </c>
      <c r="DK52" s="3">
        <v>12</v>
      </c>
      <c r="DL52" s="12"/>
      <c r="DM52" s="12"/>
      <c r="DN52" s="4">
        <f>[1]Area_Weights_Data!M$23*DJ52+[1]Area_Weights_Data!N$23*DK52</f>
        <v>10.235294117647056</v>
      </c>
      <c r="DO52" s="4">
        <f t="shared" si="7"/>
        <v>12</v>
      </c>
      <c r="DP52" s="3">
        <v>6</v>
      </c>
      <c r="DQ52" s="3">
        <v>8.25</v>
      </c>
      <c r="DR52" s="3">
        <v>9</v>
      </c>
      <c r="DS52" s="12"/>
      <c r="DT52" s="12"/>
      <c r="DU52" s="4">
        <f>[1]Area_Weights_Data!L$26*DP52+[1]Area_Weights_Data!M$26*DQ52+[1]Area_Weights_Data!N$26*DR52</f>
        <v>7.1158536585365839</v>
      </c>
      <c r="DV52" s="4">
        <f>[1]Area_Weights_Data!L$27*DP52+[1]Area_Weights_Data!M$27*DQ52+[1]Area_Weights_Data!N$27*DR52</f>
        <v>8.787735849056606</v>
      </c>
      <c r="DW52" s="3">
        <v>11.5</v>
      </c>
      <c r="DX52" s="3">
        <v>11</v>
      </c>
      <c r="DY52" s="3">
        <v>16.5</v>
      </c>
      <c r="DZ52" s="12"/>
      <c r="EA52" s="12"/>
      <c r="EB52" s="4">
        <f>[1]Area_Weights_Data!L$32*DW52+[1]Area_Weights_Data!M$32*DX52+[1]Area_Weights_Data!N$32*DY52</f>
        <v>11.45</v>
      </c>
      <c r="EC52" s="4">
        <f>[1]Area_Weights_Data!L$33*DW52+[1]Area_Weights_Data!M$33*DX52+[1]Area_Weights_Data!N$33*DY52</f>
        <v>12.896938775510204</v>
      </c>
      <c r="ED52" s="3">
        <v>5.5</v>
      </c>
      <c r="EE52" s="3"/>
      <c r="EF52" s="3">
        <v>5.25</v>
      </c>
      <c r="EG52" s="12"/>
      <c r="EH52" s="12"/>
      <c r="EI52" s="4" t="s">
        <v>98</v>
      </c>
      <c r="EJ52" s="4" t="s">
        <v>98</v>
      </c>
      <c r="EK52">
        <v>9</v>
      </c>
      <c r="EL52">
        <v>9.5</v>
      </c>
      <c r="EM52" s="12"/>
      <c r="EN52" s="13"/>
      <c r="EO52" s="3">
        <v>7</v>
      </c>
      <c r="EP52" s="3">
        <v>9</v>
      </c>
      <c r="EQ52" s="3">
        <v>10</v>
      </c>
      <c r="ER52" s="12"/>
      <c r="ES52" s="13"/>
      <c r="ET52" s="4">
        <f>[1]Area_Weights_Data!L$41*EO52+[1]Area_Weights_Data!M$41*EP52+[1]Area_Weights_Data!N$41*EQ52</f>
        <v>7.5531914893617031</v>
      </c>
      <c r="EU52" s="4">
        <f>[1]Area_Weights_Data!L$42*EO52+[1]Area_Weights_Data!M$42*EP52+[1]Area_Weights_Data!N$42*EQ52</f>
        <v>9.2756410256410273</v>
      </c>
    </row>
    <row r="53" spans="1:151" x14ac:dyDescent="0.25">
      <c r="A53" s="2">
        <v>1980</v>
      </c>
      <c r="B53" s="2">
        <v>12</v>
      </c>
      <c r="C53" s="3">
        <v>90</v>
      </c>
      <c r="D53" s="3">
        <v>115</v>
      </c>
      <c r="E53" s="3">
        <v>130</v>
      </c>
      <c r="F53" s="12"/>
      <c r="G53" s="12"/>
      <c r="H53" s="4">
        <f>[1]Area_Weights_Data!C$5*C53+[1]Area_Weights_Data!D$5*D53+[1]Area_Weights_Data!E$5*E53</f>
        <v>102.42388036691592</v>
      </c>
      <c r="I53" s="4">
        <f>[1]Area_Weights_Data!C$6*C53+[1]Area_Weights_Data!D$6*D53+[1]Area_Weights_Data!E$6*E53</f>
        <v>123.23226578868601</v>
      </c>
      <c r="J53" s="3">
        <v>154</v>
      </c>
      <c r="K53" s="3"/>
      <c r="L53" s="3"/>
      <c r="M53" s="12"/>
      <c r="N53" s="12"/>
      <c r="O53" s="4"/>
      <c r="P53" s="4"/>
      <c r="Q53" s="3">
        <v>140</v>
      </c>
      <c r="R53" s="3">
        <v>100</v>
      </c>
      <c r="S53" s="3">
        <v>125</v>
      </c>
      <c r="T53" s="12"/>
      <c r="U53" s="12"/>
      <c r="V53" s="4">
        <f t="shared" si="0"/>
        <v>140</v>
      </c>
      <c r="W53" s="4">
        <f>[1]Area_Weights_Data!C$12*Q53+[1]Area_Weights_Data!E$12*S53</f>
        <v>126.64934525046768</v>
      </c>
      <c r="X53" s="3">
        <v>95</v>
      </c>
      <c r="Y53" s="3">
        <v>130</v>
      </c>
      <c r="Z53" s="3">
        <v>145</v>
      </c>
      <c r="AA53" s="12"/>
      <c r="AB53" s="12"/>
      <c r="AC53" s="4">
        <f>[1]Area_Weights_Data!C$14*X53+[1]Area_Weights_Data!D$14*Y53+[1]Area_Weights_Data!E$14*Z53</f>
        <v>103.30131240698145</v>
      </c>
      <c r="AD53" s="4">
        <f>[1]Area_Weights_Data!C$15*X53+[1]Area_Weights_Data!D$15*Y53+[1]Area_Weights_Data!E$15*Z53</f>
        <v>136.70759921694247</v>
      </c>
      <c r="AE53" s="3">
        <v>152</v>
      </c>
      <c r="AF53" s="3"/>
      <c r="AG53" s="3">
        <v>139</v>
      </c>
      <c r="AH53" s="12"/>
      <c r="AI53" s="12"/>
      <c r="AJ53" s="4">
        <f t="shared" si="1"/>
        <v>152</v>
      </c>
      <c r="AK53" s="4">
        <f t="shared" si="2"/>
        <v>139</v>
      </c>
      <c r="AL53" s="3"/>
      <c r="AM53" s="3">
        <v>136</v>
      </c>
      <c r="AN53" s="3">
        <v>150</v>
      </c>
      <c r="AO53" s="12"/>
      <c r="AP53" s="12"/>
      <c r="AQ53" s="4">
        <f>[1]Area_Weights_Data!D$23*AM53+[1]Area_Weights_Data!E$23*AN53</f>
        <v>143.16783021502374</v>
      </c>
      <c r="AR53" s="4">
        <f t="shared" si="3"/>
        <v>150</v>
      </c>
      <c r="AS53" s="3">
        <v>80</v>
      </c>
      <c r="AT53" s="3">
        <v>106</v>
      </c>
      <c r="AU53" s="3">
        <v>130</v>
      </c>
      <c r="AV53" s="12"/>
      <c r="AW53" s="12"/>
      <c r="AX53" s="4">
        <f>[1]Area_Weights_Data!$C$26*AS53+[1]Area_Weights_Data!$D$26*AT53+[1]Area_Weights_Data!$E$26*AU53</f>
        <v>87.645190839694635</v>
      </c>
      <c r="AY53" s="4">
        <f>[1]Area_Weights_Data!C$27*AS53+[1]Area_Weights_Data!D$27*AT53+[1]Area_Weights_Data!E$27*AU53</f>
        <v>118.7586170042217</v>
      </c>
      <c r="AZ53" s="3">
        <v>90</v>
      </c>
      <c r="BA53" s="3">
        <v>130</v>
      </c>
      <c r="BB53" s="3">
        <v>140</v>
      </c>
      <c r="BC53" s="12"/>
      <c r="BD53" s="12"/>
      <c r="BE53" s="4">
        <f t="shared" si="4"/>
        <v>90</v>
      </c>
      <c r="BF53" s="4">
        <f>[1]Area_Weights_Data!C$33*AZ53+[1]Area_Weights_Data!D$33*BA53+[1]Area_Weights_Data!E$33*BB53</f>
        <v>135.37439999999998</v>
      </c>
      <c r="BG53" s="3">
        <v>73</v>
      </c>
      <c r="BH53" s="3">
        <v>65</v>
      </c>
      <c r="BI53" s="3">
        <v>58</v>
      </c>
      <c r="BJ53" s="12"/>
      <c r="BK53" s="12"/>
      <c r="BL53" s="4">
        <f>[1]Area_Weights_Data!$C$35*BG53+[1]Area_Weights_Data!$D$35*BH53+[1]Area_Weights_Data!$E$35*BI53</f>
        <v>72.185628742514979</v>
      </c>
      <c r="BM53" s="4">
        <f>[1]Area_Weights_Data!$C$36*BG53+[1]Area_Weights_Data!$D$36*BH53+[1]Area_Weights_Data!$E$36*BI53</f>
        <v>62.55144032921811</v>
      </c>
      <c r="BN53">
        <v>182</v>
      </c>
      <c r="BO53">
        <v>164</v>
      </c>
      <c r="BP53" s="12"/>
      <c r="BQ53" s="12"/>
      <c r="BR53" s="3">
        <v>70</v>
      </c>
      <c r="BS53" s="3">
        <v>82</v>
      </c>
      <c r="BT53" s="3">
        <v>66</v>
      </c>
      <c r="BU53" s="12"/>
      <c r="BV53" s="12"/>
      <c r="BW53" s="4">
        <f>BR53*[1]Area_Weights_Data!C$41+BS53*[1]Area_Weights_Data!D$41+BT53*[1]Area_Weights_Data!E$41</f>
        <v>71.040000000000006</v>
      </c>
      <c r="BX53" s="4">
        <f>BR53*[1]Area_Weights_Data!C$42+BS53*[1]Area_Weights_Data!D$42+BT53*[1]Area_Weights_Data!E$42</f>
        <v>71.198938992042429</v>
      </c>
      <c r="BY53"/>
      <c r="BZ53" s="3">
        <v>12</v>
      </c>
      <c r="CA53" s="3">
        <v>15</v>
      </c>
      <c r="CB53" s="3">
        <v>18</v>
      </c>
      <c r="CC53" s="12"/>
      <c r="CD53" s="12"/>
      <c r="CE53" s="4">
        <f>[1]Area_Weights_Data!L$5*BZ53+[1]Area_Weights_Data!M$5*CA53+[1]Area_Weights_Data!N$5*CB53</f>
        <v>13.454624027657736</v>
      </c>
      <c r="CF53" s="4">
        <f>[1]Area_Weights_Data!L$6*BZ53+[1]Area_Weights_Data!M$6*CA53+[1]Area_Weights_Data!N$6*CB53</f>
        <v>16.570338058887678</v>
      </c>
      <c r="CG53" s="3">
        <v>11.5</v>
      </c>
      <c r="CH53" s="3"/>
      <c r="CI53" s="3"/>
      <c r="CJ53" s="12"/>
      <c r="CK53" s="12"/>
      <c r="CL53" s="4"/>
      <c r="CM53" s="4"/>
      <c r="CN53" s="3">
        <v>25</v>
      </c>
      <c r="CO53" s="3">
        <v>18</v>
      </c>
      <c r="CP53" s="3">
        <v>21</v>
      </c>
      <c r="CQ53" s="12"/>
      <c r="CR53" s="12"/>
      <c r="CS53" s="4">
        <f>[1]Area_Weights_Data!L$11*CN53+[1]Area_Weights_Data!N$11*CP53</f>
        <v>25</v>
      </c>
      <c r="CT53" s="4">
        <f>[1]Area_Weights_Data!L$12*CN53+[1]Area_Weights_Data!N$12*CP53</f>
        <v>22.121546961325972</v>
      </c>
      <c r="CU53" s="3">
        <v>11.5</v>
      </c>
      <c r="CV53" s="3">
        <v>20</v>
      </c>
      <c r="CW53" s="3">
        <v>26</v>
      </c>
      <c r="CX53" s="12"/>
      <c r="CY53" s="12"/>
      <c r="CZ53" s="4">
        <f>[1]Area_Weights_Data!L$14*CU53+[1]Area_Weights_Data!M$14*CV53+[1]Area_Weights_Data!N$14*CW53</f>
        <v>13.521172638436482</v>
      </c>
      <c r="DA53" s="4">
        <f>[1]Area_Weights_Data!L$15*CU53+[1]Area_Weights_Data!M$15*CV53+[1]Area_Weights_Data!N$15*CW53</f>
        <v>22.863406408094427</v>
      </c>
      <c r="DB53" s="3">
        <v>11.5</v>
      </c>
      <c r="DC53" s="3"/>
      <c r="DD53" s="3">
        <v>7.5</v>
      </c>
      <c r="DE53" s="12"/>
      <c r="DF53" s="12"/>
      <c r="DG53" s="4">
        <f t="shared" si="5"/>
        <v>11.5</v>
      </c>
      <c r="DH53" s="4">
        <f t="shared" si="6"/>
        <v>7.5</v>
      </c>
      <c r="DI53" s="3"/>
      <c r="DJ53" s="3">
        <v>9.5</v>
      </c>
      <c r="DK53" s="3">
        <v>12</v>
      </c>
      <c r="DL53" s="12"/>
      <c r="DM53" s="12"/>
      <c r="DN53" s="4">
        <f>[1]Area_Weights_Data!M$23*DJ53+[1]Area_Weights_Data!N$23*DK53</f>
        <v>10.235294117647056</v>
      </c>
      <c r="DO53" s="4">
        <f t="shared" si="7"/>
        <v>12</v>
      </c>
      <c r="DP53" s="3">
        <v>6</v>
      </c>
      <c r="DQ53" s="3">
        <v>7</v>
      </c>
      <c r="DR53" s="3">
        <v>9</v>
      </c>
      <c r="DS53" s="12"/>
      <c r="DT53" s="12"/>
      <c r="DU53" s="4">
        <f>[1]Area_Weights_Data!L$26*DP53+[1]Area_Weights_Data!M$26*DQ53+[1]Area_Weights_Data!N$26*DR53</f>
        <v>6.4959349593495928</v>
      </c>
      <c r="DV53" s="4">
        <f>[1]Area_Weights_Data!L$27*DP53+[1]Area_Weights_Data!M$27*DQ53+[1]Area_Weights_Data!N$27*DR53</f>
        <v>8.4339622641509457</v>
      </c>
      <c r="DW53" s="3">
        <v>11.5</v>
      </c>
      <c r="DX53" s="3">
        <v>11</v>
      </c>
      <c r="DY53" s="3">
        <v>16.5</v>
      </c>
      <c r="DZ53" s="12"/>
      <c r="EA53" s="12"/>
      <c r="EB53" s="4">
        <f>[1]Area_Weights_Data!L$32*DW53+[1]Area_Weights_Data!M$32*DX53+[1]Area_Weights_Data!N$32*DY53</f>
        <v>11.45</v>
      </c>
      <c r="EC53" s="4">
        <f>[1]Area_Weights_Data!L$33*DW53+[1]Area_Weights_Data!M$33*DX53+[1]Area_Weights_Data!N$33*DY53</f>
        <v>12.896938775510204</v>
      </c>
      <c r="ED53" s="3">
        <v>5.5</v>
      </c>
      <c r="EE53" s="3"/>
      <c r="EF53" s="3">
        <v>5.25</v>
      </c>
      <c r="EG53" s="12"/>
      <c r="EH53" s="12"/>
      <c r="EI53" s="4" t="s">
        <v>98</v>
      </c>
      <c r="EJ53" s="4" t="s">
        <v>98</v>
      </c>
      <c r="EK53">
        <v>9.25</v>
      </c>
      <c r="EL53">
        <v>9.25</v>
      </c>
      <c r="EM53" s="12"/>
      <c r="EN53" s="13"/>
      <c r="EO53" s="3">
        <v>7</v>
      </c>
      <c r="EP53" s="3">
        <v>9</v>
      </c>
      <c r="EQ53" s="3">
        <v>10</v>
      </c>
      <c r="ER53" s="12"/>
      <c r="ES53" s="13"/>
      <c r="ET53" s="4">
        <f>[1]Area_Weights_Data!L$41*EO53+[1]Area_Weights_Data!M$41*EP53+[1]Area_Weights_Data!N$41*EQ53</f>
        <v>7.5531914893617031</v>
      </c>
      <c r="EU53" s="4">
        <f>[1]Area_Weights_Data!L$42*EO53+[1]Area_Weights_Data!M$42*EP53+[1]Area_Weights_Data!N$42*EQ53</f>
        <v>9.2756410256410273</v>
      </c>
    </row>
    <row r="54" spans="1:151" x14ac:dyDescent="0.25">
      <c r="A54" s="2">
        <v>1981</v>
      </c>
      <c r="B54" s="2">
        <v>1</v>
      </c>
      <c r="C54" s="3">
        <v>95</v>
      </c>
      <c r="D54" s="3">
        <v>115</v>
      </c>
      <c r="E54" s="3">
        <v>127</v>
      </c>
      <c r="F54" s="12"/>
      <c r="G54" s="12"/>
      <c r="H54" s="4">
        <f>[1]Area_Weights_Data!C$5*C54+[1]Area_Weights_Data!D$5*D54+[1]Area_Weights_Data!E$5*E54</f>
        <v>104.93910429353275</v>
      </c>
      <c r="I54" s="4">
        <f>[1]Area_Weights_Data!C$6*C54+[1]Area_Weights_Data!D$6*D54+[1]Area_Weights_Data!E$6*E54</f>
        <v>121.58581263094881</v>
      </c>
      <c r="J54" s="3">
        <v>144</v>
      </c>
      <c r="K54" s="3"/>
      <c r="L54" s="3"/>
      <c r="M54" s="12"/>
      <c r="N54" s="12"/>
      <c r="O54" s="4"/>
      <c r="P54" s="4"/>
      <c r="Q54" s="3">
        <v>137</v>
      </c>
      <c r="R54" s="3">
        <v>105</v>
      </c>
      <c r="S54" s="3">
        <v>125</v>
      </c>
      <c r="T54" s="12"/>
      <c r="U54" s="12"/>
      <c r="V54" s="4">
        <f t="shared" si="0"/>
        <v>137</v>
      </c>
      <c r="W54" s="4">
        <f>[1]Area_Weights_Data!C$12*Q54+[1]Area_Weights_Data!E$12*S54</f>
        <v>126.31947620037414</v>
      </c>
      <c r="X54" s="3">
        <v>100</v>
      </c>
      <c r="Y54" s="3">
        <v>156</v>
      </c>
      <c r="Z54" s="3">
        <v>140</v>
      </c>
      <c r="AA54" s="12"/>
      <c r="AB54" s="12"/>
      <c r="AC54" s="4">
        <f>[1]Area_Weights_Data!C$14*X54+[1]Area_Weights_Data!D$14*Y54+[1]Area_Weights_Data!E$14*Z54</f>
        <v>113.28209985117033</v>
      </c>
      <c r="AD54" s="4">
        <f>[1]Area_Weights_Data!C$15*X54+[1]Area_Weights_Data!D$15*Y54+[1]Area_Weights_Data!E$15*Z54</f>
        <v>148.84522750192792</v>
      </c>
      <c r="AE54" s="3">
        <v>154</v>
      </c>
      <c r="AF54" s="3"/>
      <c r="AG54" s="3">
        <v>137</v>
      </c>
      <c r="AH54" s="12"/>
      <c r="AI54" s="12"/>
      <c r="AJ54" s="4">
        <f t="shared" si="1"/>
        <v>154</v>
      </c>
      <c r="AK54" s="4">
        <f t="shared" si="2"/>
        <v>137</v>
      </c>
      <c r="AL54" s="3"/>
      <c r="AM54" s="3">
        <v>130</v>
      </c>
      <c r="AN54" s="3">
        <v>145</v>
      </c>
      <c r="AO54" s="12"/>
      <c r="AP54" s="12"/>
      <c r="AQ54" s="4">
        <f>[1]Area_Weights_Data!D$23*AM54+[1]Area_Weights_Data!E$23*AN54</f>
        <v>137.70175928511588</v>
      </c>
      <c r="AR54" s="4">
        <f t="shared" si="3"/>
        <v>145</v>
      </c>
      <c r="AS54" s="3">
        <v>80</v>
      </c>
      <c r="AT54" s="3">
        <v>122</v>
      </c>
      <c r="AU54" s="3">
        <v>160</v>
      </c>
      <c r="AV54" s="12"/>
      <c r="AW54" s="12"/>
      <c r="AX54" s="4">
        <f>[1]Area_Weights_Data!$C$26*AS54+[1]Area_Weights_Data!$D$26*AT54+[1]Area_Weights_Data!$E$26*AU54</f>
        <v>92.349923664122116</v>
      </c>
      <c r="AY54" s="4">
        <f>[1]Area_Weights_Data!C$27*AS54+[1]Area_Weights_Data!D$27*AT54+[1]Area_Weights_Data!E$27*AU54</f>
        <v>142.20114359001769</v>
      </c>
      <c r="AZ54" s="3">
        <v>90</v>
      </c>
      <c r="BA54" s="3">
        <v>133</v>
      </c>
      <c r="BB54" s="3">
        <v>139</v>
      </c>
      <c r="BC54" s="12"/>
      <c r="BD54" s="12"/>
      <c r="BE54" s="4">
        <f t="shared" si="4"/>
        <v>90</v>
      </c>
      <c r="BF54" s="4">
        <f>[1]Area_Weights_Data!C$33*AZ54+[1]Area_Weights_Data!D$33*BA54+[1]Area_Weights_Data!E$33*BB54</f>
        <v>136.22463999999999</v>
      </c>
      <c r="BG54" s="3">
        <v>70</v>
      </c>
      <c r="BH54" s="3">
        <v>65</v>
      </c>
      <c r="BI54" s="3">
        <v>59</v>
      </c>
      <c r="BJ54" s="12"/>
      <c r="BK54" s="12"/>
      <c r="BL54" s="4">
        <f>[1]Area_Weights_Data!$C$35*BG54+[1]Area_Weights_Data!$D$35*BH54+[1]Area_Weights_Data!$E$35*BI54</f>
        <v>69.491017964071858</v>
      </c>
      <c r="BM54" s="4">
        <f>[1]Area_Weights_Data!$C$36*BG54+[1]Area_Weights_Data!$D$36*BH54+[1]Area_Weights_Data!$E$36*BI54</f>
        <v>62.901234567901241</v>
      </c>
      <c r="BN54">
        <v>172</v>
      </c>
      <c r="BO54">
        <v>159</v>
      </c>
      <c r="BP54" s="12"/>
      <c r="BQ54" s="12"/>
      <c r="BR54" s="3">
        <v>66</v>
      </c>
      <c r="BS54" s="3">
        <v>80</v>
      </c>
      <c r="BT54" s="3">
        <v>75</v>
      </c>
      <c r="BU54" s="12"/>
      <c r="BV54" s="12"/>
      <c r="BW54" s="4">
        <f>BR54*[1]Area_Weights_Data!C$41+BS54*[1]Area_Weights_Data!D$41+BT54*[1]Area_Weights_Data!E$41</f>
        <v>67.213333333333338</v>
      </c>
      <c r="BX54" s="4">
        <f>BR54*[1]Area_Weights_Data!C$42+BS54*[1]Area_Weights_Data!D$42+BT54*[1]Area_Weights_Data!E$42</f>
        <v>76.624668435013248</v>
      </c>
      <c r="BY54"/>
      <c r="BZ54" s="3">
        <v>12</v>
      </c>
      <c r="CA54" s="3">
        <v>15</v>
      </c>
      <c r="CB54" s="3">
        <v>22</v>
      </c>
      <c r="CC54" s="12"/>
      <c r="CD54" s="12"/>
      <c r="CE54" s="4">
        <f>[1]Area_Weights_Data!L$5*BZ54+[1]Area_Weights_Data!M$5*CA54+[1]Area_Weights_Data!N$5*CB54</f>
        <v>13.454624027657736</v>
      </c>
      <c r="CF54" s="4">
        <f>[1]Area_Weights_Data!L$6*BZ54+[1]Area_Weights_Data!M$6*CA54+[1]Area_Weights_Data!N$6*CB54</f>
        <v>18.664122137404583</v>
      </c>
      <c r="CG54" s="3">
        <v>11.5</v>
      </c>
      <c r="CH54" s="3"/>
      <c r="CI54" s="3"/>
      <c r="CJ54" s="12"/>
      <c r="CK54" s="12"/>
      <c r="CL54" s="4"/>
      <c r="CM54" s="4"/>
      <c r="CN54" s="3">
        <v>28</v>
      </c>
      <c r="CO54" s="3">
        <v>18</v>
      </c>
      <c r="CP54" s="3">
        <v>21</v>
      </c>
      <c r="CQ54" s="12"/>
      <c r="CR54" s="12"/>
      <c r="CS54" s="4">
        <f>[1]Area_Weights_Data!L$11*CN54+[1]Area_Weights_Data!N$11*CP54</f>
        <v>28</v>
      </c>
      <c r="CT54" s="4">
        <f>[1]Area_Weights_Data!L$12*CN54+[1]Area_Weights_Data!N$12*CP54</f>
        <v>22.962707182320447</v>
      </c>
      <c r="CU54" s="3">
        <v>11.5</v>
      </c>
      <c r="CV54" s="3">
        <v>17</v>
      </c>
      <c r="CW54" s="3">
        <v>30</v>
      </c>
      <c r="CX54" s="12"/>
      <c r="CY54" s="12"/>
      <c r="CZ54" s="4">
        <f>[1]Area_Weights_Data!L$14*CU54+[1]Area_Weights_Data!M$14*CV54+[1]Area_Weights_Data!N$14*CW54</f>
        <v>12.807817589576548</v>
      </c>
      <c r="DA54" s="4">
        <f>[1]Area_Weights_Data!L$15*CU54+[1]Area_Weights_Data!M$15*CV54+[1]Area_Weights_Data!N$15*CW54</f>
        <v>23.204047217537934</v>
      </c>
      <c r="DB54" s="3">
        <v>12</v>
      </c>
      <c r="DC54" s="3"/>
      <c r="DD54" s="3">
        <v>8.5</v>
      </c>
      <c r="DE54" s="12"/>
      <c r="DF54" s="12"/>
      <c r="DG54" s="4">
        <f t="shared" si="5"/>
        <v>12</v>
      </c>
      <c r="DH54" s="4">
        <f t="shared" si="6"/>
        <v>8.5</v>
      </c>
      <c r="DI54" s="3"/>
      <c r="DJ54" s="3">
        <v>9.5</v>
      </c>
      <c r="DK54" s="3">
        <v>12</v>
      </c>
      <c r="DL54" s="12"/>
      <c r="DM54" s="12"/>
      <c r="DN54" s="4">
        <f>[1]Area_Weights_Data!M$23*DJ54+[1]Area_Weights_Data!N$23*DK54</f>
        <v>10.235294117647056</v>
      </c>
      <c r="DO54" s="4">
        <f t="shared" si="7"/>
        <v>12</v>
      </c>
      <c r="DP54" s="3">
        <v>6</v>
      </c>
      <c r="DQ54" s="3">
        <v>7</v>
      </c>
      <c r="DR54" s="3">
        <v>9</v>
      </c>
      <c r="DS54" s="12"/>
      <c r="DT54" s="12"/>
      <c r="DU54" s="4">
        <f>[1]Area_Weights_Data!L$26*DP54+[1]Area_Weights_Data!M$26*DQ54+[1]Area_Weights_Data!N$26*DR54</f>
        <v>6.4959349593495928</v>
      </c>
      <c r="DV54" s="4">
        <f>[1]Area_Weights_Data!L$27*DP54+[1]Area_Weights_Data!M$27*DQ54+[1]Area_Weights_Data!N$27*DR54</f>
        <v>8.4339622641509457</v>
      </c>
      <c r="DW54" s="3">
        <v>11.5</v>
      </c>
      <c r="DX54" s="3">
        <v>11</v>
      </c>
      <c r="DY54" s="3">
        <v>16.5</v>
      </c>
      <c r="DZ54" s="12"/>
      <c r="EA54" s="12"/>
      <c r="EB54" s="4">
        <f>[1]Area_Weights_Data!L$32*DW54+[1]Area_Weights_Data!M$32*DX54+[1]Area_Weights_Data!N$32*DY54</f>
        <v>11.45</v>
      </c>
      <c r="EC54" s="4">
        <f>[1]Area_Weights_Data!L$33*DW54+[1]Area_Weights_Data!M$33*DX54+[1]Area_Weights_Data!N$33*DY54</f>
        <v>12.896938775510204</v>
      </c>
      <c r="ED54" s="3">
        <v>6</v>
      </c>
      <c r="EE54" s="3"/>
      <c r="EF54" s="3">
        <v>5.25</v>
      </c>
      <c r="EG54" s="12"/>
      <c r="EH54" s="12"/>
      <c r="EI54" s="4" t="s">
        <v>98</v>
      </c>
      <c r="EJ54" s="4" t="s">
        <v>98</v>
      </c>
      <c r="EK54">
        <v>9.75</v>
      </c>
      <c r="EL54">
        <v>9.5</v>
      </c>
      <c r="EM54" s="12"/>
      <c r="EN54" s="13"/>
      <c r="EO54" s="3">
        <v>7</v>
      </c>
      <c r="EP54" s="3">
        <v>8.5</v>
      </c>
      <c r="EQ54" s="3">
        <v>9</v>
      </c>
      <c r="ER54" s="12"/>
      <c r="ES54" s="13"/>
      <c r="ET54" s="4">
        <f>[1]Area_Weights_Data!L$41*EO54+[1]Area_Weights_Data!M$41*EP54+[1]Area_Weights_Data!N$41*EQ54</f>
        <v>7.4148936170212769</v>
      </c>
      <c r="EU54" s="4">
        <f>[1]Area_Weights_Data!L$42*EO54+[1]Area_Weights_Data!M$42*EP54+[1]Area_Weights_Data!N$42*EQ54</f>
        <v>8.6378205128205146</v>
      </c>
    </row>
    <row r="55" spans="1:151" x14ac:dyDescent="0.25">
      <c r="A55" s="2">
        <v>1981</v>
      </c>
      <c r="B55" s="2">
        <v>2</v>
      </c>
      <c r="C55" s="3">
        <v>100</v>
      </c>
      <c r="D55" s="3">
        <v>127</v>
      </c>
      <c r="E55" s="3">
        <v>130</v>
      </c>
      <c r="F55" s="12"/>
      <c r="G55" s="12"/>
      <c r="H55" s="4">
        <f>[1]Area_Weights_Data!C$5*C55+[1]Area_Weights_Data!D$5*D55+[1]Area_Weights_Data!E$5*E55</f>
        <v>113.4177907962692</v>
      </c>
      <c r="I55" s="4">
        <f>[1]Area_Weights_Data!C$6*C55+[1]Area_Weights_Data!D$6*D55+[1]Area_Weights_Data!E$6*E55</f>
        <v>128.6464531577372</v>
      </c>
      <c r="J55" s="3">
        <v>145</v>
      </c>
      <c r="K55" s="3"/>
      <c r="L55" s="3"/>
      <c r="M55" s="12"/>
      <c r="N55" s="12"/>
      <c r="O55" s="4"/>
      <c r="P55" s="4"/>
      <c r="Q55" s="3">
        <v>131</v>
      </c>
      <c r="R55" s="3">
        <v>110</v>
      </c>
      <c r="S55" s="3">
        <v>122</v>
      </c>
      <c r="T55" s="12"/>
      <c r="U55" s="12"/>
      <c r="V55" s="4">
        <f t="shared" si="0"/>
        <v>131</v>
      </c>
      <c r="W55" s="4">
        <f>[1]Area_Weights_Data!C$12*Q55+[1]Area_Weights_Data!E$12*S55</f>
        <v>122.98960715028061</v>
      </c>
      <c r="X55" s="3">
        <v>100</v>
      </c>
      <c r="Y55" s="3">
        <v>138</v>
      </c>
      <c r="Z55" s="3">
        <v>135</v>
      </c>
      <c r="AA55" s="12"/>
      <c r="AB55" s="12"/>
      <c r="AC55" s="4">
        <f>[1]Area_Weights_Data!C$14*X55+[1]Area_Weights_Data!D$14*Y55+[1]Area_Weights_Data!E$14*Z55</f>
        <v>109.01285347043699</v>
      </c>
      <c r="AD55" s="4">
        <f>[1]Area_Weights_Data!C$15*X55+[1]Area_Weights_Data!D$15*Y55+[1]Area_Weights_Data!E$15*Z55</f>
        <v>136.65848015661143</v>
      </c>
      <c r="AE55" s="3">
        <v>150</v>
      </c>
      <c r="AF55" s="3"/>
      <c r="AG55" s="3">
        <v>125</v>
      </c>
      <c r="AH55" s="12"/>
      <c r="AI55" s="12"/>
      <c r="AJ55" s="4">
        <f t="shared" si="1"/>
        <v>150</v>
      </c>
      <c r="AK55" s="4">
        <f t="shared" si="2"/>
        <v>125</v>
      </c>
      <c r="AL55" s="3"/>
      <c r="AM55" s="3">
        <v>133</v>
      </c>
      <c r="AN55" s="3">
        <v>148</v>
      </c>
      <c r="AO55" s="12"/>
      <c r="AP55" s="12"/>
      <c r="AQ55" s="4">
        <f>[1]Area_Weights_Data!D$23*AM55+[1]Area_Weights_Data!E$23*AN55</f>
        <v>140.69757051103042</v>
      </c>
      <c r="AR55" s="4">
        <f t="shared" si="3"/>
        <v>148</v>
      </c>
      <c r="AS55" s="3">
        <v>80</v>
      </c>
      <c r="AT55" s="3">
        <v>135</v>
      </c>
      <c r="AU55" s="3">
        <v>166</v>
      </c>
      <c r="AV55" s="12"/>
      <c r="AW55" s="12"/>
      <c r="AX55" s="4">
        <f>[1]Area_Weights_Data!$C$26*AS55+[1]Area_Weights_Data!$D$26*AT55+[1]Area_Weights_Data!$E$26*AU55</f>
        <v>96.172519083969448</v>
      </c>
      <c r="AY55" s="4">
        <f>[1]Area_Weights_Data!C$27*AS55+[1]Area_Weights_Data!D$27*AT55+[1]Area_Weights_Data!E$27*AU55</f>
        <v>151.47988029711968</v>
      </c>
      <c r="AZ55" s="3">
        <v>93</v>
      </c>
      <c r="BA55" s="3">
        <v>129</v>
      </c>
      <c r="BB55" s="3">
        <v>135</v>
      </c>
      <c r="BC55" s="12"/>
      <c r="BD55" s="12"/>
      <c r="BE55" s="4">
        <f t="shared" si="4"/>
        <v>93</v>
      </c>
      <c r="BF55" s="4">
        <f>[1]Area_Weights_Data!C$33*AZ55+[1]Area_Weights_Data!D$33*BA55+[1]Area_Weights_Data!E$33*BB55</f>
        <v>132.22463999999999</v>
      </c>
      <c r="BG55" s="3">
        <v>71</v>
      </c>
      <c r="BH55" s="3">
        <v>78</v>
      </c>
      <c r="BI55" s="3">
        <v>56</v>
      </c>
      <c r="BJ55" s="12"/>
      <c r="BK55" s="12"/>
      <c r="BL55" s="4">
        <f>[1]Area_Weights_Data!$C$35*BG55+[1]Area_Weights_Data!$D$35*BH55+[1]Area_Weights_Data!$E$35*BI55</f>
        <v>71.71257485029939</v>
      </c>
      <c r="BM55" s="4">
        <f>[1]Area_Weights_Data!$C$36*BG55+[1]Area_Weights_Data!$D$36*BH55+[1]Area_Weights_Data!$E$36*BI55</f>
        <v>70.304526748971199</v>
      </c>
      <c r="BN55">
        <v>157</v>
      </c>
      <c r="BO55">
        <v>151</v>
      </c>
      <c r="BP55" s="12"/>
      <c r="BQ55" s="12"/>
      <c r="BR55" s="3">
        <v>62</v>
      </c>
      <c r="BS55" s="3">
        <v>84</v>
      </c>
      <c r="BT55" s="3">
        <v>77</v>
      </c>
      <c r="BU55" s="12"/>
      <c r="BV55" s="12"/>
      <c r="BW55" s="4">
        <f>BR55*[1]Area_Weights_Data!C$41+BS55*[1]Area_Weights_Data!D$41+BT55*[1]Area_Weights_Data!E$41</f>
        <v>63.906666666666673</v>
      </c>
      <c r="BX55" s="4">
        <f>BR55*[1]Area_Weights_Data!C$42+BS55*[1]Area_Weights_Data!D$42+BT55*[1]Area_Weights_Data!E$42</f>
        <v>79.274535809018559</v>
      </c>
      <c r="BY55"/>
      <c r="BZ55" s="3">
        <v>12</v>
      </c>
      <c r="CA55" s="3">
        <v>15</v>
      </c>
      <c r="CB55" s="3">
        <v>20</v>
      </c>
      <c r="CC55" s="12"/>
      <c r="CD55" s="12"/>
      <c r="CE55" s="4">
        <f>[1]Area_Weights_Data!L$5*BZ55+[1]Area_Weights_Data!M$5*CA55+[1]Area_Weights_Data!N$5*CB55</f>
        <v>13.454624027657736</v>
      </c>
      <c r="CF55" s="4">
        <f>[1]Area_Weights_Data!L$6*BZ55+[1]Area_Weights_Data!M$6*CA55+[1]Area_Weights_Data!N$6*CB55</f>
        <v>17.617230098146131</v>
      </c>
      <c r="CG55" s="3">
        <v>11.5</v>
      </c>
      <c r="CH55" s="3"/>
      <c r="CI55" s="3"/>
      <c r="CJ55" s="12"/>
      <c r="CK55" s="12"/>
      <c r="CL55" s="4"/>
      <c r="CM55" s="4"/>
      <c r="CN55" s="3">
        <v>26</v>
      </c>
      <c r="CO55" s="3">
        <v>18</v>
      </c>
      <c r="CP55" s="3">
        <v>21</v>
      </c>
      <c r="CQ55" s="12"/>
      <c r="CR55" s="12"/>
      <c r="CS55" s="4">
        <f>[1]Area_Weights_Data!L$11*CN55+[1]Area_Weights_Data!N$11*CP55</f>
        <v>26</v>
      </c>
      <c r="CT55" s="4">
        <f>[1]Area_Weights_Data!L$12*CN55+[1]Area_Weights_Data!N$12*CP55</f>
        <v>22.401933701657462</v>
      </c>
      <c r="CU55" s="3">
        <v>11.5</v>
      </c>
      <c r="CV55" s="3">
        <v>17</v>
      </c>
      <c r="CW55" s="3">
        <v>24</v>
      </c>
      <c r="CX55" s="12"/>
      <c r="CY55" s="12"/>
      <c r="CZ55" s="4">
        <f>[1]Area_Weights_Data!L$14*CU55+[1]Area_Weights_Data!M$14*CV55+[1]Area_Weights_Data!N$14*CW55</f>
        <v>12.807817589576548</v>
      </c>
      <c r="DA55" s="4">
        <f>[1]Area_Weights_Data!L$15*CU55+[1]Area_Weights_Data!M$15*CV55+[1]Area_Weights_Data!N$15*CW55</f>
        <v>20.340640809443499</v>
      </c>
      <c r="DB55" s="3">
        <v>11</v>
      </c>
      <c r="DC55" s="3"/>
      <c r="DD55" s="3">
        <v>8.5</v>
      </c>
      <c r="DE55" s="12"/>
      <c r="DF55" s="12"/>
      <c r="DG55" s="4">
        <f t="shared" si="5"/>
        <v>11</v>
      </c>
      <c r="DH55" s="4">
        <f t="shared" si="6"/>
        <v>8.5</v>
      </c>
      <c r="DI55" s="3"/>
      <c r="DJ55" s="3">
        <v>9.5</v>
      </c>
      <c r="DK55" s="3">
        <v>12</v>
      </c>
      <c r="DL55" s="12"/>
      <c r="DM55" s="12"/>
      <c r="DN55" s="4">
        <f>[1]Area_Weights_Data!M$23*DJ55+[1]Area_Weights_Data!N$23*DK55</f>
        <v>10.235294117647056</v>
      </c>
      <c r="DO55" s="4">
        <f t="shared" si="7"/>
        <v>12</v>
      </c>
      <c r="DP55" s="3">
        <v>6</v>
      </c>
      <c r="DQ55" s="3">
        <v>7</v>
      </c>
      <c r="DR55" s="3">
        <v>9.5</v>
      </c>
      <c r="DS55" s="12"/>
      <c r="DT55" s="12"/>
      <c r="DU55" s="4">
        <f>[1]Area_Weights_Data!L$26*DP55+[1]Area_Weights_Data!M$26*DQ55+[1]Area_Weights_Data!N$26*DR55</f>
        <v>6.4959349593495928</v>
      </c>
      <c r="DV55" s="4">
        <f>[1]Area_Weights_Data!L$27*DP55+[1]Area_Weights_Data!M$27*DQ55+[1]Area_Weights_Data!N$27*DR55</f>
        <v>8.7924528301886813</v>
      </c>
      <c r="DW55" s="3">
        <v>11.5</v>
      </c>
      <c r="DX55" s="3">
        <v>11</v>
      </c>
      <c r="DY55" s="3">
        <v>16</v>
      </c>
      <c r="DZ55" s="12"/>
      <c r="EA55" s="12"/>
      <c r="EB55" s="4">
        <f>[1]Area_Weights_Data!L$32*DW55+[1]Area_Weights_Data!M$32*DX55+[1]Area_Weights_Data!N$32*DY55</f>
        <v>11.45</v>
      </c>
      <c r="EC55" s="4">
        <f>[1]Area_Weights_Data!L$33*DW55+[1]Area_Weights_Data!M$33*DX55+[1]Area_Weights_Data!N$33*DY55</f>
        <v>12.724489795918366</v>
      </c>
      <c r="ED55" s="3">
        <v>6</v>
      </c>
      <c r="EE55" s="3">
        <v>5.5</v>
      </c>
      <c r="EF55" s="3">
        <v>5.25</v>
      </c>
      <c r="EG55" s="12"/>
      <c r="EH55" s="12"/>
      <c r="EI55" s="4">
        <f>[1]Area_Weights_Data!$L$35*ED55+[1]Area_Weights_Data!$M$35*EE55+[1]Area_Weights_Data!$N$35*EF55</f>
        <v>5.9642857142857144</v>
      </c>
      <c r="EJ55" s="4">
        <f>[1]Area_Weights_Data!$L$36*ED55+[1]Area_Weights_Data!$M$36*EE55+[1]Area_Weights_Data!$N$36*EF55</f>
        <v>5.3703703703703702</v>
      </c>
      <c r="EK55">
        <v>9.75</v>
      </c>
      <c r="EL55">
        <v>9.5</v>
      </c>
      <c r="EM55" s="12"/>
      <c r="EN55" s="13"/>
      <c r="EO55" s="3">
        <v>7</v>
      </c>
      <c r="EP55" s="3">
        <v>8.5</v>
      </c>
      <c r="EQ55" s="3">
        <v>9</v>
      </c>
      <c r="ER55" s="12"/>
      <c r="ES55" s="13"/>
      <c r="ET55" s="4">
        <f>[1]Area_Weights_Data!L$41*EO55+[1]Area_Weights_Data!M$41*EP55+[1]Area_Weights_Data!N$41*EQ55</f>
        <v>7.4148936170212769</v>
      </c>
      <c r="EU55" s="4">
        <f>[1]Area_Weights_Data!L$42*EO55+[1]Area_Weights_Data!M$42*EP55+[1]Area_Weights_Data!N$42*EQ55</f>
        <v>8.6378205128205146</v>
      </c>
    </row>
    <row r="56" spans="1:151" x14ac:dyDescent="0.25">
      <c r="A56" s="2">
        <v>1981</v>
      </c>
      <c r="B56" s="2">
        <v>3</v>
      </c>
      <c r="C56" s="3">
        <v>105</v>
      </c>
      <c r="D56" s="3">
        <v>130</v>
      </c>
      <c r="E56" s="3">
        <v>140</v>
      </c>
      <c r="F56" s="12"/>
      <c r="G56" s="12"/>
      <c r="H56" s="4">
        <f>[1]Area_Weights_Data!C$5*C56+[1]Area_Weights_Data!D$5*D56+[1]Area_Weights_Data!E$5*E56</f>
        <v>117.42388036691594</v>
      </c>
      <c r="I56" s="4">
        <f>[1]Area_Weights_Data!C$6*C56+[1]Area_Weights_Data!D$6*D56+[1]Area_Weights_Data!E$6*E56</f>
        <v>135.48817719245733</v>
      </c>
      <c r="J56" s="3">
        <v>165</v>
      </c>
      <c r="K56" s="3"/>
      <c r="L56" s="3"/>
      <c r="M56" s="12"/>
      <c r="N56" s="12"/>
      <c r="O56" s="4"/>
      <c r="P56" s="4"/>
      <c r="Q56" s="3">
        <v>130</v>
      </c>
      <c r="R56" s="3">
        <v>126</v>
      </c>
      <c r="S56" s="3">
        <v>125</v>
      </c>
      <c r="T56" s="12"/>
      <c r="U56" s="12"/>
      <c r="V56" s="4">
        <f t="shared" si="0"/>
        <v>130</v>
      </c>
      <c r="W56" s="4">
        <f>[1]Area_Weights_Data!C$12*Q56+[1]Area_Weights_Data!E$12*S56</f>
        <v>125.54978175015589</v>
      </c>
      <c r="X56" s="3">
        <v>115</v>
      </c>
      <c r="Y56" s="3">
        <v>140</v>
      </c>
      <c r="Z56" s="3">
        <v>150</v>
      </c>
      <c r="AA56" s="12"/>
      <c r="AB56" s="12"/>
      <c r="AC56" s="4">
        <f>[1]Area_Weights_Data!C$14*X56+[1]Area_Weights_Data!D$14*Y56+[1]Area_Weights_Data!E$14*Z56</f>
        <v>120.92950886212959</v>
      </c>
      <c r="AD56" s="4">
        <f>[1]Area_Weights_Data!C$15*X56+[1]Area_Weights_Data!D$15*Y56+[1]Area_Weights_Data!E$15*Z56</f>
        <v>144.47173281129494</v>
      </c>
      <c r="AE56" s="3">
        <v>163</v>
      </c>
      <c r="AF56" s="3"/>
      <c r="AG56" s="3">
        <v>146</v>
      </c>
      <c r="AH56" s="12"/>
      <c r="AI56" s="12"/>
      <c r="AJ56" s="4">
        <f t="shared" si="1"/>
        <v>163</v>
      </c>
      <c r="AK56" s="4">
        <f t="shared" si="2"/>
        <v>146</v>
      </c>
      <c r="AL56" s="3"/>
      <c r="AM56" s="3">
        <v>135</v>
      </c>
      <c r="AN56" s="3">
        <v>150</v>
      </c>
      <c r="AO56" s="12"/>
      <c r="AP56" s="12"/>
      <c r="AQ56" s="4">
        <f>[1]Area_Weights_Data!D$23*AM56+[1]Area_Weights_Data!E$23*AN56</f>
        <v>142.69477799497346</v>
      </c>
      <c r="AR56" s="4">
        <f t="shared" si="3"/>
        <v>150</v>
      </c>
      <c r="AS56" s="3">
        <v>90</v>
      </c>
      <c r="AT56" s="3">
        <v>140</v>
      </c>
      <c r="AU56" s="3">
        <v>170</v>
      </c>
      <c r="AV56" s="12"/>
      <c r="AW56" s="12"/>
      <c r="AX56" s="4">
        <f>[1]Area_Weights_Data!$C$26*AS56+[1]Area_Weights_Data!$D$26*AT56+[1]Area_Weights_Data!$E$26*AU56</f>
        <v>104.70229007633586</v>
      </c>
      <c r="AY56" s="4">
        <f>[1]Area_Weights_Data!C$27*AS56+[1]Area_Weights_Data!D$27*AT56+[1]Area_Weights_Data!E$27*AU56</f>
        <v>155.94827125527712</v>
      </c>
      <c r="AZ56" s="3">
        <v>95</v>
      </c>
      <c r="BA56" s="3">
        <v>133</v>
      </c>
      <c r="BB56" s="3">
        <v>140</v>
      </c>
      <c r="BC56" s="12"/>
      <c r="BD56" s="12"/>
      <c r="BE56" s="4">
        <f t="shared" si="4"/>
        <v>95</v>
      </c>
      <c r="BF56" s="4">
        <f>[1]Area_Weights_Data!C$33*AZ56+[1]Area_Weights_Data!D$33*BA56+[1]Area_Weights_Data!E$33*BB56</f>
        <v>136.76208</v>
      </c>
      <c r="BG56" s="3">
        <v>65</v>
      </c>
      <c r="BH56" s="3">
        <v>65</v>
      </c>
      <c r="BI56" s="3">
        <v>54</v>
      </c>
      <c r="BJ56" s="12"/>
      <c r="BK56" s="12"/>
      <c r="BL56" s="4">
        <f>[1]Area_Weights_Data!$C$35*BG56+[1]Area_Weights_Data!$D$35*BH56+[1]Area_Weights_Data!$E$35*BI56</f>
        <v>65</v>
      </c>
      <c r="BM56" s="4">
        <f>[1]Area_Weights_Data!$C$36*BG56+[1]Area_Weights_Data!$D$36*BH56+[1]Area_Weights_Data!$E$36*BI56</f>
        <v>61.152263374485599</v>
      </c>
      <c r="BN56">
        <v>166</v>
      </c>
      <c r="BO56">
        <v>170</v>
      </c>
      <c r="BP56" s="12"/>
      <c r="BQ56" s="12"/>
      <c r="BR56" s="3">
        <v>60</v>
      </c>
      <c r="BS56" s="3">
        <v>84</v>
      </c>
      <c r="BT56" s="3">
        <v>77</v>
      </c>
      <c r="BU56" s="12"/>
      <c r="BV56" s="12"/>
      <c r="BW56" s="4">
        <f>BR56*[1]Area_Weights_Data!C$41+BS56*[1]Area_Weights_Data!D$41+BT56*[1]Area_Weights_Data!E$41</f>
        <v>62.080000000000005</v>
      </c>
      <c r="BX56" s="4">
        <f>BR56*[1]Area_Weights_Data!C$42+BS56*[1]Area_Weights_Data!D$42+BT56*[1]Area_Weights_Data!E$42</f>
        <v>79.274535809018559</v>
      </c>
      <c r="BY56"/>
      <c r="BZ56" s="3">
        <v>12</v>
      </c>
      <c r="CA56" s="3">
        <v>15</v>
      </c>
      <c r="CB56" s="3">
        <v>20</v>
      </c>
      <c r="CC56" s="12"/>
      <c r="CD56" s="12"/>
      <c r="CE56" s="4">
        <f>[1]Area_Weights_Data!L$5*BZ56+[1]Area_Weights_Data!M$5*CA56+[1]Area_Weights_Data!N$5*CB56</f>
        <v>13.454624027657736</v>
      </c>
      <c r="CF56" s="4">
        <f>[1]Area_Weights_Data!L$6*BZ56+[1]Area_Weights_Data!M$6*CA56+[1]Area_Weights_Data!N$6*CB56</f>
        <v>17.617230098146131</v>
      </c>
      <c r="CG56" s="3">
        <v>11.5</v>
      </c>
      <c r="CH56" s="3"/>
      <c r="CI56" s="3"/>
      <c r="CJ56" s="12"/>
      <c r="CK56" s="12"/>
      <c r="CL56" s="4"/>
      <c r="CM56" s="4"/>
      <c r="CN56" s="3">
        <v>26</v>
      </c>
      <c r="CO56" s="3">
        <v>18</v>
      </c>
      <c r="CP56" s="3">
        <v>21</v>
      </c>
      <c r="CQ56" s="12"/>
      <c r="CR56" s="12"/>
      <c r="CS56" s="4">
        <f>[1]Area_Weights_Data!L$11*CN56+[1]Area_Weights_Data!N$11*CP56</f>
        <v>26</v>
      </c>
      <c r="CT56" s="4">
        <f>[1]Area_Weights_Data!L$12*CN56+[1]Area_Weights_Data!N$12*CP56</f>
        <v>22.401933701657462</v>
      </c>
      <c r="CU56" s="3">
        <v>11.5</v>
      </c>
      <c r="CV56" s="3">
        <v>18</v>
      </c>
      <c r="CW56" s="3">
        <v>25</v>
      </c>
      <c r="CX56" s="12"/>
      <c r="CY56" s="12"/>
      <c r="CZ56" s="4">
        <f>[1]Area_Weights_Data!L$14*CU56+[1]Area_Weights_Data!M$14*CV56+[1]Area_Weights_Data!N$14*CW56</f>
        <v>13.045602605863191</v>
      </c>
      <c r="DA56" s="4">
        <f>[1]Area_Weights_Data!L$15*CU56+[1]Area_Weights_Data!M$15*CV56+[1]Area_Weights_Data!N$15*CW56</f>
        <v>21.340640809443499</v>
      </c>
      <c r="DB56" s="3">
        <v>11</v>
      </c>
      <c r="DC56" s="3"/>
      <c r="DD56" s="3">
        <v>9</v>
      </c>
      <c r="DE56" s="12"/>
      <c r="DF56" s="12"/>
      <c r="DG56" s="4">
        <f t="shared" si="5"/>
        <v>11</v>
      </c>
      <c r="DH56" s="4">
        <f t="shared" si="6"/>
        <v>9</v>
      </c>
      <c r="DI56" s="3"/>
      <c r="DJ56" s="3">
        <v>9.5</v>
      </c>
      <c r="DK56" s="3">
        <v>12</v>
      </c>
      <c r="DL56" s="12"/>
      <c r="DM56" s="12"/>
      <c r="DN56" s="4">
        <f>[1]Area_Weights_Data!M$23*DJ56+[1]Area_Weights_Data!N$23*DK56</f>
        <v>10.235294117647056</v>
      </c>
      <c r="DO56" s="4">
        <f t="shared" si="7"/>
        <v>12</v>
      </c>
      <c r="DP56" s="3">
        <v>6</v>
      </c>
      <c r="DQ56" s="3">
        <v>7</v>
      </c>
      <c r="DR56" s="3">
        <v>9.5</v>
      </c>
      <c r="DS56" s="12"/>
      <c r="DT56" s="12"/>
      <c r="DU56" s="4">
        <f>[1]Area_Weights_Data!L$26*DP56+[1]Area_Weights_Data!M$26*DQ56+[1]Area_Weights_Data!N$26*DR56</f>
        <v>6.4959349593495928</v>
      </c>
      <c r="DV56" s="4">
        <f>[1]Area_Weights_Data!L$27*DP56+[1]Area_Weights_Data!M$27*DQ56+[1]Area_Weights_Data!N$27*DR56</f>
        <v>8.7924528301886813</v>
      </c>
      <c r="DW56" s="3">
        <v>11.5</v>
      </c>
      <c r="DX56" s="3">
        <v>11</v>
      </c>
      <c r="DY56" s="3">
        <v>16</v>
      </c>
      <c r="DZ56" s="12"/>
      <c r="EA56" s="12"/>
      <c r="EB56" s="4">
        <f>[1]Area_Weights_Data!L$32*DW56+[1]Area_Weights_Data!M$32*DX56+[1]Area_Weights_Data!N$32*DY56</f>
        <v>11.45</v>
      </c>
      <c r="EC56" s="4">
        <f>[1]Area_Weights_Data!L$33*DW56+[1]Area_Weights_Data!M$33*DX56+[1]Area_Weights_Data!N$33*DY56</f>
        <v>12.724489795918366</v>
      </c>
      <c r="ED56" s="3">
        <v>6</v>
      </c>
      <c r="EE56" s="3">
        <v>5.5</v>
      </c>
      <c r="EF56" s="3">
        <v>5.25</v>
      </c>
      <c r="EG56" s="12"/>
      <c r="EH56" s="12"/>
      <c r="EI56" s="4">
        <f>[1]Area_Weights_Data!$L$35*ED56+[1]Area_Weights_Data!$M$35*EE56+[1]Area_Weights_Data!$N$35*EF56</f>
        <v>5.9642857142857144</v>
      </c>
      <c r="EJ56" s="4">
        <f>[1]Area_Weights_Data!$L$36*ED56+[1]Area_Weights_Data!$M$36*EE56+[1]Area_Weights_Data!$N$36*EF56</f>
        <v>5.3703703703703702</v>
      </c>
      <c r="EK56">
        <v>10.5</v>
      </c>
      <c r="EL56">
        <v>10</v>
      </c>
      <c r="EM56" s="12"/>
      <c r="EN56" s="13"/>
      <c r="EO56" s="3">
        <v>7</v>
      </c>
      <c r="EP56" s="3">
        <v>8.5</v>
      </c>
      <c r="EQ56" s="3">
        <v>9</v>
      </c>
      <c r="ER56" s="12"/>
      <c r="ES56" s="13"/>
      <c r="ET56" s="4">
        <f>[1]Area_Weights_Data!L$41*EO56+[1]Area_Weights_Data!M$41*EP56+[1]Area_Weights_Data!N$41*EQ56</f>
        <v>7.4148936170212769</v>
      </c>
      <c r="EU56" s="4">
        <f>[1]Area_Weights_Data!L$42*EO56+[1]Area_Weights_Data!M$42*EP56+[1]Area_Weights_Data!N$42*EQ56</f>
        <v>8.6378205128205146</v>
      </c>
    </row>
    <row r="57" spans="1:151" x14ac:dyDescent="0.25">
      <c r="A57" s="2">
        <v>1981</v>
      </c>
      <c r="B57" s="2">
        <v>4</v>
      </c>
      <c r="C57" s="3">
        <v>115</v>
      </c>
      <c r="D57" s="3">
        <v>150</v>
      </c>
      <c r="E57" s="3">
        <v>149</v>
      </c>
      <c r="F57" s="12"/>
      <c r="G57" s="12"/>
      <c r="H57" s="4">
        <f>[1]Area_Weights_Data!C$5*C57+[1]Area_Weights_Data!D$5*D57+[1]Area_Weights_Data!E$5*E57</f>
        <v>132.39343251368228</v>
      </c>
      <c r="I57" s="4">
        <f>[1]Area_Weights_Data!C$6*C57+[1]Area_Weights_Data!D$6*D57+[1]Area_Weights_Data!E$6*E57</f>
        <v>149.45118228075427</v>
      </c>
      <c r="J57" s="3">
        <v>166</v>
      </c>
      <c r="K57" s="3"/>
      <c r="L57" s="3"/>
      <c r="M57" s="12"/>
      <c r="N57" s="12"/>
      <c r="O57" s="4"/>
      <c r="P57" s="4"/>
      <c r="Q57" s="3">
        <v>152</v>
      </c>
      <c r="R57" s="3">
        <v>131</v>
      </c>
      <c r="S57" s="3">
        <v>139</v>
      </c>
      <c r="T57" s="12"/>
      <c r="U57" s="12"/>
      <c r="V57" s="4">
        <f t="shared" si="0"/>
        <v>152</v>
      </c>
      <c r="W57" s="4">
        <f>[1]Area_Weights_Data!C$12*Q57+[1]Area_Weights_Data!E$12*S57</f>
        <v>140.42943255040532</v>
      </c>
      <c r="X57" s="3">
        <v>122</v>
      </c>
      <c r="Y57" s="3">
        <v>153</v>
      </c>
      <c r="Z57" s="3">
        <v>159</v>
      </c>
      <c r="AA57" s="12"/>
      <c r="AB57" s="12"/>
      <c r="AC57" s="4">
        <f>[1]Area_Weights_Data!C$14*X57+[1]Area_Weights_Data!D$14*Y57+[1]Area_Weights_Data!E$14*Z57</f>
        <v>129.35259098904072</v>
      </c>
      <c r="AD57" s="4">
        <f>[1]Area_Weights_Data!C$15*X57+[1]Area_Weights_Data!D$15*Y57+[1]Area_Weights_Data!E$15*Z57</f>
        <v>155.68303968677694</v>
      </c>
      <c r="AE57" s="3">
        <v>163</v>
      </c>
      <c r="AF57" s="3"/>
      <c r="AG57" s="3">
        <v>155</v>
      </c>
      <c r="AH57" s="12"/>
      <c r="AI57" s="12"/>
      <c r="AJ57" s="4">
        <f t="shared" si="1"/>
        <v>163</v>
      </c>
      <c r="AK57" s="4">
        <f t="shared" si="2"/>
        <v>155</v>
      </c>
      <c r="AL57" s="3"/>
      <c r="AM57" s="3">
        <v>138</v>
      </c>
      <c r="AN57" s="3">
        <v>153</v>
      </c>
      <c r="AO57" s="12"/>
      <c r="AP57" s="12"/>
      <c r="AQ57" s="4">
        <f>[1]Area_Weights_Data!D$23*AM57+[1]Area_Weights_Data!E$23*AN57</f>
        <v>145.690589220888</v>
      </c>
      <c r="AR57" s="4">
        <f t="shared" si="3"/>
        <v>153</v>
      </c>
      <c r="AS57" s="3">
        <v>100</v>
      </c>
      <c r="AT57" s="3">
        <v>144</v>
      </c>
      <c r="AU57" s="3">
        <v>165</v>
      </c>
      <c r="AV57" s="12"/>
      <c r="AW57" s="12"/>
      <c r="AX57" s="4">
        <f>[1]Area_Weights_Data!$C$26*AS57+[1]Area_Weights_Data!$D$26*AT57+[1]Area_Weights_Data!$E$26*AU57</f>
        <v>112.93801526717556</v>
      </c>
      <c r="AY57" s="4">
        <f>[1]Area_Weights_Data!C$27*AS57+[1]Area_Weights_Data!D$27*AT57+[1]Area_Weights_Data!E$27*AU57</f>
        <v>155.16378987869402</v>
      </c>
      <c r="AZ57" s="3">
        <v>125</v>
      </c>
      <c r="BA57" s="3">
        <v>133</v>
      </c>
      <c r="BB57" s="3">
        <v>140</v>
      </c>
      <c r="BC57" s="12"/>
      <c r="BD57" s="12"/>
      <c r="BE57" s="4">
        <f t="shared" si="4"/>
        <v>125</v>
      </c>
      <c r="BF57" s="4">
        <f>[1]Area_Weights_Data!C$33*AZ57+[1]Area_Weights_Data!D$33*BA57+[1]Area_Weights_Data!E$33*BB57</f>
        <v>136.76208</v>
      </c>
      <c r="BG57" s="3">
        <v>70</v>
      </c>
      <c r="BH57" s="3">
        <v>65</v>
      </c>
      <c r="BI57" s="3">
        <v>52</v>
      </c>
      <c r="BJ57" s="12"/>
      <c r="BK57" s="12"/>
      <c r="BL57" s="4">
        <f>[1]Area_Weights_Data!$C$35*BG57+[1]Area_Weights_Data!$D$35*BH57+[1]Area_Weights_Data!$E$35*BI57</f>
        <v>69.491017964071858</v>
      </c>
      <c r="BM57" s="4">
        <f>[1]Area_Weights_Data!$C$36*BG57+[1]Area_Weights_Data!$D$36*BH57+[1]Area_Weights_Data!$E$36*BI57</f>
        <v>60.452674897119351</v>
      </c>
      <c r="BN57">
        <v>175</v>
      </c>
      <c r="BO57">
        <v>183</v>
      </c>
      <c r="BP57" s="12"/>
      <c r="BQ57" s="12"/>
      <c r="BR57" s="3">
        <v>70</v>
      </c>
      <c r="BS57" s="3">
        <v>86</v>
      </c>
      <c r="BT57" s="3">
        <v>77</v>
      </c>
      <c r="BU57" s="12"/>
      <c r="BV57" s="12"/>
      <c r="BW57" s="4">
        <f>BR57*[1]Area_Weights_Data!C$41+BS57*[1]Area_Weights_Data!D$41+BT57*[1]Area_Weights_Data!E$41</f>
        <v>71.386666666666684</v>
      </c>
      <c r="BX57" s="4">
        <f>BR57*[1]Area_Weights_Data!C$42+BS57*[1]Area_Weights_Data!D$42+BT57*[1]Area_Weights_Data!E$42</f>
        <v>79.924403183023855</v>
      </c>
      <c r="BY57"/>
      <c r="BZ57" s="3">
        <v>12</v>
      </c>
      <c r="CA57" s="3">
        <v>15</v>
      </c>
      <c r="CB57" s="3">
        <v>20</v>
      </c>
      <c r="CC57" s="12"/>
      <c r="CD57" s="12"/>
      <c r="CE57" s="4">
        <f>[1]Area_Weights_Data!L$5*BZ57+[1]Area_Weights_Data!M$5*CA57+[1]Area_Weights_Data!N$5*CB57</f>
        <v>13.454624027657736</v>
      </c>
      <c r="CF57" s="4">
        <f>[1]Area_Weights_Data!L$6*BZ57+[1]Area_Weights_Data!M$6*CA57+[1]Area_Weights_Data!N$6*CB57</f>
        <v>17.617230098146131</v>
      </c>
      <c r="CG57" s="3">
        <v>11.5</v>
      </c>
      <c r="CH57" s="3"/>
      <c r="CI57" s="3"/>
      <c r="CJ57" s="12"/>
      <c r="CK57" s="12"/>
      <c r="CL57" s="4"/>
      <c r="CM57" s="4"/>
      <c r="CN57" s="3">
        <v>26</v>
      </c>
      <c r="CO57" s="3">
        <v>18</v>
      </c>
      <c r="CP57" s="3">
        <v>21</v>
      </c>
      <c r="CQ57" s="12"/>
      <c r="CR57" s="12"/>
      <c r="CS57" s="4">
        <f>[1]Area_Weights_Data!L$11*CN57+[1]Area_Weights_Data!N$11*CP57</f>
        <v>26</v>
      </c>
      <c r="CT57" s="4">
        <f>[1]Area_Weights_Data!L$12*CN57+[1]Area_Weights_Data!N$12*CP57</f>
        <v>22.401933701657462</v>
      </c>
      <c r="CU57" s="3">
        <v>11.5</v>
      </c>
      <c r="CV57" s="3">
        <v>18</v>
      </c>
      <c r="CW57" s="3">
        <v>25</v>
      </c>
      <c r="CX57" s="12"/>
      <c r="CY57" s="12"/>
      <c r="CZ57" s="4">
        <f>[1]Area_Weights_Data!L$14*CU57+[1]Area_Weights_Data!M$14*CV57+[1]Area_Weights_Data!N$14*CW57</f>
        <v>13.045602605863191</v>
      </c>
      <c r="DA57" s="4">
        <f>[1]Area_Weights_Data!L$15*CU57+[1]Area_Weights_Data!M$15*CV57+[1]Area_Weights_Data!N$15*CW57</f>
        <v>21.340640809443499</v>
      </c>
      <c r="DB57" s="3">
        <v>11</v>
      </c>
      <c r="DC57" s="3"/>
      <c r="DD57" s="3">
        <v>9</v>
      </c>
      <c r="DE57" s="12"/>
      <c r="DF57" s="12"/>
      <c r="DG57" s="4">
        <f t="shared" si="5"/>
        <v>11</v>
      </c>
      <c r="DH57" s="4">
        <f t="shared" si="6"/>
        <v>9</v>
      </c>
      <c r="DI57" s="3"/>
      <c r="DJ57" s="3">
        <v>9.5</v>
      </c>
      <c r="DK57" s="3">
        <v>12</v>
      </c>
      <c r="DL57" s="12"/>
      <c r="DM57" s="12"/>
      <c r="DN57" s="4">
        <f>[1]Area_Weights_Data!M$23*DJ57+[1]Area_Weights_Data!N$23*DK57</f>
        <v>10.235294117647056</v>
      </c>
      <c r="DO57" s="4">
        <f t="shared" si="7"/>
        <v>12</v>
      </c>
      <c r="DP57" s="3">
        <v>6</v>
      </c>
      <c r="DQ57" s="3">
        <v>8</v>
      </c>
      <c r="DR57" s="3">
        <v>9.5</v>
      </c>
      <c r="DS57" s="12"/>
      <c r="DT57" s="12"/>
      <c r="DU57" s="4">
        <f>[1]Area_Weights_Data!L$26*DP57+[1]Area_Weights_Data!M$26*DQ57+[1]Area_Weights_Data!N$26*DR57</f>
        <v>6.9918699186991855</v>
      </c>
      <c r="DV57" s="4">
        <f>[1]Area_Weights_Data!L$27*DP57+[1]Area_Weights_Data!M$27*DQ57+[1]Area_Weights_Data!N$27*DR57</f>
        <v>9.0754716981132084</v>
      </c>
      <c r="DW57" s="3">
        <v>11.5</v>
      </c>
      <c r="DX57" s="3">
        <v>10.75</v>
      </c>
      <c r="DY57" s="3">
        <v>16</v>
      </c>
      <c r="DZ57" s="12"/>
      <c r="EA57" s="12"/>
      <c r="EB57" s="4">
        <f>[1]Area_Weights_Data!L$32*DW57+[1]Area_Weights_Data!M$32*DX57+[1]Area_Weights_Data!N$32*DY57</f>
        <v>11.424999999999999</v>
      </c>
      <c r="EC57" s="4">
        <f>[1]Area_Weights_Data!L$33*DW57+[1]Area_Weights_Data!M$33*DX57+[1]Area_Weights_Data!N$33*DY57</f>
        <v>12.560714285714285</v>
      </c>
      <c r="ED57" s="3">
        <v>6</v>
      </c>
      <c r="EE57" s="3">
        <v>5.5</v>
      </c>
      <c r="EF57" s="3">
        <v>5.25</v>
      </c>
      <c r="EG57" s="12"/>
      <c r="EH57" s="12"/>
      <c r="EI57" s="4">
        <f>[1]Area_Weights_Data!$L$35*ED57+[1]Area_Weights_Data!$M$35*EE57+[1]Area_Weights_Data!$N$35*EF57</f>
        <v>5.9642857142857144</v>
      </c>
      <c r="EJ57" s="4">
        <f>[1]Area_Weights_Data!$L$36*ED57+[1]Area_Weights_Data!$M$36*EE57+[1]Area_Weights_Data!$N$36*EF57</f>
        <v>5.3703703703703702</v>
      </c>
      <c r="EK57">
        <v>10.5</v>
      </c>
      <c r="EL57">
        <v>10</v>
      </c>
      <c r="EM57" s="12"/>
      <c r="EN57" s="13"/>
      <c r="EO57" s="3">
        <v>7</v>
      </c>
      <c r="EP57" s="3">
        <v>8.5</v>
      </c>
      <c r="EQ57" s="3">
        <v>9</v>
      </c>
      <c r="ER57" s="12"/>
      <c r="ES57" s="13"/>
      <c r="ET57" s="4">
        <f>[1]Area_Weights_Data!L$41*EO57+[1]Area_Weights_Data!M$41*EP57+[1]Area_Weights_Data!N$41*EQ57</f>
        <v>7.4148936170212769</v>
      </c>
      <c r="EU57" s="4">
        <f>[1]Area_Weights_Data!L$42*EO57+[1]Area_Weights_Data!M$42*EP57+[1]Area_Weights_Data!N$42*EQ57</f>
        <v>8.6378205128205146</v>
      </c>
    </row>
    <row r="58" spans="1:151" x14ac:dyDescent="0.25">
      <c r="A58" s="2">
        <v>1981</v>
      </c>
      <c r="B58" s="2">
        <v>5</v>
      </c>
      <c r="C58" s="3">
        <v>117</v>
      </c>
      <c r="D58" s="3">
        <v>153</v>
      </c>
      <c r="E58" s="3">
        <v>161</v>
      </c>
      <c r="F58" s="12"/>
      <c r="G58" s="12"/>
      <c r="H58" s="4">
        <f>[1]Area_Weights_Data!C$5*C58+[1]Area_Weights_Data!D$5*D58+[1]Area_Weights_Data!E$5*E58</f>
        <v>134.89038772835892</v>
      </c>
      <c r="I58" s="4">
        <f>[1]Area_Weights_Data!C$6*C58+[1]Area_Weights_Data!D$6*D58+[1]Area_Weights_Data!E$6*E58</f>
        <v>157.39054175396586</v>
      </c>
      <c r="J58" s="3">
        <v>190</v>
      </c>
      <c r="K58" s="3"/>
      <c r="L58" s="3"/>
      <c r="M58" s="12"/>
      <c r="N58" s="12"/>
      <c r="O58" s="4"/>
      <c r="P58" s="4"/>
      <c r="Q58" s="3">
        <v>161</v>
      </c>
      <c r="R58" s="3">
        <v>133</v>
      </c>
      <c r="S58" s="3">
        <v>135</v>
      </c>
      <c r="T58" s="12"/>
      <c r="U58" s="12"/>
      <c r="V58" s="4">
        <f t="shared" si="0"/>
        <v>161</v>
      </c>
      <c r="W58" s="4">
        <f>[1]Area_Weights_Data!C$12*Q58+[1]Area_Weights_Data!E$12*S58</f>
        <v>137.85886510081065</v>
      </c>
      <c r="X58" s="3">
        <v>120</v>
      </c>
      <c r="Y58" s="3">
        <v>167</v>
      </c>
      <c r="Z58" s="3">
        <v>163</v>
      </c>
      <c r="AA58" s="12"/>
      <c r="AB58" s="12"/>
      <c r="AC58" s="4">
        <f>[1]Area_Weights_Data!C$14*X58+[1]Area_Weights_Data!D$14*Y58+[1]Area_Weights_Data!E$14*Z58</f>
        <v>131.14747666080365</v>
      </c>
      <c r="AD58" s="4">
        <f>[1]Area_Weights_Data!C$15*X58+[1]Area_Weights_Data!D$15*Y58+[1]Area_Weights_Data!E$15*Z58</f>
        <v>165.21130687548191</v>
      </c>
      <c r="AE58" s="3">
        <v>200</v>
      </c>
      <c r="AF58" s="3"/>
      <c r="AG58" s="3">
        <v>180</v>
      </c>
      <c r="AH58" s="12"/>
      <c r="AI58" s="12"/>
      <c r="AJ58" s="4">
        <f t="shared" si="1"/>
        <v>200</v>
      </c>
      <c r="AK58" s="4">
        <f t="shared" si="2"/>
        <v>180</v>
      </c>
      <c r="AL58" s="3"/>
      <c r="AM58" s="3">
        <v>155</v>
      </c>
      <c r="AN58" s="3">
        <v>195</v>
      </c>
      <c r="AO58" s="12"/>
      <c r="AP58" s="12"/>
      <c r="AQ58" s="4">
        <f>[1]Area_Weights_Data!D$23*AM58+[1]Area_Weights_Data!E$23*AN58</f>
        <v>175.80564088243506</v>
      </c>
      <c r="AR58" s="4">
        <f t="shared" si="3"/>
        <v>195</v>
      </c>
      <c r="AS58" s="3">
        <v>90</v>
      </c>
      <c r="AT58" s="3">
        <v>125</v>
      </c>
      <c r="AU58" s="3">
        <v>185</v>
      </c>
      <c r="AV58" s="12"/>
      <c r="AW58" s="12"/>
      <c r="AX58" s="4">
        <f>[1]Area_Weights_Data!$C$26*AS58+[1]Area_Weights_Data!$D$26*AT58+[1]Area_Weights_Data!$E$26*AU58</f>
        <v>100.2916030534351</v>
      </c>
      <c r="AY58" s="4">
        <f>[1]Area_Weights_Data!C$27*AS58+[1]Area_Weights_Data!D$27*AT58+[1]Area_Weights_Data!E$27*AU58</f>
        <v>156.89654251055421</v>
      </c>
      <c r="AZ58" s="3">
        <v>121</v>
      </c>
      <c r="BA58" s="3">
        <v>136</v>
      </c>
      <c r="BB58" s="3">
        <v>166</v>
      </c>
      <c r="BC58" s="12"/>
      <c r="BD58" s="12"/>
      <c r="BE58" s="4">
        <f t="shared" si="4"/>
        <v>121</v>
      </c>
      <c r="BF58" s="4">
        <f>[1]Area_Weights_Data!C$33*AZ58+[1]Area_Weights_Data!D$33*BA58+[1]Area_Weights_Data!E$33*BB58</f>
        <v>152.1232</v>
      </c>
      <c r="BG58" s="3">
        <v>70</v>
      </c>
      <c r="BH58" s="3">
        <v>65</v>
      </c>
      <c r="BI58" s="3">
        <v>60</v>
      </c>
      <c r="BJ58" s="12"/>
      <c r="BK58" s="12"/>
      <c r="BL58" s="4">
        <f>[1]Area_Weights_Data!$C$35*BG58+[1]Area_Weights_Data!$D$35*BH58+[1]Area_Weights_Data!$E$35*BI58</f>
        <v>69.491017964071858</v>
      </c>
      <c r="BM58" s="4">
        <f>[1]Area_Weights_Data!$C$36*BG58+[1]Area_Weights_Data!$D$36*BH58+[1]Area_Weights_Data!$E$36*BI58</f>
        <v>63.251028806584372</v>
      </c>
      <c r="BN58">
        <v>212</v>
      </c>
      <c r="BO58">
        <v>200</v>
      </c>
      <c r="BP58" s="12"/>
      <c r="BQ58" s="12"/>
      <c r="BR58" s="3">
        <v>67</v>
      </c>
      <c r="BS58" s="3">
        <v>90</v>
      </c>
      <c r="BT58" s="3">
        <v>75</v>
      </c>
      <c r="BU58" s="12"/>
      <c r="BV58" s="12"/>
      <c r="BW58" s="4">
        <f>BR58*[1]Area_Weights_Data!C$41+BS58*[1]Area_Weights_Data!D$41+BT58*[1]Area_Weights_Data!E$41</f>
        <v>68.993333333333339</v>
      </c>
      <c r="BX58" s="4">
        <f>BR58*[1]Area_Weights_Data!C$42+BS58*[1]Area_Weights_Data!D$42+BT58*[1]Area_Weights_Data!E$42</f>
        <v>79.874005305039773</v>
      </c>
      <c r="BY58"/>
      <c r="BZ58" s="3">
        <v>12</v>
      </c>
      <c r="CA58" s="3">
        <v>15</v>
      </c>
      <c r="CB58" s="3">
        <v>20</v>
      </c>
      <c r="CC58" s="12"/>
      <c r="CD58" s="12"/>
      <c r="CE58" s="4">
        <f>[1]Area_Weights_Data!L$5*BZ58+[1]Area_Weights_Data!M$5*CA58+[1]Area_Weights_Data!N$5*CB58</f>
        <v>13.454624027657736</v>
      </c>
      <c r="CF58" s="4">
        <f>[1]Area_Weights_Data!L$6*BZ58+[1]Area_Weights_Data!M$6*CA58+[1]Area_Weights_Data!N$6*CB58</f>
        <v>17.617230098146131</v>
      </c>
      <c r="CG58" s="3">
        <v>11.5</v>
      </c>
      <c r="CH58" s="3"/>
      <c r="CI58" s="3"/>
      <c r="CJ58" s="12"/>
      <c r="CK58" s="12"/>
      <c r="CL58" s="4"/>
      <c r="CM58" s="4"/>
      <c r="CN58" s="3">
        <v>28</v>
      </c>
      <c r="CO58" s="3">
        <v>18</v>
      </c>
      <c r="CP58" s="3">
        <v>21</v>
      </c>
      <c r="CQ58" s="12"/>
      <c r="CR58" s="12"/>
      <c r="CS58" s="4">
        <f>[1]Area_Weights_Data!L$11*CN58+[1]Area_Weights_Data!N$11*CP58</f>
        <v>28</v>
      </c>
      <c r="CT58" s="4">
        <f>[1]Area_Weights_Data!L$12*CN58+[1]Area_Weights_Data!N$12*CP58</f>
        <v>22.962707182320447</v>
      </c>
      <c r="CU58" s="3">
        <v>11.5</v>
      </c>
      <c r="CV58" s="3">
        <v>18</v>
      </c>
      <c r="CW58" s="3">
        <v>27</v>
      </c>
      <c r="CX58" s="12"/>
      <c r="CY58" s="12"/>
      <c r="CZ58" s="4">
        <f>[1]Area_Weights_Data!L$14*CU58+[1]Area_Weights_Data!M$14*CV58+[1]Area_Weights_Data!N$14*CW58</f>
        <v>13.045602605863191</v>
      </c>
      <c r="DA58" s="4">
        <f>[1]Area_Weights_Data!L$15*CU58+[1]Area_Weights_Data!M$15*CV58+[1]Area_Weights_Data!N$15*CW58</f>
        <v>22.295109612141644</v>
      </c>
      <c r="DB58" s="3">
        <v>11</v>
      </c>
      <c r="DC58" s="3"/>
      <c r="DD58" s="3">
        <v>9</v>
      </c>
      <c r="DE58" s="12"/>
      <c r="DF58" s="12"/>
      <c r="DG58" s="4">
        <f t="shared" si="5"/>
        <v>11</v>
      </c>
      <c r="DH58" s="4">
        <f t="shared" si="6"/>
        <v>9</v>
      </c>
      <c r="DI58" s="3"/>
      <c r="DJ58" s="3">
        <v>9.5</v>
      </c>
      <c r="DK58" s="3">
        <v>12</v>
      </c>
      <c r="DL58" s="12"/>
      <c r="DM58" s="12"/>
      <c r="DN58" s="4">
        <f>[1]Area_Weights_Data!M$23*DJ58+[1]Area_Weights_Data!N$23*DK58</f>
        <v>10.235294117647056</v>
      </c>
      <c r="DO58" s="4">
        <f t="shared" si="7"/>
        <v>12</v>
      </c>
      <c r="DP58" s="3">
        <v>6</v>
      </c>
      <c r="DQ58" s="3">
        <v>8</v>
      </c>
      <c r="DR58" s="3">
        <v>9.5</v>
      </c>
      <c r="DS58" s="12"/>
      <c r="DT58" s="12"/>
      <c r="DU58" s="4">
        <f>[1]Area_Weights_Data!L$26*DP58+[1]Area_Weights_Data!M$26*DQ58+[1]Area_Weights_Data!N$26*DR58</f>
        <v>6.9918699186991855</v>
      </c>
      <c r="DV58" s="4">
        <f>[1]Area_Weights_Data!L$27*DP58+[1]Area_Weights_Data!M$27*DQ58+[1]Area_Weights_Data!N$27*DR58</f>
        <v>9.0754716981132084</v>
      </c>
      <c r="DW58" s="3">
        <v>11.5</v>
      </c>
      <c r="DX58" s="3">
        <v>12</v>
      </c>
      <c r="DY58" s="3">
        <v>17</v>
      </c>
      <c r="DZ58" s="12"/>
      <c r="EA58" s="12"/>
      <c r="EB58" s="4">
        <f>[1]Area_Weights_Data!L$32*DW58+[1]Area_Weights_Data!M$32*DX58+[1]Area_Weights_Data!N$32*DY58</f>
        <v>11.55</v>
      </c>
      <c r="EC58" s="4">
        <f>[1]Area_Weights_Data!L$33*DW58+[1]Area_Weights_Data!M$33*DX58+[1]Area_Weights_Data!N$33*DY58</f>
        <v>13.724489795918366</v>
      </c>
      <c r="ED58" s="3">
        <v>6</v>
      </c>
      <c r="EE58" s="3">
        <v>5.5</v>
      </c>
      <c r="EF58" s="3">
        <v>5.25</v>
      </c>
      <c r="EG58" s="12"/>
      <c r="EH58" s="12"/>
      <c r="EI58" s="4">
        <f>[1]Area_Weights_Data!$L$35*ED58+[1]Area_Weights_Data!$M$35*EE58+[1]Area_Weights_Data!$N$35*EF58</f>
        <v>5.9642857142857144</v>
      </c>
      <c r="EJ58" s="4">
        <f>[1]Area_Weights_Data!$L$36*ED58+[1]Area_Weights_Data!$M$36*EE58+[1]Area_Weights_Data!$N$36*EF58</f>
        <v>5.3703703703703702</v>
      </c>
      <c r="EK58">
        <v>11</v>
      </c>
      <c r="EL58">
        <v>10</v>
      </c>
      <c r="EM58" s="12"/>
      <c r="EN58" s="13"/>
      <c r="EO58" s="3">
        <v>7</v>
      </c>
      <c r="EP58" s="3">
        <v>8.5</v>
      </c>
      <c r="EQ58" s="3">
        <v>9</v>
      </c>
      <c r="ER58" s="12"/>
      <c r="ES58" s="13"/>
      <c r="ET58" s="4">
        <f>[1]Area_Weights_Data!L$41*EO58+[1]Area_Weights_Data!M$41*EP58+[1]Area_Weights_Data!N$41*EQ58</f>
        <v>7.4148936170212769</v>
      </c>
      <c r="EU58" s="4">
        <f>[1]Area_Weights_Data!L$42*EO58+[1]Area_Weights_Data!M$42*EP58+[1]Area_Weights_Data!N$42*EQ58</f>
        <v>8.6378205128205146</v>
      </c>
    </row>
    <row r="59" spans="1:151" x14ac:dyDescent="0.25">
      <c r="A59" s="2">
        <v>1981</v>
      </c>
      <c r="B59" s="2">
        <v>6</v>
      </c>
      <c r="C59" s="3">
        <v>115</v>
      </c>
      <c r="D59" s="3">
        <v>161</v>
      </c>
      <c r="E59" s="3">
        <v>179</v>
      </c>
      <c r="F59" s="12"/>
      <c r="G59" s="12"/>
      <c r="H59" s="4">
        <f>[1]Area_Weights_Data!C$5*C59+[1]Area_Weights_Data!D$5*D59+[1]Area_Weights_Data!E$5*E59</f>
        <v>137.85993987512529</v>
      </c>
      <c r="I59" s="4">
        <f>[1]Area_Weights_Data!C$6*C59+[1]Area_Weights_Data!D$6*D59+[1]Area_Weights_Data!E$6*E59</f>
        <v>170.87871894642319</v>
      </c>
      <c r="J59" s="3">
        <v>215</v>
      </c>
      <c r="K59" s="3"/>
      <c r="L59" s="3"/>
      <c r="M59" s="12"/>
      <c r="N59" s="12"/>
      <c r="O59" s="4"/>
      <c r="P59" s="4"/>
      <c r="Q59" s="3">
        <v>161</v>
      </c>
      <c r="R59" s="3">
        <v>130</v>
      </c>
      <c r="S59" s="3">
        <v>144</v>
      </c>
      <c r="T59" s="12"/>
      <c r="U59" s="12"/>
      <c r="V59" s="4">
        <f t="shared" si="0"/>
        <v>161</v>
      </c>
      <c r="W59" s="4">
        <f>[1]Area_Weights_Data!C$12*Q59+[1]Area_Weights_Data!E$12*S59</f>
        <v>145.86925795053003</v>
      </c>
      <c r="X59" s="3">
        <v>100</v>
      </c>
      <c r="Y59" s="3">
        <v>167</v>
      </c>
      <c r="Z59" s="3">
        <v>163</v>
      </c>
      <c r="AA59" s="12"/>
      <c r="AB59" s="12"/>
      <c r="AC59" s="4">
        <f>[1]Area_Weights_Data!C$14*X59+[1]Area_Weights_Data!D$14*Y59+[1]Area_Weights_Data!E$14*Z59</f>
        <v>115.89108375050736</v>
      </c>
      <c r="AD59" s="4">
        <f>[1]Area_Weights_Data!C$15*X59+[1]Area_Weights_Data!D$15*Y59+[1]Area_Weights_Data!E$15*Z59</f>
        <v>165.21130687548191</v>
      </c>
      <c r="AE59" s="3">
        <v>185</v>
      </c>
      <c r="AF59" s="3"/>
      <c r="AG59" s="3">
        <v>195</v>
      </c>
      <c r="AH59" s="12"/>
      <c r="AI59" s="12"/>
      <c r="AJ59" s="4">
        <f t="shared" si="1"/>
        <v>185</v>
      </c>
      <c r="AK59" s="4">
        <f t="shared" si="2"/>
        <v>195</v>
      </c>
      <c r="AL59" s="3"/>
      <c r="AM59" s="3">
        <v>157</v>
      </c>
      <c r="AN59" s="3">
        <v>200</v>
      </c>
      <c r="AO59" s="12"/>
      <c r="AP59" s="12"/>
      <c r="AQ59" s="4">
        <f>[1]Area_Weights_Data!D$23*AM59+[1]Area_Weights_Data!E$23*AN59</f>
        <v>179.37950293214183</v>
      </c>
      <c r="AR59" s="4">
        <f t="shared" si="3"/>
        <v>200</v>
      </c>
      <c r="AS59" s="3">
        <v>90</v>
      </c>
      <c r="AT59" s="3">
        <v>130</v>
      </c>
      <c r="AU59" s="3">
        <v>192</v>
      </c>
      <c r="AV59" s="12"/>
      <c r="AW59" s="12"/>
      <c r="AX59" s="4">
        <f>[1]Area_Weights_Data!$C$26*AS59+[1]Area_Weights_Data!$D$26*AT59+[1]Area_Weights_Data!$E$26*AU59</f>
        <v>101.76183206106869</v>
      </c>
      <c r="AY59" s="4">
        <f>[1]Area_Weights_Data!C$27*AS59+[1]Area_Weights_Data!D$27*AT59+[1]Area_Weights_Data!E$27*AU59</f>
        <v>162.95976059423936</v>
      </c>
      <c r="AZ59" s="3">
        <v>118</v>
      </c>
      <c r="BA59" s="3">
        <v>143</v>
      </c>
      <c r="BB59" s="3">
        <v>180</v>
      </c>
      <c r="BC59" s="12"/>
      <c r="BD59" s="12"/>
      <c r="BE59" s="4">
        <f t="shared" si="4"/>
        <v>118</v>
      </c>
      <c r="BF59" s="4">
        <f>[1]Area_Weights_Data!C$33*AZ59+[1]Area_Weights_Data!D$33*BA59+[1]Area_Weights_Data!E$33*BB59</f>
        <v>162.88527999999997</v>
      </c>
      <c r="BG59" s="3">
        <v>70</v>
      </c>
      <c r="BH59" s="3">
        <v>65</v>
      </c>
      <c r="BI59" s="3">
        <v>60</v>
      </c>
      <c r="BJ59" s="12"/>
      <c r="BK59" s="12"/>
      <c r="BL59" s="4">
        <f>[1]Area_Weights_Data!$C$35*BG59+[1]Area_Weights_Data!$D$35*BH59+[1]Area_Weights_Data!$E$35*BI59</f>
        <v>69.491017964071858</v>
      </c>
      <c r="BM59" s="4">
        <f>[1]Area_Weights_Data!$C$36*BG59+[1]Area_Weights_Data!$D$36*BH59+[1]Area_Weights_Data!$E$36*BI59</f>
        <v>63.251028806584372</v>
      </c>
      <c r="BN59">
        <v>225</v>
      </c>
      <c r="BO59">
        <v>239</v>
      </c>
      <c r="BP59" s="12"/>
      <c r="BQ59" s="12"/>
      <c r="BR59" s="3">
        <v>69</v>
      </c>
      <c r="BS59" s="3">
        <v>87</v>
      </c>
      <c r="BT59" s="3">
        <v>80</v>
      </c>
      <c r="BU59" s="12"/>
      <c r="BV59" s="12"/>
      <c r="BW59" s="4">
        <f>BR59*[1]Area_Weights_Data!C$41+BS59*[1]Area_Weights_Data!D$41+BT59*[1]Area_Weights_Data!E$41</f>
        <v>70.560000000000016</v>
      </c>
      <c r="BX59" s="4">
        <f>BR59*[1]Area_Weights_Data!C$42+BS59*[1]Area_Weights_Data!D$42+BT59*[1]Area_Weights_Data!E$42</f>
        <v>82.274535809018559</v>
      </c>
      <c r="BY59"/>
      <c r="BZ59" s="3">
        <v>12</v>
      </c>
      <c r="CA59" s="3">
        <v>15</v>
      </c>
      <c r="CB59" s="3">
        <v>20</v>
      </c>
      <c r="CC59" s="12"/>
      <c r="CD59" s="12"/>
      <c r="CE59" s="4">
        <f>[1]Area_Weights_Data!L$5*BZ59+[1]Area_Weights_Data!M$5*CA59+[1]Area_Weights_Data!N$5*CB59</f>
        <v>13.454624027657736</v>
      </c>
      <c r="CF59" s="4">
        <f>[1]Area_Weights_Data!L$6*BZ59+[1]Area_Weights_Data!M$6*CA59+[1]Area_Weights_Data!N$6*CB59</f>
        <v>17.617230098146131</v>
      </c>
      <c r="CG59" s="3">
        <v>11.5</v>
      </c>
      <c r="CH59" s="3"/>
      <c r="CI59" s="3"/>
      <c r="CJ59" s="12"/>
      <c r="CK59" s="12"/>
      <c r="CL59" s="4"/>
      <c r="CM59" s="4"/>
      <c r="CN59" s="3">
        <v>28</v>
      </c>
      <c r="CO59" s="3">
        <v>20</v>
      </c>
      <c r="CP59" s="3">
        <v>21</v>
      </c>
      <c r="CQ59" s="12"/>
      <c r="CR59" s="12"/>
      <c r="CS59" s="4">
        <f>[1]Area_Weights_Data!L$11*CN59+[1]Area_Weights_Data!N$11*CP59</f>
        <v>28</v>
      </c>
      <c r="CT59" s="4">
        <f>[1]Area_Weights_Data!L$12*CN59+[1]Area_Weights_Data!N$12*CP59</f>
        <v>22.962707182320447</v>
      </c>
      <c r="CU59" s="3">
        <v>11.5</v>
      </c>
      <c r="CV59" s="3">
        <v>18</v>
      </c>
      <c r="CW59" s="3">
        <v>26</v>
      </c>
      <c r="CX59" s="12"/>
      <c r="CY59" s="12"/>
      <c r="CZ59" s="4">
        <f>[1]Area_Weights_Data!L$14*CU59+[1]Area_Weights_Data!M$14*CV59+[1]Area_Weights_Data!N$14*CW59</f>
        <v>13.045602605863191</v>
      </c>
      <c r="DA59" s="4">
        <f>[1]Area_Weights_Data!L$15*CU59+[1]Area_Weights_Data!M$15*CV59+[1]Area_Weights_Data!N$15*CW59</f>
        <v>21.817875210792572</v>
      </c>
      <c r="DB59" s="3">
        <v>11.5</v>
      </c>
      <c r="DC59" s="3"/>
      <c r="DD59" s="3">
        <v>9.5</v>
      </c>
      <c r="DE59" s="12"/>
      <c r="DF59" s="12"/>
      <c r="DG59" s="4">
        <f t="shared" si="5"/>
        <v>11.5</v>
      </c>
      <c r="DH59" s="4">
        <f t="shared" si="6"/>
        <v>9.5</v>
      </c>
      <c r="DI59" s="3"/>
      <c r="DJ59" s="3">
        <v>9.5</v>
      </c>
      <c r="DK59" s="3">
        <v>12</v>
      </c>
      <c r="DL59" s="12"/>
      <c r="DM59" s="12"/>
      <c r="DN59" s="4">
        <f>[1]Area_Weights_Data!M$23*DJ59+[1]Area_Weights_Data!N$23*DK59</f>
        <v>10.235294117647056</v>
      </c>
      <c r="DO59" s="4">
        <f t="shared" si="7"/>
        <v>12</v>
      </c>
      <c r="DP59" s="3">
        <v>6</v>
      </c>
      <c r="DQ59" s="3">
        <v>8</v>
      </c>
      <c r="DR59" s="3">
        <v>10</v>
      </c>
      <c r="DS59" s="12"/>
      <c r="DT59" s="12"/>
      <c r="DU59" s="4">
        <f>[1]Area_Weights_Data!L$26*DP59+[1]Area_Weights_Data!M$26*DQ59+[1]Area_Weights_Data!N$26*DR59</f>
        <v>6.9918699186991855</v>
      </c>
      <c r="DV59" s="4">
        <f>[1]Area_Weights_Data!L$27*DP59+[1]Area_Weights_Data!M$27*DQ59+[1]Area_Weights_Data!N$27*DR59</f>
        <v>9.4339622641509457</v>
      </c>
      <c r="DW59" s="3">
        <v>10</v>
      </c>
      <c r="DX59" s="3">
        <v>12</v>
      </c>
      <c r="DY59" s="3">
        <v>16</v>
      </c>
      <c r="DZ59" s="12"/>
      <c r="EA59" s="12"/>
      <c r="EB59" s="4">
        <f>[1]Area_Weights_Data!L$32*DW59+[1]Area_Weights_Data!M$32*DX59+[1]Area_Weights_Data!N$32*DY59</f>
        <v>10.199999999999999</v>
      </c>
      <c r="EC59" s="4">
        <f>[1]Area_Weights_Data!L$33*DW59+[1]Area_Weights_Data!M$33*DX59+[1]Area_Weights_Data!N$33*DY59</f>
        <v>13.379591836734694</v>
      </c>
      <c r="ED59" s="3">
        <v>6</v>
      </c>
      <c r="EE59" s="3">
        <v>5.5</v>
      </c>
      <c r="EF59" s="3">
        <v>5.25</v>
      </c>
      <c r="EG59" s="12"/>
      <c r="EH59" s="12"/>
      <c r="EI59" s="4">
        <f>[1]Area_Weights_Data!$L$35*ED59+[1]Area_Weights_Data!$M$35*EE59+[1]Area_Weights_Data!$N$35*EF59</f>
        <v>5.9642857142857144</v>
      </c>
      <c r="EJ59" s="4">
        <f>[1]Area_Weights_Data!$L$36*ED59+[1]Area_Weights_Data!$M$36*EE59+[1]Area_Weights_Data!$N$36*EF59</f>
        <v>5.3703703703703702</v>
      </c>
      <c r="EK59">
        <v>11</v>
      </c>
      <c r="EL59">
        <v>10</v>
      </c>
      <c r="EM59" s="12"/>
      <c r="EN59" s="13"/>
      <c r="EO59" s="3">
        <v>7</v>
      </c>
      <c r="EP59" s="3">
        <v>8.5</v>
      </c>
      <c r="EQ59" s="3">
        <v>8.5</v>
      </c>
      <c r="ER59" s="12"/>
      <c r="ES59" s="13"/>
      <c r="ET59" s="4">
        <f>[1]Area_Weights_Data!L$41*EO59+[1]Area_Weights_Data!M$41*EP59+[1]Area_Weights_Data!N$41*EQ59</f>
        <v>7.4148936170212769</v>
      </c>
      <c r="EU59" s="4">
        <f>[1]Area_Weights_Data!L$42*EO59+[1]Area_Weights_Data!M$42*EP59+[1]Area_Weights_Data!N$42*EQ59</f>
        <v>8.5000000000000018</v>
      </c>
    </row>
    <row r="60" spans="1:151" x14ac:dyDescent="0.25">
      <c r="A60" s="2">
        <v>1981</v>
      </c>
      <c r="B60" s="2">
        <v>7</v>
      </c>
      <c r="C60" s="3">
        <v>115</v>
      </c>
      <c r="D60" s="3">
        <v>166</v>
      </c>
      <c r="E60" s="3">
        <v>175</v>
      </c>
      <c r="F60" s="12"/>
      <c r="G60" s="12"/>
      <c r="H60" s="4">
        <f>[1]Area_Weights_Data!C$5*C60+[1]Area_Weights_Data!D$5*D60+[1]Area_Weights_Data!E$5*E60</f>
        <v>140.34471594850848</v>
      </c>
      <c r="I60" s="4">
        <f>[1]Area_Weights_Data!C$6*C60+[1]Area_Weights_Data!D$6*D60+[1]Area_Weights_Data!E$6*E60</f>
        <v>170.9393594732116</v>
      </c>
      <c r="J60" s="3">
        <v>202</v>
      </c>
      <c r="K60" s="3"/>
      <c r="L60" s="3"/>
      <c r="M60" s="12"/>
      <c r="N60" s="12"/>
      <c r="O60" s="4"/>
      <c r="P60" s="4"/>
      <c r="Q60" s="3">
        <v>156</v>
      </c>
      <c r="R60" s="3">
        <v>130</v>
      </c>
      <c r="S60" s="3">
        <v>144</v>
      </c>
      <c r="T60" s="12"/>
      <c r="U60" s="12"/>
      <c r="V60" s="4">
        <f t="shared" si="0"/>
        <v>156</v>
      </c>
      <c r="W60" s="4">
        <f>[1]Area_Weights_Data!C$12*Q60+[1]Area_Weights_Data!E$12*S60</f>
        <v>145.31947620037414</v>
      </c>
      <c r="X60" s="3">
        <v>112</v>
      </c>
      <c r="Y60" s="3">
        <v>167</v>
      </c>
      <c r="Z60" s="3">
        <v>163</v>
      </c>
      <c r="AA60" s="12"/>
      <c r="AB60" s="12"/>
      <c r="AC60" s="4">
        <f>[1]Area_Weights_Data!C$14*X60+[1]Area_Weights_Data!D$14*Y60+[1]Area_Weights_Data!E$14*Z60</f>
        <v>125.04491949668514</v>
      </c>
      <c r="AD60" s="4">
        <f>[1]Area_Weights_Data!C$15*X60+[1]Area_Weights_Data!D$15*Y60+[1]Area_Weights_Data!E$15*Z60</f>
        <v>165.21130687548191</v>
      </c>
      <c r="AE60" s="3">
        <v>198</v>
      </c>
      <c r="AF60" s="3"/>
      <c r="AG60" s="3">
        <v>189</v>
      </c>
      <c r="AH60" s="12"/>
      <c r="AI60" s="12"/>
      <c r="AJ60" s="4">
        <f t="shared" si="1"/>
        <v>198</v>
      </c>
      <c r="AK60" s="4">
        <f t="shared" si="2"/>
        <v>189</v>
      </c>
      <c r="AL60" s="3"/>
      <c r="AM60" s="3">
        <v>162</v>
      </c>
      <c r="AN60" s="3">
        <v>180</v>
      </c>
      <c r="AO60" s="12"/>
      <c r="AP60" s="12"/>
      <c r="AQ60" s="4">
        <f>[1]Area_Weights_Data!D$23*AM60+[1]Area_Weights_Data!E$23*AN60</f>
        <v>171.23373359396814</v>
      </c>
      <c r="AR60" s="4">
        <f t="shared" si="3"/>
        <v>180</v>
      </c>
      <c r="AS60" s="3">
        <v>85</v>
      </c>
      <c r="AT60" s="3">
        <v>122</v>
      </c>
      <c r="AU60" s="3">
        <v>186</v>
      </c>
      <c r="AV60" s="12"/>
      <c r="AW60" s="12"/>
      <c r="AX60" s="4">
        <f>[1]Area_Weights_Data!$C$26*AS60+[1]Area_Weights_Data!$D$26*AT60+[1]Area_Weights_Data!$E$26*AU60</f>
        <v>95.879694656488539</v>
      </c>
      <c r="AY60" s="4">
        <f>[1]Area_Weights_Data!C$27*AS60+[1]Area_Weights_Data!D$27*AT60+[1]Area_Weights_Data!E$27*AU60</f>
        <v>156.02297867792447</v>
      </c>
      <c r="AZ60" s="3">
        <v>129</v>
      </c>
      <c r="BA60" s="3">
        <v>159</v>
      </c>
      <c r="BB60" s="3">
        <v>178</v>
      </c>
      <c r="BC60" s="12"/>
      <c r="BD60" s="12"/>
      <c r="BE60" s="4">
        <f t="shared" si="4"/>
        <v>129</v>
      </c>
      <c r="BF60" s="4">
        <f>[1]Area_Weights_Data!C$33*AZ60+[1]Area_Weights_Data!D$33*BA60+[1]Area_Weights_Data!E$33*BB60</f>
        <v>169.21136000000001</v>
      </c>
      <c r="BG60" s="3">
        <v>70</v>
      </c>
      <c r="BH60" s="3">
        <v>65</v>
      </c>
      <c r="BI60" s="3">
        <v>60</v>
      </c>
      <c r="BJ60" s="12"/>
      <c r="BK60" s="12"/>
      <c r="BL60" s="4">
        <f>[1]Area_Weights_Data!$C$35*BG60+[1]Area_Weights_Data!$D$35*BH60+[1]Area_Weights_Data!$E$35*BI60</f>
        <v>69.491017964071858</v>
      </c>
      <c r="BM60" s="4">
        <f>[1]Area_Weights_Data!$C$36*BG60+[1]Area_Weights_Data!$D$36*BH60+[1]Area_Weights_Data!$E$36*BI60</f>
        <v>63.251028806584372</v>
      </c>
      <c r="BN60">
        <v>208</v>
      </c>
      <c r="BO60">
        <v>211</v>
      </c>
      <c r="BP60" s="12"/>
      <c r="BQ60" s="12"/>
      <c r="BR60" s="3">
        <v>72</v>
      </c>
      <c r="BS60" s="3">
        <v>90</v>
      </c>
      <c r="BT60" s="3">
        <v>80</v>
      </c>
      <c r="BU60" s="12"/>
      <c r="BV60" s="12"/>
      <c r="BW60" s="4">
        <f>BR60*[1]Area_Weights_Data!C$41+BS60*[1]Area_Weights_Data!D$41+BT60*[1]Area_Weights_Data!E$41</f>
        <v>73.56</v>
      </c>
      <c r="BX60" s="4">
        <f>BR60*[1]Area_Weights_Data!C$42+BS60*[1]Area_Weights_Data!D$42+BT60*[1]Area_Weights_Data!E$42</f>
        <v>83.249336870026511</v>
      </c>
      <c r="BY60"/>
      <c r="BZ60" s="3">
        <v>12</v>
      </c>
      <c r="CA60" s="3">
        <v>15</v>
      </c>
      <c r="CB60" s="3">
        <v>20</v>
      </c>
      <c r="CC60" s="12"/>
      <c r="CD60" s="12"/>
      <c r="CE60" s="4">
        <f>[1]Area_Weights_Data!L$5*BZ60+[1]Area_Weights_Data!M$5*CA60+[1]Area_Weights_Data!N$5*CB60</f>
        <v>13.454624027657736</v>
      </c>
      <c r="CF60" s="4">
        <f>[1]Area_Weights_Data!L$6*BZ60+[1]Area_Weights_Data!M$6*CA60+[1]Area_Weights_Data!N$6*CB60</f>
        <v>17.617230098146131</v>
      </c>
      <c r="CG60" s="3">
        <v>11.5</v>
      </c>
      <c r="CH60" s="3"/>
      <c r="CI60" s="3"/>
      <c r="CJ60" s="12"/>
      <c r="CK60" s="12"/>
      <c r="CL60" s="4"/>
      <c r="CM60" s="4"/>
      <c r="CN60" s="3">
        <v>28</v>
      </c>
      <c r="CO60" s="3">
        <v>19</v>
      </c>
      <c r="CP60" s="3">
        <v>22</v>
      </c>
      <c r="CQ60" s="12"/>
      <c r="CR60" s="12"/>
      <c r="CS60" s="4">
        <f>[1]Area_Weights_Data!L$11*CN60+[1]Area_Weights_Data!N$11*CP60</f>
        <v>28</v>
      </c>
      <c r="CT60" s="4">
        <f>[1]Area_Weights_Data!L$12*CN60+[1]Area_Weights_Data!N$12*CP60</f>
        <v>23.682320441988956</v>
      </c>
      <c r="CU60" s="3">
        <v>11.5</v>
      </c>
      <c r="CV60" s="3">
        <v>18</v>
      </c>
      <c r="CW60" s="3">
        <v>27</v>
      </c>
      <c r="CX60" s="12"/>
      <c r="CY60" s="12"/>
      <c r="CZ60" s="4">
        <f>[1]Area_Weights_Data!L$14*CU60+[1]Area_Weights_Data!M$14*CV60+[1]Area_Weights_Data!N$14*CW60</f>
        <v>13.045602605863191</v>
      </c>
      <c r="DA60" s="4">
        <f>[1]Area_Weights_Data!L$15*CU60+[1]Area_Weights_Data!M$15*CV60+[1]Area_Weights_Data!N$15*CW60</f>
        <v>22.295109612141644</v>
      </c>
      <c r="DB60" s="3">
        <v>11.5</v>
      </c>
      <c r="DC60" s="3"/>
      <c r="DD60" s="3">
        <v>9.5</v>
      </c>
      <c r="DE60" s="12"/>
      <c r="DF60" s="12"/>
      <c r="DG60" s="4">
        <f t="shared" si="5"/>
        <v>11.5</v>
      </c>
      <c r="DH60" s="4">
        <f t="shared" si="6"/>
        <v>9.5</v>
      </c>
      <c r="DI60" s="3"/>
      <c r="DJ60" s="3">
        <v>9.5</v>
      </c>
      <c r="DK60" s="3">
        <v>12</v>
      </c>
      <c r="DL60" s="12"/>
      <c r="DM60" s="12"/>
      <c r="DN60" s="4">
        <f>[1]Area_Weights_Data!M$23*DJ60+[1]Area_Weights_Data!N$23*DK60</f>
        <v>10.235294117647056</v>
      </c>
      <c r="DO60" s="4">
        <f t="shared" si="7"/>
        <v>12</v>
      </c>
      <c r="DP60" s="3">
        <v>6</v>
      </c>
      <c r="DQ60" s="3">
        <v>8</v>
      </c>
      <c r="DR60" s="3">
        <v>9</v>
      </c>
      <c r="DS60" s="12"/>
      <c r="DT60" s="12"/>
      <c r="DU60" s="4">
        <f>[1]Area_Weights_Data!L$26*DP60+[1]Area_Weights_Data!M$26*DQ60+[1]Area_Weights_Data!N$26*DR60</f>
        <v>6.9918699186991855</v>
      </c>
      <c r="DV60" s="4">
        <f>[1]Area_Weights_Data!L$27*DP60+[1]Area_Weights_Data!M$27*DQ60+[1]Area_Weights_Data!N$27*DR60</f>
        <v>8.7169811320754729</v>
      </c>
      <c r="DW60" s="3">
        <v>10</v>
      </c>
      <c r="DX60" s="3">
        <v>11.5</v>
      </c>
      <c r="DY60" s="3">
        <v>15</v>
      </c>
      <c r="DZ60" s="12"/>
      <c r="EA60" s="12"/>
      <c r="EB60" s="4">
        <f>[1]Area_Weights_Data!L$32*DW60+[1]Area_Weights_Data!M$32*DX60+[1]Area_Weights_Data!N$32*DY60</f>
        <v>10.15</v>
      </c>
      <c r="EC60" s="4">
        <f>[1]Area_Weights_Data!L$33*DW60+[1]Area_Weights_Data!M$33*DX60+[1]Area_Weights_Data!N$33*DY60</f>
        <v>12.707142857142856</v>
      </c>
      <c r="ED60" s="3">
        <v>6</v>
      </c>
      <c r="EE60" s="3">
        <v>5.5</v>
      </c>
      <c r="EF60" s="3">
        <v>5.25</v>
      </c>
      <c r="EG60" s="12"/>
      <c r="EH60" s="12"/>
      <c r="EI60" s="4">
        <f>[1]Area_Weights_Data!$L$35*ED60+[1]Area_Weights_Data!$M$35*EE60+[1]Area_Weights_Data!$N$35*EF60</f>
        <v>5.9642857142857144</v>
      </c>
      <c r="EJ60" s="4">
        <f>[1]Area_Weights_Data!$L$36*ED60+[1]Area_Weights_Data!$M$36*EE60+[1]Area_Weights_Data!$N$36*EF60</f>
        <v>5.3703703703703702</v>
      </c>
      <c r="EK60">
        <v>11</v>
      </c>
      <c r="EL60">
        <v>10</v>
      </c>
      <c r="EM60" s="12"/>
      <c r="EN60" s="13"/>
      <c r="EO60" s="3">
        <v>7</v>
      </c>
      <c r="EP60" s="3">
        <v>8.5</v>
      </c>
      <c r="EQ60" s="3">
        <v>8.5</v>
      </c>
      <c r="ER60" s="12"/>
      <c r="ES60" s="13"/>
      <c r="ET60" s="4">
        <f>[1]Area_Weights_Data!L$41*EO60+[1]Area_Weights_Data!M$41*EP60+[1]Area_Weights_Data!N$41*EQ60</f>
        <v>7.4148936170212769</v>
      </c>
      <c r="EU60" s="4">
        <f>[1]Area_Weights_Data!L$42*EO60+[1]Area_Weights_Data!M$42*EP60+[1]Area_Weights_Data!N$42*EQ60</f>
        <v>8.5000000000000018</v>
      </c>
    </row>
    <row r="61" spans="1:151" x14ac:dyDescent="0.25">
      <c r="A61" s="2">
        <v>1981</v>
      </c>
      <c r="B61" s="2">
        <v>8</v>
      </c>
      <c r="C61" s="3">
        <v>110</v>
      </c>
      <c r="D61" s="3">
        <v>169</v>
      </c>
      <c r="E61" s="3">
        <v>182</v>
      </c>
      <c r="F61" s="12"/>
      <c r="G61" s="12"/>
      <c r="H61" s="4">
        <f>[1]Area_Weights_Data!C$5*C61+[1]Area_Weights_Data!D$5*D61+[1]Area_Weights_Data!E$5*E61</f>
        <v>139.32035766592156</v>
      </c>
      <c r="I61" s="4">
        <f>[1]Area_Weights_Data!C$6*C61+[1]Area_Weights_Data!D$6*D61+[1]Area_Weights_Data!E$6*E61</f>
        <v>176.13463035019453</v>
      </c>
      <c r="J61" s="3">
        <v>190</v>
      </c>
      <c r="K61" s="3"/>
      <c r="L61" s="3"/>
      <c r="M61" s="12"/>
      <c r="N61" s="12"/>
      <c r="O61" s="4"/>
      <c r="P61" s="4"/>
      <c r="Q61" s="3">
        <v>160</v>
      </c>
      <c r="R61" s="3">
        <v>138</v>
      </c>
      <c r="S61" s="3">
        <v>166</v>
      </c>
      <c r="T61" s="12"/>
      <c r="U61" s="12"/>
      <c r="V61" s="4">
        <f t="shared" si="0"/>
        <v>160</v>
      </c>
      <c r="W61" s="4">
        <f>[1]Area_Weights_Data!C$12*Q61+[1]Area_Weights_Data!E$12*S61</f>
        <v>165.34026189981293</v>
      </c>
      <c r="X61" s="3">
        <v>114</v>
      </c>
      <c r="Y61" s="3">
        <v>165</v>
      </c>
      <c r="Z61" s="3">
        <v>172</v>
      </c>
      <c r="AA61" s="12"/>
      <c r="AB61" s="12"/>
      <c r="AC61" s="4">
        <f>[1]Area_Weights_Data!C$14*X61+[1]Area_Weights_Data!D$14*Y61+[1]Area_Weights_Data!E$14*Z61</f>
        <v>126.09619807874441</v>
      </c>
      <c r="AD61" s="4">
        <f>[1]Area_Weights_Data!C$15*X61+[1]Area_Weights_Data!D$15*Y61+[1]Area_Weights_Data!E$15*Z61</f>
        <v>168.13021296790643</v>
      </c>
      <c r="AE61" s="3">
        <v>217</v>
      </c>
      <c r="AF61" s="3"/>
      <c r="AG61" s="3">
        <v>182</v>
      </c>
      <c r="AH61" s="12"/>
      <c r="AI61" s="12"/>
      <c r="AJ61" s="4">
        <f t="shared" si="1"/>
        <v>217</v>
      </c>
      <c r="AK61" s="4">
        <f t="shared" si="2"/>
        <v>182</v>
      </c>
      <c r="AL61" s="3"/>
      <c r="AM61" s="3">
        <v>165</v>
      </c>
      <c r="AN61" s="3">
        <v>185</v>
      </c>
      <c r="AO61" s="12"/>
      <c r="AP61" s="12"/>
      <c r="AQ61" s="4">
        <f>[1]Area_Weights_Data!D$23*AM61+[1]Area_Weights_Data!E$23*AN61</f>
        <v>175.28064786372519</v>
      </c>
      <c r="AR61" s="4">
        <f t="shared" si="3"/>
        <v>185</v>
      </c>
      <c r="AS61" s="3">
        <v>85</v>
      </c>
      <c r="AT61" s="3">
        <v>126</v>
      </c>
      <c r="AU61" s="3">
        <v>188</v>
      </c>
      <c r="AV61" s="12"/>
      <c r="AW61" s="12"/>
      <c r="AX61" s="4">
        <f>[1]Area_Weights_Data!$C$26*AS61+[1]Area_Weights_Data!$D$26*AT61+[1]Area_Weights_Data!$E$26*AU61</f>
        <v>97.055877862595395</v>
      </c>
      <c r="AY61" s="4">
        <f>[1]Area_Weights_Data!C$27*AS61+[1]Area_Weights_Data!D$27*AT61+[1]Area_Weights_Data!E$27*AU61</f>
        <v>158.95976059423936</v>
      </c>
      <c r="AZ61" s="3">
        <v>120</v>
      </c>
      <c r="BA61" s="3">
        <v>155</v>
      </c>
      <c r="BB61" s="3">
        <v>171</v>
      </c>
      <c r="BC61" s="12"/>
      <c r="BD61" s="12"/>
      <c r="BE61" s="4">
        <f t="shared" si="4"/>
        <v>120</v>
      </c>
      <c r="BF61" s="4">
        <f>[1]Area_Weights_Data!C$33*AZ61+[1]Area_Weights_Data!D$33*BA61+[1]Area_Weights_Data!E$33*BB61</f>
        <v>163.59904</v>
      </c>
      <c r="BG61" s="3">
        <v>70</v>
      </c>
      <c r="BH61" s="3">
        <v>62</v>
      </c>
      <c r="BI61" s="3">
        <v>60</v>
      </c>
      <c r="BJ61" s="12"/>
      <c r="BK61" s="12"/>
      <c r="BL61" s="4">
        <f>[1]Area_Weights_Data!$C$35*BG61+[1]Area_Weights_Data!$D$35*BH61+[1]Area_Weights_Data!$E$35*BI61</f>
        <v>69.185628742514965</v>
      </c>
      <c r="BM61" s="4">
        <f>[1]Area_Weights_Data!$C$36*BG61+[1]Area_Weights_Data!$D$36*BH61+[1]Area_Weights_Data!$E$36*BI61</f>
        <v>61.300411522633752</v>
      </c>
      <c r="BN61">
        <v>200</v>
      </c>
      <c r="BO61">
        <v>216</v>
      </c>
      <c r="BP61" s="12"/>
      <c r="BQ61" s="12"/>
      <c r="BR61" s="3">
        <v>70</v>
      </c>
      <c r="BS61" s="3">
        <v>90</v>
      </c>
      <c r="BT61" s="3">
        <v>84</v>
      </c>
      <c r="BU61" s="12"/>
      <c r="BV61" s="12"/>
      <c r="BW61" s="4">
        <f>BR61*[1]Area_Weights_Data!C$41+BS61*[1]Area_Weights_Data!D$41+BT61*[1]Area_Weights_Data!E$41</f>
        <v>71.733333333333348</v>
      </c>
      <c r="BX61" s="4">
        <f>BR61*[1]Area_Weights_Data!C$42+BS61*[1]Area_Weights_Data!D$42+BT61*[1]Area_Weights_Data!E$42</f>
        <v>85.949602122015904</v>
      </c>
      <c r="BY61"/>
      <c r="BZ61" s="3">
        <v>12.5</v>
      </c>
      <c r="CA61" s="3">
        <v>15</v>
      </c>
      <c r="CB61" s="3">
        <v>23</v>
      </c>
      <c r="CC61" s="12"/>
      <c r="CD61" s="12"/>
      <c r="CE61" s="4">
        <f>[1]Area_Weights_Data!L$5*BZ61+[1]Area_Weights_Data!M$5*CA61+[1]Area_Weights_Data!N$5*CB61</f>
        <v>13.71218668971478</v>
      </c>
      <c r="CF61" s="4">
        <f>[1]Area_Weights_Data!L$6*BZ61+[1]Area_Weights_Data!M$6*CA61+[1]Area_Weights_Data!N$6*CB61</f>
        <v>19.187568157033809</v>
      </c>
      <c r="CG61" s="3">
        <v>11.5</v>
      </c>
      <c r="CH61" s="3"/>
      <c r="CI61" s="3"/>
      <c r="CJ61" s="12"/>
      <c r="CK61" s="12"/>
      <c r="CL61" s="4"/>
      <c r="CM61" s="4"/>
      <c r="CN61" s="3">
        <v>28</v>
      </c>
      <c r="CO61" s="3">
        <v>19</v>
      </c>
      <c r="CP61" s="3">
        <v>22</v>
      </c>
      <c r="CQ61" s="12"/>
      <c r="CR61" s="12"/>
      <c r="CS61" s="4">
        <f>[1]Area_Weights_Data!L$11*CN61+[1]Area_Weights_Data!N$11*CP61</f>
        <v>28</v>
      </c>
      <c r="CT61" s="4">
        <f>[1]Area_Weights_Data!L$12*CN61+[1]Area_Weights_Data!N$12*CP61</f>
        <v>23.682320441988956</v>
      </c>
      <c r="CU61" s="3">
        <v>11.5</v>
      </c>
      <c r="CV61" s="3">
        <v>18</v>
      </c>
      <c r="CW61" s="3">
        <v>33</v>
      </c>
      <c r="CX61" s="12"/>
      <c r="CY61" s="12"/>
      <c r="CZ61" s="4">
        <f>[1]Area_Weights_Data!L$14*CU61+[1]Area_Weights_Data!M$14*CV61+[1]Area_Weights_Data!N$14*CW61</f>
        <v>13.045602605863191</v>
      </c>
      <c r="DA61" s="4">
        <f>[1]Area_Weights_Data!L$15*CU61+[1]Area_Weights_Data!M$15*CV61+[1]Area_Weights_Data!N$15*CW61</f>
        <v>25.158516020236078</v>
      </c>
      <c r="DB61" s="3">
        <v>11.5</v>
      </c>
      <c r="DC61" s="3"/>
      <c r="DD61" s="3">
        <v>9.5</v>
      </c>
      <c r="DE61" s="12"/>
      <c r="DF61" s="12"/>
      <c r="DG61" s="4">
        <f t="shared" si="5"/>
        <v>11.5</v>
      </c>
      <c r="DH61" s="4">
        <f t="shared" si="6"/>
        <v>9.5</v>
      </c>
      <c r="DI61" s="3"/>
      <c r="DJ61" s="3">
        <v>10</v>
      </c>
      <c r="DK61" s="3">
        <v>13</v>
      </c>
      <c r="DL61" s="12"/>
      <c r="DM61" s="12"/>
      <c r="DN61" s="4">
        <f>[1]Area_Weights_Data!M$23*DJ61+[1]Area_Weights_Data!N$23*DK61</f>
        <v>10.882352941176467</v>
      </c>
      <c r="DO61" s="4">
        <f t="shared" si="7"/>
        <v>13</v>
      </c>
      <c r="DP61" s="3">
        <v>6.25</v>
      </c>
      <c r="DQ61" s="3">
        <v>8</v>
      </c>
      <c r="DR61" s="3">
        <v>9</v>
      </c>
      <c r="DS61" s="12"/>
      <c r="DT61" s="12"/>
      <c r="DU61" s="4">
        <f>[1]Area_Weights_Data!L$26*DP61+[1]Area_Weights_Data!M$26*DQ61+[1]Area_Weights_Data!N$26*DR61</f>
        <v>7.117886178861788</v>
      </c>
      <c r="DV61" s="4">
        <f>[1]Area_Weights_Data!L$27*DP61+[1]Area_Weights_Data!M$27*DQ61+[1]Area_Weights_Data!N$27*DR61</f>
        <v>8.7169811320754729</v>
      </c>
      <c r="DW61" s="3">
        <v>10.5</v>
      </c>
      <c r="DX61" s="3">
        <v>11.5</v>
      </c>
      <c r="DY61" s="3">
        <v>15</v>
      </c>
      <c r="DZ61" s="12"/>
      <c r="EA61" s="12"/>
      <c r="EB61" s="4">
        <f>[1]Area_Weights_Data!L$32*DW61+[1]Area_Weights_Data!M$32*DX61+[1]Area_Weights_Data!N$32*DY61</f>
        <v>10.600000000000001</v>
      </c>
      <c r="EC61" s="4">
        <f>[1]Area_Weights_Data!L$33*DW61+[1]Area_Weights_Data!M$33*DX61+[1]Area_Weights_Data!N$33*DY61</f>
        <v>12.707142857142856</v>
      </c>
      <c r="ED61" s="3">
        <v>6</v>
      </c>
      <c r="EE61" s="3">
        <v>5.5</v>
      </c>
      <c r="EF61" s="3">
        <v>5.25</v>
      </c>
      <c r="EG61" s="12"/>
      <c r="EH61" s="12"/>
      <c r="EI61" s="4">
        <f>[1]Area_Weights_Data!$L$35*ED61+[1]Area_Weights_Data!$M$35*EE61+[1]Area_Weights_Data!$N$35*EF61</f>
        <v>5.9642857142857144</v>
      </c>
      <c r="EJ61" s="4">
        <f>[1]Area_Weights_Data!$L$36*ED61+[1]Area_Weights_Data!$M$36*EE61+[1]Area_Weights_Data!$N$36*EF61</f>
        <v>5.3703703703703702</v>
      </c>
      <c r="EK61">
        <v>11</v>
      </c>
      <c r="EL61">
        <v>10</v>
      </c>
      <c r="EM61" s="12"/>
      <c r="EN61" s="13"/>
      <c r="EO61" s="3">
        <v>7</v>
      </c>
      <c r="EP61" s="3">
        <v>9.5</v>
      </c>
      <c r="EQ61" s="3">
        <v>10</v>
      </c>
      <c r="ER61" s="12"/>
      <c r="ES61" s="13"/>
      <c r="ET61" s="4">
        <f>[1]Area_Weights_Data!L$41*EO61+[1]Area_Weights_Data!M$41*EP61+[1]Area_Weights_Data!N$41*EQ61</f>
        <v>7.6914893617021285</v>
      </c>
      <c r="EU61" s="4">
        <f>[1]Area_Weights_Data!L$42*EO61+[1]Area_Weights_Data!M$42*EP61+[1]Area_Weights_Data!N$42*EQ61</f>
        <v>9.6378205128205146</v>
      </c>
    </row>
    <row r="62" spans="1:151" x14ac:dyDescent="0.25">
      <c r="A62" s="2">
        <v>1981</v>
      </c>
      <c r="B62" s="2">
        <v>9</v>
      </c>
      <c r="C62" s="3">
        <v>112</v>
      </c>
      <c r="D62" s="3">
        <v>173</v>
      </c>
      <c r="E62" s="3">
        <v>178</v>
      </c>
      <c r="F62" s="12"/>
      <c r="G62" s="12"/>
      <c r="H62" s="4">
        <f>[1]Area_Weights_Data!C$5*C62+[1]Area_Weights_Data!D$5*D62+[1]Area_Weights_Data!E$5*E62</f>
        <v>142.31426809527483</v>
      </c>
      <c r="I62" s="4">
        <f>[1]Area_Weights_Data!C$6*C62+[1]Area_Weights_Data!D$6*D62+[1]Area_Weights_Data!E$6*E62</f>
        <v>175.74408859622866</v>
      </c>
      <c r="J62" s="3">
        <v>220</v>
      </c>
      <c r="K62" s="3"/>
      <c r="L62" s="3"/>
      <c r="M62" s="12"/>
      <c r="N62" s="12"/>
      <c r="O62" s="4"/>
      <c r="P62" s="4"/>
      <c r="Q62" s="3">
        <v>175</v>
      </c>
      <c r="R62" s="3">
        <v>145</v>
      </c>
      <c r="S62" s="3">
        <v>170</v>
      </c>
      <c r="T62" s="12"/>
      <c r="U62" s="12"/>
      <c r="V62" s="4">
        <f t="shared" si="0"/>
        <v>175</v>
      </c>
      <c r="W62" s="4">
        <f>[1]Area_Weights_Data!C$12*Q62+[1]Area_Weights_Data!E$12*S62</f>
        <v>170.54978175015589</v>
      </c>
      <c r="X62" s="3">
        <v>110</v>
      </c>
      <c r="Y62" s="3">
        <v>165</v>
      </c>
      <c r="Z62" s="3">
        <v>172</v>
      </c>
      <c r="AA62" s="12"/>
      <c r="AB62" s="12"/>
      <c r="AC62" s="4">
        <f>[1]Area_Weights_Data!C$14*X62+[1]Area_Weights_Data!D$14*Y62+[1]Area_Weights_Data!E$14*Z62</f>
        <v>123.04491949668514</v>
      </c>
      <c r="AD62" s="4">
        <f>[1]Area_Weights_Data!C$15*X62+[1]Area_Weights_Data!D$15*Y62+[1]Area_Weights_Data!E$15*Z62</f>
        <v>168.13021296790643</v>
      </c>
      <c r="AE62" s="3">
        <v>230</v>
      </c>
      <c r="AF62" s="3"/>
      <c r="AG62" s="3">
        <v>210</v>
      </c>
      <c r="AH62" s="12"/>
      <c r="AI62" s="12"/>
      <c r="AJ62" s="4">
        <f t="shared" si="1"/>
        <v>230</v>
      </c>
      <c r="AK62" s="4">
        <f t="shared" si="2"/>
        <v>210</v>
      </c>
      <c r="AL62" s="3"/>
      <c r="AM62" s="3">
        <v>152</v>
      </c>
      <c r="AN62" s="3">
        <v>205</v>
      </c>
      <c r="AO62" s="12"/>
      <c r="AP62" s="12"/>
      <c r="AQ62" s="4">
        <f>[1]Area_Weights_Data!D$23*AM62+[1]Area_Weights_Data!E$23*AN62</f>
        <v>179.64199944149675</v>
      </c>
      <c r="AR62" s="4">
        <f t="shared" si="3"/>
        <v>205</v>
      </c>
      <c r="AS62" s="3">
        <v>77</v>
      </c>
      <c r="AT62" s="3">
        <v>121</v>
      </c>
      <c r="AU62" s="3">
        <v>165</v>
      </c>
      <c r="AV62" s="12"/>
      <c r="AW62" s="12"/>
      <c r="AX62" s="4">
        <f>[1]Area_Weights_Data!$C$26*AS62+[1]Area_Weights_Data!$D$26*AT62+[1]Area_Weights_Data!$E$26*AU62</f>
        <v>89.938015267175558</v>
      </c>
      <c r="AY62" s="4">
        <f>[1]Area_Weights_Data!C$27*AS62+[1]Area_Weights_Data!D$27*AT62+[1]Area_Weights_Data!E$27*AU62</f>
        <v>144.39079784107309</v>
      </c>
      <c r="AZ62" s="3">
        <v>112</v>
      </c>
      <c r="BA62" s="3">
        <v>166</v>
      </c>
      <c r="BB62" s="3">
        <v>177</v>
      </c>
      <c r="BC62" s="12"/>
      <c r="BD62" s="12"/>
      <c r="BE62" s="4">
        <f t="shared" si="4"/>
        <v>112</v>
      </c>
      <c r="BF62" s="4">
        <f>[1]Area_Weights_Data!C$33*AZ62+[1]Area_Weights_Data!D$33*BA62+[1]Area_Weights_Data!E$33*BB62</f>
        <v>171.91183999999998</v>
      </c>
      <c r="BG62" s="3">
        <v>66</v>
      </c>
      <c r="BH62" s="3">
        <v>69</v>
      </c>
      <c r="BI62" s="3"/>
      <c r="BJ62" s="12"/>
      <c r="BK62" s="12"/>
      <c r="BL62" s="4">
        <f>[1]Area_Weights_Data!$C$35*BG62+[1]Area_Weights_Data!$D$35*BH62+[1]Area_Weights_Data!$E$35*BI62</f>
        <v>66.305389221556879</v>
      </c>
      <c r="BM62" s="4" t="s">
        <v>98</v>
      </c>
      <c r="BN62">
        <v>222</v>
      </c>
      <c r="BO62">
        <v>216</v>
      </c>
      <c r="BP62" s="12"/>
      <c r="BQ62" s="12"/>
      <c r="BR62" s="3">
        <v>73</v>
      </c>
      <c r="BS62" s="3">
        <v>98</v>
      </c>
      <c r="BT62" s="3">
        <v>80</v>
      </c>
      <c r="BU62" s="12"/>
      <c r="BV62" s="12"/>
      <c r="BW62" s="4">
        <f>BR62*[1]Area_Weights_Data!C$41+BS62*[1]Area_Weights_Data!D$41+BT62*[1]Area_Weights_Data!E$41</f>
        <v>75.166666666666686</v>
      </c>
      <c r="BX62" s="4">
        <f>BR62*[1]Area_Weights_Data!C$42+BS62*[1]Area_Weights_Data!D$42+BT62*[1]Area_Weights_Data!E$42</f>
        <v>85.848806366047739</v>
      </c>
      <c r="BY62"/>
      <c r="BZ62" s="3">
        <v>12.5</v>
      </c>
      <c r="CA62" s="3">
        <v>15</v>
      </c>
      <c r="CB62" s="3">
        <v>23</v>
      </c>
      <c r="CC62" s="12"/>
      <c r="CD62" s="12"/>
      <c r="CE62" s="4">
        <f>[1]Area_Weights_Data!L$5*BZ62+[1]Area_Weights_Data!M$5*CA62+[1]Area_Weights_Data!N$5*CB62</f>
        <v>13.71218668971478</v>
      </c>
      <c r="CF62" s="4">
        <f>[1]Area_Weights_Data!L$6*BZ62+[1]Area_Weights_Data!M$6*CA62+[1]Area_Weights_Data!N$6*CB62</f>
        <v>19.187568157033809</v>
      </c>
      <c r="CG62" s="3">
        <v>11.5</v>
      </c>
      <c r="CH62" s="3"/>
      <c r="CI62" s="3"/>
      <c r="CJ62" s="12"/>
      <c r="CK62" s="12"/>
      <c r="CL62" s="4"/>
      <c r="CM62" s="4"/>
      <c r="CN62" s="3">
        <v>28</v>
      </c>
      <c r="CO62" s="3">
        <v>19</v>
      </c>
      <c r="CP62" s="3">
        <v>22</v>
      </c>
      <c r="CQ62" s="12"/>
      <c r="CR62" s="12"/>
      <c r="CS62" s="4">
        <f>[1]Area_Weights_Data!L$11*CN62+[1]Area_Weights_Data!N$11*CP62</f>
        <v>28</v>
      </c>
      <c r="CT62" s="4">
        <f>[1]Area_Weights_Data!L$12*CN62+[1]Area_Weights_Data!N$12*CP62</f>
        <v>23.682320441988956</v>
      </c>
      <c r="CU62" s="3">
        <v>11.5</v>
      </c>
      <c r="CV62" s="3">
        <v>20</v>
      </c>
      <c r="CW62" s="3">
        <v>27.5</v>
      </c>
      <c r="CX62" s="12"/>
      <c r="CY62" s="12"/>
      <c r="CZ62" s="4">
        <f>[1]Area_Weights_Data!L$14*CU62+[1]Area_Weights_Data!M$14*CV62+[1]Area_Weights_Data!N$14*CW62</f>
        <v>13.521172638436482</v>
      </c>
      <c r="DA62" s="4">
        <f>[1]Area_Weights_Data!L$15*CU62+[1]Area_Weights_Data!M$15*CV62+[1]Area_Weights_Data!N$15*CW62</f>
        <v>23.579258010118039</v>
      </c>
      <c r="DB62" s="3">
        <v>12.75</v>
      </c>
      <c r="DC62" s="3"/>
      <c r="DD62" s="3">
        <v>10.25</v>
      </c>
      <c r="DE62" s="12"/>
      <c r="DF62" s="12"/>
      <c r="DG62" s="4">
        <f t="shared" si="5"/>
        <v>12.75</v>
      </c>
      <c r="DH62" s="4">
        <f t="shared" si="6"/>
        <v>10.25</v>
      </c>
      <c r="DI62" s="3"/>
      <c r="DJ62" s="3">
        <v>11</v>
      </c>
      <c r="DK62" s="3">
        <v>13.5</v>
      </c>
      <c r="DL62" s="12"/>
      <c r="DM62" s="12"/>
      <c r="DN62" s="4">
        <f>[1]Area_Weights_Data!M$23*DJ62+[1]Area_Weights_Data!N$23*DK62</f>
        <v>11.735294117647056</v>
      </c>
      <c r="DO62" s="4">
        <f t="shared" si="7"/>
        <v>13.5</v>
      </c>
      <c r="DP62" s="3">
        <v>5.5</v>
      </c>
      <c r="DQ62" s="3">
        <v>8.5</v>
      </c>
      <c r="DR62" s="3">
        <v>9.5</v>
      </c>
      <c r="DS62" s="12"/>
      <c r="DT62" s="12"/>
      <c r="DU62" s="4">
        <f>[1]Area_Weights_Data!L$26*DP62+[1]Area_Weights_Data!M$26*DQ62+[1]Area_Weights_Data!N$26*DR62</f>
        <v>6.9878048780487791</v>
      </c>
      <c r="DV62" s="4">
        <f>[1]Area_Weights_Data!L$27*DP62+[1]Area_Weights_Data!M$27*DQ62+[1]Area_Weights_Data!N$27*DR62</f>
        <v>9.2169811320754729</v>
      </c>
      <c r="DW62" s="3">
        <v>11</v>
      </c>
      <c r="DX62" s="3">
        <v>12</v>
      </c>
      <c r="DY62" s="3">
        <v>15</v>
      </c>
      <c r="DZ62" s="12"/>
      <c r="EA62" s="12"/>
      <c r="EB62" s="4">
        <f>[1]Area_Weights_Data!L$32*DW62+[1]Area_Weights_Data!M$32*DX62+[1]Area_Weights_Data!N$32*DY62</f>
        <v>11.100000000000001</v>
      </c>
      <c r="EC62" s="4">
        <f>[1]Area_Weights_Data!L$33*DW62+[1]Area_Weights_Data!M$33*DX62+[1]Area_Weights_Data!N$33*DY62</f>
        <v>13.034693877551019</v>
      </c>
      <c r="ED62" s="3">
        <v>6</v>
      </c>
      <c r="EE62" s="3">
        <v>5.5</v>
      </c>
      <c r="EF62" s="3">
        <v>5.25</v>
      </c>
      <c r="EG62" s="12"/>
      <c r="EH62" s="12"/>
      <c r="EI62" s="4">
        <f>[1]Area_Weights_Data!$L$35*ED62+[1]Area_Weights_Data!$M$35*EE62+[1]Area_Weights_Data!$N$35*EF62</f>
        <v>5.9642857142857144</v>
      </c>
      <c r="EJ62" s="4">
        <f>[1]Area_Weights_Data!$L$36*ED62+[1]Area_Weights_Data!$M$36*EE62+[1]Area_Weights_Data!$N$36*EF62</f>
        <v>5.3703703703703702</v>
      </c>
      <c r="EK62">
        <v>11</v>
      </c>
      <c r="EL62">
        <v>10</v>
      </c>
      <c r="EM62" s="12"/>
      <c r="EN62" s="13"/>
      <c r="EO62" s="3">
        <v>7</v>
      </c>
      <c r="EP62" s="3">
        <v>9.5</v>
      </c>
      <c r="EQ62" s="3">
        <v>10</v>
      </c>
      <c r="ER62" s="12"/>
      <c r="ES62" s="13"/>
      <c r="ET62" s="4">
        <f>[1]Area_Weights_Data!L$41*EO62+[1]Area_Weights_Data!M$41*EP62+[1]Area_Weights_Data!N$41*EQ62</f>
        <v>7.6914893617021285</v>
      </c>
      <c r="EU62" s="4">
        <f>[1]Area_Weights_Data!L$42*EO62+[1]Area_Weights_Data!M$42*EP62+[1]Area_Weights_Data!N$42*EQ62</f>
        <v>9.6378205128205146</v>
      </c>
    </row>
    <row r="63" spans="1:151" x14ac:dyDescent="0.25">
      <c r="A63" s="2">
        <v>1981</v>
      </c>
      <c r="B63" s="2">
        <v>10</v>
      </c>
      <c r="C63" s="3">
        <v>118</v>
      </c>
      <c r="D63" s="3">
        <v>159</v>
      </c>
      <c r="E63" s="3">
        <v>182</v>
      </c>
      <c r="F63" s="12"/>
      <c r="G63" s="12"/>
      <c r="H63" s="4">
        <f>[1]Area_Weights_Data!C$5*C63+[1]Area_Weights_Data!D$5*D63+[1]Area_Weights_Data!E$5*E63</f>
        <v>138.3751638017421</v>
      </c>
      <c r="I63" s="4">
        <f>[1]Area_Weights_Data!C$6*C63+[1]Area_Weights_Data!D$6*D63+[1]Area_Weights_Data!E$6*E63</f>
        <v>171.62280754265188</v>
      </c>
      <c r="J63" s="3">
        <v>200</v>
      </c>
      <c r="K63" s="3"/>
      <c r="L63" s="3"/>
      <c r="M63" s="12"/>
      <c r="N63" s="12"/>
      <c r="O63" s="4"/>
      <c r="P63" s="4"/>
      <c r="Q63" s="3">
        <v>162</v>
      </c>
      <c r="R63" s="3">
        <v>135</v>
      </c>
      <c r="S63" s="3">
        <v>165</v>
      </c>
      <c r="T63" s="12"/>
      <c r="U63" s="12"/>
      <c r="V63" s="4">
        <f t="shared" si="0"/>
        <v>162</v>
      </c>
      <c r="W63" s="4">
        <f>[1]Area_Weights_Data!C$12*Q63+[1]Area_Weights_Data!E$12*S63</f>
        <v>164.67013094990645</v>
      </c>
      <c r="X63" s="3">
        <v>117</v>
      </c>
      <c r="Y63" s="3">
        <v>152</v>
      </c>
      <c r="Z63" s="3">
        <v>170</v>
      </c>
      <c r="AA63" s="12"/>
      <c r="AB63" s="12"/>
      <c r="AC63" s="4">
        <f>[1]Area_Weights_Data!C$14*X63+[1]Area_Weights_Data!D$14*Y63+[1]Area_Weights_Data!E$14*Z63</f>
        <v>125.30131240698145</v>
      </c>
      <c r="AD63" s="4">
        <f>[1]Area_Weights_Data!C$15*X63+[1]Area_Weights_Data!D$15*Y63+[1]Area_Weights_Data!E$15*Z63</f>
        <v>160.04911906033095</v>
      </c>
      <c r="AE63" s="3">
        <v>218</v>
      </c>
      <c r="AF63" s="3"/>
      <c r="AG63" s="3">
        <v>212</v>
      </c>
      <c r="AH63" s="12"/>
      <c r="AI63" s="12"/>
      <c r="AJ63" s="4">
        <f t="shared" si="1"/>
        <v>218</v>
      </c>
      <c r="AK63" s="4">
        <f t="shared" si="2"/>
        <v>212</v>
      </c>
      <c r="AL63" s="3"/>
      <c r="AM63" s="3">
        <v>159</v>
      </c>
      <c r="AN63" s="3">
        <v>212</v>
      </c>
      <c r="AO63" s="12"/>
      <c r="AP63" s="12"/>
      <c r="AQ63" s="4">
        <f>[1]Area_Weights_Data!D$23*AM63+[1]Area_Weights_Data!E$23*AN63</f>
        <v>186.63222563529737</v>
      </c>
      <c r="AR63" s="4">
        <f t="shared" si="3"/>
        <v>212</v>
      </c>
      <c r="AS63" s="3">
        <v>66</v>
      </c>
      <c r="AT63" s="3">
        <v>112</v>
      </c>
      <c r="AU63" s="3">
        <v>169</v>
      </c>
      <c r="AV63" s="12"/>
      <c r="AW63" s="12"/>
      <c r="AX63" s="4">
        <f>[1]Area_Weights_Data!$C$26*AS63+[1]Area_Weights_Data!$D$26*AT63+[1]Area_Weights_Data!$E$26*AU63</f>
        <v>79.526106870229</v>
      </c>
      <c r="AY63" s="4">
        <f>[1]Area_Weights_Data!C$27*AS63+[1]Area_Weights_Data!D$27*AT63+[1]Area_Weights_Data!E$27*AU63</f>
        <v>142.30171538502651</v>
      </c>
      <c r="AZ63" s="3">
        <v>110</v>
      </c>
      <c r="BA63" s="3">
        <v>155</v>
      </c>
      <c r="BB63" s="3">
        <v>172</v>
      </c>
      <c r="BC63" s="12"/>
      <c r="BD63" s="12"/>
      <c r="BE63" s="4">
        <f t="shared" si="4"/>
        <v>110</v>
      </c>
      <c r="BF63" s="4">
        <f>[1]Area_Weights_Data!C$33*AZ63+[1]Area_Weights_Data!D$33*BA63+[1]Area_Weights_Data!E$33*BB63</f>
        <v>164.13648000000001</v>
      </c>
      <c r="BG63" s="3">
        <v>62</v>
      </c>
      <c r="BH63" s="3">
        <v>68</v>
      </c>
      <c r="BI63" s="3"/>
      <c r="BJ63" s="12"/>
      <c r="BK63" s="12"/>
      <c r="BL63" s="4">
        <f>[1]Area_Weights_Data!$C$35*BG63+[1]Area_Weights_Data!$D$35*BH63+[1]Area_Weights_Data!$E$35*BI63</f>
        <v>62.610778443113766</v>
      </c>
      <c r="BM63" s="4" t="s">
        <v>98</v>
      </c>
      <c r="BN63">
        <v>212</v>
      </c>
      <c r="BO63">
        <v>218</v>
      </c>
      <c r="BP63" s="12"/>
      <c r="BQ63" s="12"/>
      <c r="BR63" s="3">
        <v>69</v>
      </c>
      <c r="BS63" s="3">
        <v>85</v>
      </c>
      <c r="BT63" s="3">
        <v>76</v>
      </c>
      <c r="BU63" s="12"/>
      <c r="BV63" s="12"/>
      <c r="BW63" s="4">
        <f>BR63*[1]Area_Weights_Data!C$41+BS63*[1]Area_Weights_Data!D$41+BT63*[1]Area_Weights_Data!E$41</f>
        <v>70.386666666666684</v>
      </c>
      <c r="BX63" s="4">
        <f>BR63*[1]Area_Weights_Data!C$42+BS63*[1]Area_Weights_Data!D$42+BT63*[1]Area_Weights_Data!E$42</f>
        <v>78.92440318302387</v>
      </c>
      <c r="BY63"/>
      <c r="BZ63" s="3">
        <v>12.5</v>
      </c>
      <c r="CA63" s="3">
        <v>15</v>
      </c>
      <c r="CB63" s="3">
        <v>23</v>
      </c>
      <c r="CC63" s="12"/>
      <c r="CD63" s="12"/>
      <c r="CE63" s="4">
        <f>[1]Area_Weights_Data!L$5*BZ63+[1]Area_Weights_Data!M$5*CA63+[1]Area_Weights_Data!N$5*CB63</f>
        <v>13.71218668971478</v>
      </c>
      <c r="CF63" s="4">
        <f>[1]Area_Weights_Data!L$6*BZ63+[1]Area_Weights_Data!M$6*CA63+[1]Area_Weights_Data!N$6*CB63</f>
        <v>19.187568157033809</v>
      </c>
      <c r="CG63" s="3">
        <v>11.5</v>
      </c>
      <c r="CH63" s="3"/>
      <c r="CI63" s="3"/>
      <c r="CJ63" s="12"/>
      <c r="CK63" s="12"/>
      <c r="CL63" s="4"/>
      <c r="CM63" s="4"/>
      <c r="CN63" s="3">
        <v>29</v>
      </c>
      <c r="CO63" s="3">
        <v>19</v>
      </c>
      <c r="CP63" s="3">
        <v>22</v>
      </c>
      <c r="CQ63" s="12"/>
      <c r="CR63" s="12"/>
      <c r="CS63" s="4">
        <f>[1]Area_Weights_Data!L$11*CN63+[1]Area_Weights_Data!N$11*CP63</f>
        <v>29</v>
      </c>
      <c r="CT63" s="4">
        <f>[1]Area_Weights_Data!L$12*CN63+[1]Area_Weights_Data!N$12*CP63</f>
        <v>23.962707182320447</v>
      </c>
      <c r="CU63" s="3">
        <v>11.5</v>
      </c>
      <c r="CV63" s="3">
        <v>20</v>
      </c>
      <c r="CW63" s="3">
        <v>27.5</v>
      </c>
      <c r="CX63" s="12"/>
      <c r="CY63" s="12"/>
      <c r="CZ63" s="4">
        <f>[1]Area_Weights_Data!L$14*CU63+[1]Area_Weights_Data!M$14*CV63+[1]Area_Weights_Data!N$14*CW63</f>
        <v>13.521172638436482</v>
      </c>
      <c r="DA63" s="4">
        <f>[1]Area_Weights_Data!L$15*CU63+[1]Area_Weights_Data!M$15*CV63+[1]Area_Weights_Data!N$15*CW63</f>
        <v>23.579258010118039</v>
      </c>
      <c r="DB63" s="3">
        <v>12.75</v>
      </c>
      <c r="DC63" s="3"/>
      <c r="DD63" s="3">
        <v>10.25</v>
      </c>
      <c r="DE63" s="12"/>
      <c r="DF63" s="12"/>
      <c r="DG63" s="4">
        <f t="shared" si="5"/>
        <v>12.75</v>
      </c>
      <c r="DH63" s="4">
        <f t="shared" si="6"/>
        <v>10.25</v>
      </c>
      <c r="DI63" s="3"/>
      <c r="DJ63" s="3">
        <v>11</v>
      </c>
      <c r="DK63" s="3">
        <v>13.5</v>
      </c>
      <c r="DL63" s="12"/>
      <c r="DM63" s="12"/>
      <c r="DN63" s="4">
        <f>[1]Area_Weights_Data!M$23*DJ63+[1]Area_Weights_Data!N$23*DK63</f>
        <v>11.735294117647056</v>
      </c>
      <c r="DO63" s="4">
        <f t="shared" si="7"/>
        <v>13.5</v>
      </c>
      <c r="DP63" s="3">
        <v>5.5</v>
      </c>
      <c r="DQ63" s="3">
        <v>7.5</v>
      </c>
      <c r="DR63" s="3">
        <v>9</v>
      </c>
      <c r="DS63" s="12"/>
      <c r="DT63" s="12"/>
      <c r="DU63" s="4">
        <f>[1]Area_Weights_Data!L$26*DP63+[1]Area_Weights_Data!M$26*DQ63+[1]Area_Weights_Data!N$26*DR63</f>
        <v>6.4918699186991855</v>
      </c>
      <c r="DV63" s="4">
        <f>[1]Area_Weights_Data!L$27*DP63+[1]Area_Weights_Data!M$27*DQ63+[1]Area_Weights_Data!N$27*DR63</f>
        <v>8.5754716981132084</v>
      </c>
      <c r="DW63" s="3">
        <v>11</v>
      </c>
      <c r="DX63" s="3">
        <v>12</v>
      </c>
      <c r="DY63" s="3">
        <v>15</v>
      </c>
      <c r="DZ63" s="12"/>
      <c r="EA63" s="12"/>
      <c r="EB63" s="4">
        <f>[1]Area_Weights_Data!L$32*DW63+[1]Area_Weights_Data!M$32*DX63+[1]Area_Weights_Data!N$32*DY63</f>
        <v>11.100000000000001</v>
      </c>
      <c r="EC63" s="4">
        <f>[1]Area_Weights_Data!L$33*DW63+[1]Area_Weights_Data!M$33*DX63+[1]Area_Weights_Data!N$33*DY63</f>
        <v>13.034693877551019</v>
      </c>
      <c r="ED63" s="3">
        <v>5</v>
      </c>
      <c r="EE63" s="3">
        <v>5.5</v>
      </c>
      <c r="EF63" s="3">
        <v>5.25</v>
      </c>
      <c r="EG63" s="12"/>
      <c r="EH63" s="12"/>
      <c r="EI63" s="4">
        <f>[1]Area_Weights_Data!$L$35*ED63+[1]Area_Weights_Data!$M$35*EE63+[1]Area_Weights_Data!$N$35*EF63</f>
        <v>5.0357142857142865</v>
      </c>
      <c r="EJ63" s="4">
        <f>[1]Area_Weights_Data!$L$36*ED63+[1]Area_Weights_Data!$M$36*EE63+[1]Area_Weights_Data!$N$36*EF63</f>
        <v>5.3703703703703702</v>
      </c>
      <c r="EK63">
        <v>11</v>
      </c>
      <c r="EL63">
        <v>10</v>
      </c>
      <c r="EM63" s="12"/>
      <c r="EN63" s="13"/>
      <c r="EO63" s="3">
        <v>7</v>
      </c>
      <c r="EP63" s="3">
        <v>11</v>
      </c>
      <c r="EQ63" s="3">
        <v>10.5</v>
      </c>
      <c r="ER63" s="12"/>
      <c r="ES63" s="13"/>
      <c r="ET63" s="4">
        <f>[1]Area_Weights_Data!L$41*EO63+[1]Area_Weights_Data!M$41*EP63+[1]Area_Weights_Data!N$41*EQ63</f>
        <v>8.1063829787234045</v>
      </c>
      <c r="EU63" s="4">
        <f>[1]Area_Weights_Data!L$42*EO63+[1]Area_Weights_Data!M$42*EP63+[1]Area_Weights_Data!N$42*EQ63</f>
        <v>10.862179487179489</v>
      </c>
    </row>
    <row r="64" spans="1:151" x14ac:dyDescent="0.25">
      <c r="A64" s="2">
        <v>1981</v>
      </c>
      <c r="B64" s="2">
        <v>11</v>
      </c>
      <c r="C64" s="3">
        <v>115</v>
      </c>
      <c r="D64" s="3">
        <v>155</v>
      </c>
      <c r="E64" s="3">
        <v>170</v>
      </c>
      <c r="F64" s="12"/>
      <c r="G64" s="12"/>
      <c r="H64" s="4">
        <f>[1]Area_Weights_Data!C$5*C64+[1]Area_Weights_Data!D$5*D64+[1]Area_Weights_Data!E$5*E64</f>
        <v>134.87820858706547</v>
      </c>
      <c r="I64" s="4">
        <f>[1]Area_Weights_Data!C$6*C64+[1]Area_Weights_Data!D$6*D64+[1]Area_Weights_Data!E$6*E64</f>
        <v>163.23226578868599</v>
      </c>
      <c r="J64" s="3">
        <v>200</v>
      </c>
      <c r="K64" s="3"/>
      <c r="L64" s="3"/>
      <c r="M64" s="12"/>
      <c r="N64" s="12"/>
      <c r="O64" s="4"/>
      <c r="P64" s="4"/>
      <c r="Q64" s="3">
        <v>155</v>
      </c>
      <c r="R64" s="3">
        <v>130</v>
      </c>
      <c r="S64" s="3">
        <v>150</v>
      </c>
      <c r="T64" s="12"/>
      <c r="U64" s="12"/>
      <c r="V64" s="4">
        <f t="shared" si="0"/>
        <v>155</v>
      </c>
      <c r="W64" s="4">
        <f>[1]Area_Weights_Data!C$12*Q64+[1]Area_Weights_Data!E$12*S64</f>
        <v>150.54978175015589</v>
      </c>
      <c r="X64" s="3">
        <v>110</v>
      </c>
      <c r="Y64" s="3">
        <v>145</v>
      </c>
      <c r="Z64" s="3">
        <v>170</v>
      </c>
      <c r="AA64" s="12"/>
      <c r="AB64" s="12"/>
      <c r="AC64" s="4">
        <f>[1]Area_Weights_Data!C$14*X64+[1]Area_Weights_Data!D$14*Y64+[1]Area_Weights_Data!E$14*Z64</f>
        <v>118.30131240698144</v>
      </c>
      <c r="AD64" s="4">
        <f>[1]Area_Weights_Data!C$15*X64+[1]Area_Weights_Data!D$15*Y64+[1]Area_Weights_Data!E$15*Z64</f>
        <v>156.17933202823747</v>
      </c>
      <c r="AE64" s="3">
        <v>210</v>
      </c>
      <c r="AF64" s="3"/>
      <c r="AG64" s="3">
        <v>202</v>
      </c>
      <c r="AH64" s="12"/>
      <c r="AI64" s="12"/>
      <c r="AJ64" s="4">
        <f t="shared" si="1"/>
        <v>210</v>
      </c>
      <c r="AK64" s="4">
        <f t="shared" si="2"/>
        <v>202</v>
      </c>
      <c r="AL64" s="3"/>
      <c r="AM64" s="3">
        <v>158</v>
      </c>
      <c r="AN64" s="3">
        <v>210</v>
      </c>
      <c r="AO64" s="12"/>
      <c r="AP64" s="12"/>
      <c r="AQ64" s="4">
        <f>[1]Area_Weights_Data!D$23*AM64+[1]Area_Weights_Data!E$23*AN64</f>
        <v>185.10807037140461</v>
      </c>
      <c r="AR64" s="4">
        <f t="shared" si="3"/>
        <v>210</v>
      </c>
      <c r="AS64" s="3">
        <v>80</v>
      </c>
      <c r="AT64" s="3">
        <v>140</v>
      </c>
      <c r="AU64" s="3">
        <v>175</v>
      </c>
      <c r="AV64" s="12"/>
      <c r="AW64" s="12"/>
      <c r="AX64" s="4">
        <f>[1]Area_Weights_Data!$C$26*AS64+[1]Area_Weights_Data!$D$26*AT64+[1]Area_Weights_Data!$E$26*AU64</f>
        <v>97.642748091603039</v>
      </c>
      <c r="AY64" s="4">
        <f>[1]Area_Weights_Data!C$27*AS64+[1]Area_Weights_Data!D$27*AT64+[1]Area_Weights_Data!E$27*AU64</f>
        <v>158.60631646448996</v>
      </c>
      <c r="AZ64" s="3">
        <v>95</v>
      </c>
      <c r="BA64" s="3">
        <v>141</v>
      </c>
      <c r="BB64" s="3">
        <v>155</v>
      </c>
      <c r="BC64" s="12"/>
      <c r="BD64" s="12"/>
      <c r="BE64" s="4">
        <f t="shared" si="4"/>
        <v>95</v>
      </c>
      <c r="BF64" s="4">
        <f>[1]Area_Weights_Data!C$33*AZ64+[1]Area_Weights_Data!D$33*BA64+[1]Area_Weights_Data!E$33*BB64</f>
        <v>148.52415999999999</v>
      </c>
      <c r="BG64" s="3">
        <v>58</v>
      </c>
      <c r="BH64" s="3">
        <v>70</v>
      </c>
      <c r="BI64" s="3"/>
      <c r="BJ64" s="12"/>
      <c r="BK64" s="12"/>
      <c r="BL64" s="4">
        <f>[1]Area_Weights_Data!$C$35*BG64+[1]Area_Weights_Data!$D$35*BH64+[1]Area_Weights_Data!$E$35*BI64</f>
        <v>59.221556886227546</v>
      </c>
      <c r="BM64" s="4" t="s">
        <v>98</v>
      </c>
      <c r="BN64">
        <v>202</v>
      </c>
      <c r="BO64">
        <v>220</v>
      </c>
      <c r="BP64" s="12"/>
      <c r="BQ64" s="12"/>
      <c r="BR64" s="3">
        <v>66</v>
      </c>
      <c r="BS64" s="3">
        <v>83</v>
      </c>
      <c r="BT64" s="3">
        <v>70</v>
      </c>
      <c r="BU64" s="12"/>
      <c r="BV64" s="12"/>
      <c r="BW64" s="4">
        <f>BR64*[1]Area_Weights_Data!C$41+BS64*[1]Area_Weights_Data!D$41+BT64*[1]Area_Weights_Data!E$41</f>
        <v>67.473333333333343</v>
      </c>
      <c r="BX64" s="4">
        <f>BR64*[1]Area_Weights_Data!C$42+BS64*[1]Area_Weights_Data!D$42+BT64*[1]Area_Weights_Data!E$42</f>
        <v>74.224137931034477</v>
      </c>
      <c r="BY64"/>
      <c r="BZ64" s="3">
        <v>12.5</v>
      </c>
      <c r="CA64" s="3">
        <v>15</v>
      </c>
      <c r="CB64" s="3">
        <v>23</v>
      </c>
      <c r="CC64" s="12"/>
      <c r="CD64" s="12"/>
      <c r="CE64" s="4">
        <f>[1]Area_Weights_Data!L$5*BZ64+[1]Area_Weights_Data!M$5*CA64+[1]Area_Weights_Data!N$5*CB64</f>
        <v>13.71218668971478</v>
      </c>
      <c r="CF64" s="4">
        <f>[1]Area_Weights_Data!L$6*BZ64+[1]Area_Weights_Data!M$6*CA64+[1]Area_Weights_Data!N$6*CB64</f>
        <v>19.187568157033809</v>
      </c>
      <c r="CG64" s="3">
        <v>12</v>
      </c>
      <c r="CH64" s="3"/>
      <c r="CI64" s="3"/>
      <c r="CJ64" s="12"/>
      <c r="CK64" s="12"/>
      <c r="CL64" s="4"/>
      <c r="CM64" s="4"/>
      <c r="CN64" s="3">
        <v>29</v>
      </c>
      <c r="CO64" s="3">
        <v>19</v>
      </c>
      <c r="CP64" s="3">
        <v>22</v>
      </c>
      <c r="CQ64" s="12"/>
      <c r="CR64" s="12"/>
      <c r="CS64" s="4">
        <f>[1]Area_Weights_Data!L$11*CN64+[1]Area_Weights_Data!N$11*CP64</f>
        <v>29</v>
      </c>
      <c r="CT64" s="4">
        <f>[1]Area_Weights_Data!L$12*CN64+[1]Area_Weights_Data!N$12*CP64</f>
        <v>23.962707182320447</v>
      </c>
      <c r="CU64" s="3">
        <v>11.5</v>
      </c>
      <c r="CV64" s="3">
        <v>20</v>
      </c>
      <c r="CW64" s="3">
        <v>27.5</v>
      </c>
      <c r="CX64" s="12"/>
      <c r="CY64" s="12"/>
      <c r="CZ64" s="4">
        <f>[1]Area_Weights_Data!L$14*CU64+[1]Area_Weights_Data!M$14*CV64+[1]Area_Weights_Data!N$14*CW64</f>
        <v>13.521172638436482</v>
      </c>
      <c r="DA64" s="4">
        <f>[1]Area_Weights_Data!L$15*CU64+[1]Area_Weights_Data!M$15*CV64+[1]Area_Weights_Data!N$15*CW64</f>
        <v>23.579258010118039</v>
      </c>
      <c r="DB64" s="3">
        <v>12.75</v>
      </c>
      <c r="DC64" s="3"/>
      <c r="DD64" s="3">
        <v>10.25</v>
      </c>
      <c r="DE64" s="12"/>
      <c r="DF64" s="12"/>
      <c r="DG64" s="4">
        <f t="shared" si="5"/>
        <v>12.75</v>
      </c>
      <c r="DH64" s="4">
        <f t="shared" si="6"/>
        <v>10.25</v>
      </c>
      <c r="DI64" s="3"/>
      <c r="DJ64" s="3">
        <v>11</v>
      </c>
      <c r="DK64" s="3">
        <v>13.5</v>
      </c>
      <c r="DL64" s="12"/>
      <c r="DM64" s="12"/>
      <c r="DN64" s="4">
        <f>[1]Area_Weights_Data!M$23*DJ64+[1]Area_Weights_Data!N$23*DK64</f>
        <v>11.735294117647056</v>
      </c>
      <c r="DO64" s="4">
        <f t="shared" si="7"/>
        <v>13.5</v>
      </c>
      <c r="DP64" s="3">
        <v>5.5</v>
      </c>
      <c r="DQ64" s="3">
        <v>7.5</v>
      </c>
      <c r="DR64" s="3">
        <v>9</v>
      </c>
      <c r="DS64" s="12"/>
      <c r="DT64" s="12"/>
      <c r="DU64" s="4">
        <f>[1]Area_Weights_Data!L$26*DP64+[1]Area_Weights_Data!M$26*DQ64+[1]Area_Weights_Data!N$26*DR64</f>
        <v>6.4918699186991855</v>
      </c>
      <c r="DV64" s="4">
        <f>[1]Area_Weights_Data!L$27*DP64+[1]Area_Weights_Data!M$27*DQ64+[1]Area_Weights_Data!N$27*DR64</f>
        <v>8.5754716981132084</v>
      </c>
      <c r="DW64" s="3">
        <v>11</v>
      </c>
      <c r="DX64" s="3">
        <v>12</v>
      </c>
      <c r="DY64" s="3">
        <v>15</v>
      </c>
      <c r="DZ64" s="12"/>
      <c r="EA64" s="12"/>
      <c r="EB64" s="4">
        <f>[1]Area_Weights_Data!L$32*DW64+[1]Area_Weights_Data!M$32*DX64+[1]Area_Weights_Data!N$32*DY64</f>
        <v>11.100000000000001</v>
      </c>
      <c r="EC64" s="4">
        <f>[1]Area_Weights_Data!L$33*DW64+[1]Area_Weights_Data!M$33*DX64+[1]Area_Weights_Data!N$33*DY64</f>
        <v>13.034693877551019</v>
      </c>
      <c r="ED64" s="3">
        <v>4.5</v>
      </c>
      <c r="EE64" s="3">
        <v>5.5</v>
      </c>
      <c r="EF64" s="3">
        <v>5.25</v>
      </c>
      <c r="EG64" s="12"/>
      <c r="EH64" s="12"/>
      <c r="EI64" s="4">
        <f>[1]Area_Weights_Data!$L$35*ED64+[1]Area_Weights_Data!$M$35*EE64+[1]Area_Weights_Data!$N$35*EF64</f>
        <v>4.5714285714285721</v>
      </c>
      <c r="EJ64" s="4">
        <f>[1]Area_Weights_Data!$L$36*ED64+[1]Area_Weights_Data!$M$36*EE64+[1]Area_Weights_Data!$N$36*EF64</f>
        <v>5.3703703703703702</v>
      </c>
      <c r="EK64">
        <v>11</v>
      </c>
      <c r="EL64">
        <v>11.5</v>
      </c>
      <c r="EM64" s="12"/>
      <c r="EN64" s="13"/>
      <c r="EO64" s="3">
        <v>7</v>
      </c>
      <c r="EP64" s="3">
        <v>10</v>
      </c>
      <c r="EQ64" s="3">
        <v>10.5</v>
      </c>
      <c r="ER64" s="12"/>
      <c r="ES64" s="13"/>
      <c r="ET64" s="4">
        <f>[1]Area_Weights_Data!L$41*EO64+[1]Area_Weights_Data!M$41*EP64+[1]Area_Weights_Data!N$41*EQ64</f>
        <v>7.8297872340425538</v>
      </c>
      <c r="EU64" s="4">
        <f>[1]Area_Weights_Data!L$42*EO64+[1]Area_Weights_Data!M$42*EP64+[1]Area_Weights_Data!N$42*EQ64</f>
        <v>10.137820512820515</v>
      </c>
    </row>
    <row r="65" spans="1:151" x14ac:dyDescent="0.25">
      <c r="A65" s="2">
        <v>1981</v>
      </c>
      <c r="B65" s="2">
        <v>12</v>
      </c>
      <c r="C65" s="3">
        <v>118</v>
      </c>
      <c r="D65" s="3">
        <v>158</v>
      </c>
      <c r="E65" s="3">
        <v>174</v>
      </c>
      <c r="F65" s="12"/>
      <c r="G65" s="12"/>
      <c r="H65" s="4">
        <f>[1]Area_Weights_Data!C$5*C65+[1]Area_Weights_Data!D$5*D65+[1]Area_Weights_Data!E$5*E65</f>
        <v>137.87820858706547</v>
      </c>
      <c r="I65" s="4">
        <f>[1]Area_Weights_Data!C$6*C65+[1]Area_Weights_Data!D$6*D65+[1]Area_Weights_Data!E$6*E65</f>
        <v>166.78108350793173</v>
      </c>
      <c r="J65" s="3">
        <v>190</v>
      </c>
      <c r="K65" s="3"/>
      <c r="L65" s="3"/>
      <c r="M65" s="12"/>
      <c r="N65" s="12"/>
      <c r="O65" s="4"/>
      <c r="P65" s="4"/>
      <c r="Q65" s="3">
        <v>151</v>
      </c>
      <c r="R65" s="3">
        <v>130</v>
      </c>
      <c r="S65" s="3">
        <v>140</v>
      </c>
      <c r="T65" s="12"/>
      <c r="U65" s="12"/>
      <c r="V65" s="4">
        <f t="shared" si="0"/>
        <v>151</v>
      </c>
      <c r="W65" s="4">
        <f>[1]Area_Weights_Data!C$12*Q65+[1]Area_Weights_Data!E$12*S65</f>
        <v>141.20951985034296</v>
      </c>
      <c r="X65" s="3">
        <v>110</v>
      </c>
      <c r="Y65" s="3">
        <v>145</v>
      </c>
      <c r="Z65" s="3">
        <v>170</v>
      </c>
      <c r="AA65" s="12"/>
      <c r="AB65" s="12"/>
      <c r="AC65" s="4">
        <f>[1]Area_Weights_Data!C$14*X65+[1]Area_Weights_Data!D$14*Y65+[1]Area_Weights_Data!E$14*Z65</f>
        <v>118.30131240698144</v>
      </c>
      <c r="AD65" s="4">
        <f>[1]Area_Weights_Data!C$15*X65+[1]Area_Weights_Data!D$15*Y65+[1]Area_Weights_Data!E$15*Z65</f>
        <v>156.17933202823747</v>
      </c>
      <c r="AE65" s="3">
        <v>183</v>
      </c>
      <c r="AF65" s="3"/>
      <c r="AG65" s="3">
        <v>178</v>
      </c>
      <c r="AH65" s="12"/>
      <c r="AI65" s="12"/>
      <c r="AJ65" s="4">
        <f t="shared" si="1"/>
        <v>183</v>
      </c>
      <c r="AK65" s="4">
        <f t="shared" si="2"/>
        <v>178</v>
      </c>
      <c r="AL65" s="3"/>
      <c r="AM65" s="3">
        <v>165</v>
      </c>
      <c r="AN65" s="3">
        <v>186</v>
      </c>
      <c r="AO65" s="12"/>
      <c r="AP65" s="12"/>
      <c r="AQ65" s="4">
        <f>[1]Area_Weights_Data!D$23*AM65+[1]Area_Weights_Data!E$23*AN65</f>
        <v>175.80619938564644</v>
      </c>
      <c r="AR65" s="4">
        <f t="shared" si="3"/>
        <v>186</v>
      </c>
      <c r="AS65" s="3">
        <v>70</v>
      </c>
      <c r="AT65" s="3">
        <v>130</v>
      </c>
      <c r="AU65" s="3">
        <v>150</v>
      </c>
      <c r="AV65" s="12"/>
      <c r="AW65" s="12"/>
      <c r="AX65" s="4">
        <f>[1]Area_Weights_Data!$C$26*AS65+[1]Area_Weights_Data!$D$26*AT65+[1]Area_Weights_Data!$E$26*AU65</f>
        <v>87.642748091603039</v>
      </c>
      <c r="AY65" s="4">
        <f>[1]Area_Weights_Data!C$27*AS65+[1]Area_Weights_Data!D$27*AT65+[1]Area_Weights_Data!E$27*AU65</f>
        <v>140.63218083685143</v>
      </c>
      <c r="AZ65" s="3">
        <v>105</v>
      </c>
      <c r="BA65" s="3">
        <v>146</v>
      </c>
      <c r="BB65" s="3">
        <v>166</v>
      </c>
      <c r="BC65" s="12"/>
      <c r="BD65" s="12"/>
      <c r="BE65" s="4">
        <f t="shared" si="4"/>
        <v>105</v>
      </c>
      <c r="BF65" s="4">
        <f>[1]Area_Weights_Data!C$33*AZ65+[1]Area_Weights_Data!D$33*BA65+[1]Area_Weights_Data!E$33*BB65</f>
        <v>156.74879999999999</v>
      </c>
      <c r="BG65" s="3">
        <v>55</v>
      </c>
      <c r="BH65" s="3">
        <v>63</v>
      </c>
      <c r="BI65" s="3"/>
      <c r="BJ65" s="12"/>
      <c r="BK65" s="12"/>
      <c r="BL65" s="4">
        <f>[1]Area_Weights_Data!$C$35*BG65+[1]Area_Weights_Data!$D$35*BH65+[1]Area_Weights_Data!$E$35*BI65</f>
        <v>55.814371257485028</v>
      </c>
      <c r="BM65" s="4" t="s">
        <v>98</v>
      </c>
      <c r="BN65">
        <v>190</v>
      </c>
      <c r="BO65">
        <v>202</v>
      </c>
      <c r="BP65" s="12"/>
      <c r="BQ65" s="12"/>
      <c r="BR65" s="3">
        <v>60</v>
      </c>
      <c r="BS65" s="3">
        <v>80</v>
      </c>
      <c r="BT65" s="3">
        <v>70</v>
      </c>
      <c r="BU65" s="12"/>
      <c r="BV65" s="12"/>
      <c r="BW65" s="4">
        <f>BR65*[1]Area_Weights_Data!C$41+BS65*[1]Area_Weights_Data!D$41+BT65*[1]Area_Weights_Data!E$41</f>
        <v>61.733333333333334</v>
      </c>
      <c r="BX65" s="4">
        <f>BR65*[1]Area_Weights_Data!C$42+BS65*[1]Area_Weights_Data!D$42+BT65*[1]Area_Weights_Data!E$42</f>
        <v>73.249336870026511</v>
      </c>
      <c r="BY65"/>
      <c r="BZ65" s="3">
        <v>12.5</v>
      </c>
      <c r="CA65" s="3">
        <v>15</v>
      </c>
      <c r="CB65" s="3">
        <v>23</v>
      </c>
      <c r="CC65" s="12"/>
      <c r="CD65" s="12"/>
      <c r="CE65" s="4">
        <f>[1]Area_Weights_Data!L$5*BZ65+[1]Area_Weights_Data!M$5*CA65+[1]Area_Weights_Data!N$5*CB65</f>
        <v>13.71218668971478</v>
      </c>
      <c r="CF65" s="4">
        <f>[1]Area_Weights_Data!L$6*BZ65+[1]Area_Weights_Data!M$6*CA65+[1]Area_Weights_Data!N$6*CB65</f>
        <v>19.187568157033809</v>
      </c>
      <c r="CG65" s="3">
        <v>12</v>
      </c>
      <c r="CH65" s="3"/>
      <c r="CI65" s="3"/>
      <c r="CJ65" s="12"/>
      <c r="CK65" s="12"/>
      <c r="CL65" s="4"/>
      <c r="CM65" s="4"/>
      <c r="CN65" s="3">
        <v>29</v>
      </c>
      <c r="CO65" s="3">
        <v>19</v>
      </c>
      <c r="CP65" s="3">
        <v>22.5</v>
      </c>
      <c r="CQ65" s="12"/>
      <c r="CR65" s="12"/>
      <c r="CS65" s="4">
        <f>[1]Area_Weights_Data!L$11*CN65+[1]Area_Weights_Data!N$11*CP65</f>
        <v>29</v>
      </c>
      <c r="CT65" s="4">
        <f>[1]Area_Weights_Data!L$12*CN65+[1]Area_Weights_Data!N$12*CP65</f>
        <v>24.322513812154703</v>
      </c>
      <c r="CU65" s="3">
        <v>11</v>
      </c>
      <c r="CV65" s="3">
        <v>19</v>
      </c>
      <c r="CW65" s="3">
        <v>26</v>
      </c>
      <c r="CX65" s="12"/>
      <c r="CY65" s="12"/>
      <c r="CZ65" s="4">
        <f>[1]Area_Weights_Data!L$14*CU65+[1]Area_Weights_Data!M$14*CV65+[1]Area_Weights_Data!N$14*CW65</f>
        <v>12.902280130293159</v>
      </c>
      <c r="DA65" s="4">
        <f>[1]Area_Weights_Data!L$15*CU65+[1]Area_Weights_Data!M$15*CV65+[1]Area_Weights_Data!N$15*CW65</f>
        <v>22.340640809443499</v>
      </c>
      <c r="DB65" s="3">
        <v>13</v>
      </c>
      <c r="DC65" s="3"/>
      <c r="DD65" s="3">
        <v>12</v>
      </c>
      <c r="DE65" s="12"/>
      <c r="DF65" s="12"/>
      <c r="DG65" s="4">
        <f t="shared" si="5"/>
        <v>13</v>
      </c>
      <c r="DH65" s="4">
        <f t="shared" si="6"/>
        <v>12</v>
      </c>
      <c r="DI65" s="3"/>
      <c r="DJ65" s="3">
        <v>11</v>
      </c>
      <c r="DK65" s="3">
        <v>13.5</v>
      </c>
      <c r="DL65" s="12"/>
      <c r="DM65" s="12"/>
      <c r="DN65" s="4">
        <f>[1]Area_Weights_Data!M$23*DJ65+[1]Area_Weights_Data!N$23*DK65</f>
        <v>11.735294117647056</v>
      </c>
      <c r="DO65" s="4">
        <f t="shared" si="7"/>
        <v>13.5</v>
      </c>
      <c r="DP65" s="3">
        <v>5.5</v>
      </c>
      <c r="DQ65" s="3">
        <v>7.5</v>
      </c>
      <c r="DR65" s="3">
        <v>9.25</v>
      </c>
      <c r="DS65" s="12"/>
      <c r="DT65" s="12"/>
      <c r="DU65" s="4">
        <f>[1]Area_Weights_Data!L$26*DP65+[1]Area_Weights_Data!M$26*DQ65+[1]Area_Weights_Data!N$26*DR65</f>
        <v>6.4918699186991855</v>
      </c>
      <c r="DV65" s="4">
        <f>[1]Area_Weights_Data!L$27*DP65+[1]Area_Weights_Data!M$27*DQ65+[1]Area_Weights_Data!N$27*DR65</f>
        <v>8.7547169811320771</v>
      </c>
      <c r="DW65" s="3">
        <v>11</v>
      </c>
      <c r="DX65" s="3">
        <v>12.5</v>
      </c>
      <c r="DY65" s="3">
        <v>15</v>
      </c>
      <c r="DZ65" s="12"/>
      <c r="EA65" s="12"/>
      <c r="EB65" s="4">
        <f>[1]Area_Weights_Data!L$32*DW65+[1]Area_Weights_Data!M$32*DX65+[1]Area_Weights_Data!N$32*DY65</f>
        <v>11.15</v>
      </c>
      <c r="EC65" s="4">
        <f>[1]Area_Weights_Data!L$33*DW65+[1]Area_Weights_Data!M$33*DX65+[1]Area_Weights_Data!N$33*DY65</f>
        <v>13.362244897959183</v>
      </c>
      <c r="ED65" s="3">
        <v>4.5</v>
      </c>
      <c r="EE65" s="3">
        <v>5.5</v>
      </c>
      <c r="EF65" s="3">
        <v>5.25</v>
      </c>
      <c r="EG65" s="12"/>
      <c r="EH65" s="12"/>
      <c r="EI65" s="4">
        <f>[1]Area_Weights_Data!$L$35*ED65+[1]Area_Weights_Data!$M$35*EE65+[1]Area_Weights_Data!$N$35*EF65</f>
        <v>4.5714285714285721</v>
      </c>
      <c r="EJ65" s="4">
        <f>[1]Area_Weights_Data!$L$36*ED65+[1]Area_Weights_Data!$M$36*EE65+[1]Area_Weights_Data!$N$36*EF65</f>
        <v>5.3703703703703702</v>
      </c>
      <c r="EK65">
        <v>11</v>
      </c>
      <c r="EL65">
        <v>11.5</v>
      </c>
      <c r="EM65" s="12"/>
      <c r="EN65" s="13"/>
      <c r="EO65" s="3">
        <v>7</v>
      </c>
      <c r="EP65" s="3">
        <v>10</v>
      </c>
      <c r="EQ65" s="3">
        <v>10.5</v>
      </c>
      <c r="ER65" s="12"/>
      <c r="ES65" s="13"/>
      <c r="ET65" s="4">
        <f>[1]Area_Weights_Data!L$41*EO65+[1]Area_Weights_Data!M$41*EP65+[1]Area_Weights_Data!N$41*EQ65</f>
        <v>7.8297872340425538</v>
      </c>
      <c r="EU65" s="4">
        <f>[1]Area_Weights_Data!L$42*EO65+[1]Area_Weights_Data!M$42*EP65+[1]Area_Weights_Data!N$42*EQ65</f>
        <v>10.137820512820515</v>
      </c>
    </row>
    <row r="66" spans="1:151" x14ac:dyDescent="0.25">
      <c r="A66" s="2">
        <v>1982</v>
      </c>
      <c r="B66" s="2">
        <v>1</v>
      </c>
      <c r="C66" s="3">
        <v>108</v>
      </c>
      <c r="D66" s="3">
        <v>155</v>
      </c>
      <c r="E66" s="3">
        <v>169</v>
      </c>
      <c r="F66" s="12"/>
      <c r="G66" s="12"/>
      <c r="H66" s="4">
        <f>[1]Area_Weights_Data!C$5*C66+[1]Area_Weights_Data!D$5*D66+[1]Area_Weights_Data!E$5*E66</f>
        <v>131.35689508980192</v>
      </c>
      <c r="I66" s="4">
        <f>[1]Area_Weights_Data!C$6*C66+[1]Area_Weights_Data!D$6*D66+[1]Area_Weights_Data!E$6*E66</f>
        <v>162.68344806944026</v>
      </c>
      <c r="J66" s="3">
        <v>180</v>
      </c>
      <c r="K66" s="3"/>
      <c r="L66" s="3"/>
      <c r="M66" s="12"/>
      <c r="N66" s="12"/>
      <c r="O66" s="4"/>
      <c r="P66" s="4"/>
      <c r="Q66" s="3">
        <v>155</v>
      </c>
      <c r="R66" s="3">
        <v>138</v>
      </c>
      <c r="S66" s="3">
        <v>151</v>
      </c>
      <c r="T66" s="12"/>
      <c r="U66" s="12"/>
      <c r="V66" s="4">
        <f t="shared" si="0"/>
        <v>155</v>
      </c>
      <c r="W66" s="4">
        <f>[1]Area_Weights_Data!C$12*Q66+[1]Area_Weights_Data!E$12*S66</f>
        <v>151.4398254001247</v>
      </c>
      <c r="X66" s="3">
        <v>80</v>
      </c>
      <c r="Y66" s="3">
        <v>155</v>
      </c>
      <c r="Z66" s="3">
        <v>175</v>
      </c>
      <c r="AA66" s="12"/>
      <c r="AB66" s="12"/>
      <c r="AC66" s="4">
        <f>[1]Area_Weights_Data!C$14*X66+[1]Area_Weights_Data!D$14*Y66+[1]Area_Weights_Data!E$14*Z66</f>
        <v>97.788526586388841</v>
      </c>
      <c r="AD66" s="4">
        <f>[1]Area_Weights_Data!C$15*X66+[1]Area_Weights_Data!D$15*Y66+[1]Area_Weights_Data!E$15*Z66</f>
        <v>163.94346562258994</v>
      </c>
      <c r="AE66" s="3">
        <v>171</v>
      </c>
      <c r="AF66" s="3"/>
      <c r="AG66" s="3">
        <v>162</v>
      </c>
      <c r="AH66" s="12"/>
      <c r="AI66" s="12"/>
      <c r="AJ66" s="4">
        <f t="shared" si="1"/>
        <v>171</v>
      </c>
      <c r="AK66" s="4">
        <f t="shared" si="2"/>
        <v>162</v>
      </c>
      <c r="AL66" s="3"/>
      <c r="AM66" s="3">
        <v>144</v>
      </c>
      <c r="AN66" s="3">
        <v>166</v>
      </c>
      <c r="AO66" s="12"/>
      <c r="AP66" s="12"/>
      <c r="AQ66" s="4">
        <f>[1]Area_Weights_Data!D$23*AM66+[1]Area_Weights_Data!E$23*AN66</f>
        <v>155.36107232616587</v>
      </c>
      <c r="AR66" s="4">
        <f t="shared" si="3"/>
        <v>166</v>
      </c>
      <c r="AS66" s="3">
        <v>62</v>
      </c>
      <c r="AT66" s="3">
        <v>130</v>
      </c>
      <c r="AU66" s="3">
        <v>143</v>
      </c>
      <c r="AV66" s="12"/>
      <c r="AW66" s="12"/>
      <c r="AX66" s="4">
        <f>[1]Area_Weights_Data!$C$26*AS66+[1]Area_Weights_Data!$D$26*AT66+[1]Area_Weights_Data!$E$26*AU66</f>
        <v>81.995114503816779</v>
      </c>
      <c r="AY66" s="4">
        <f>[1]Area_Weights_Data!C$27*AS66+[1]Area_Weights_Data!D$27*AT66+[1]Area_Weights_Data!E$27*AU66</f>
        <v>136.91091754395345</v>
      </c>
      <c r="AZ66" s="3">
        <v>91</v>
      </c>
      <c r="BA66" s="3">
        <v>151</v>
      </c>
      <c r="BB66" s="3">
        <v>168</v>
      </c>
      <c r="BC66" s="12"/>
      <c r="BD66" s="12"/>
      <c r="BE66" s="4">
        <f t="shared" si="4"/>
        <v>91</v>
      </c>
      <c r="BF66" s="4">
        <f>[1]Area_Weights_Data!C$33*AZ66+[1]Area_Weights_Data!D$33*BA66+[1]Area_Weights_Data!E$33*BB66</f>
        <v>160.13648000000001</v>
      </c>
      <c r="BG66" s="3">
        <v>50</v>
      </c>
      <c r="BH66" s="3">
        <v>60</v>
      </c>
      <c r="BI66" s="3"/>
      <c r="BJ66" s="12"/>
      <c r="BK66" s="12"/>
      <c r="BL66" s="4">
        <f>[1]Area_Weights_Data!$C$35*BG66+[1]Area_Weights_Data!$D$35*BH66+[1]Area_Weights_Data!$E$35*BI66</f>
        <v>51.017964071856284</v>
      </c>
      <c r="BM66" s="4" t="s">
        <v>98</v>
      </c>
      <c r="BN66">
        <v>176</v>
      </c>
      <c r="BO66">
        <v>184</v>
      </c>
      <c r="BP66" s="12"/>
      <c r="BQ66" s="12"/>
      <c r="BR66" s="3">
        <v>58</v>
      </c>
      <c r="BS66" s="3">
        <v>82</v>
      </c>
      <c r="BT66" s="3">
        <v>75</v>
      </c>
      <c r="BU66" s="12"/>
      <c r="BV66" s="12"/>
      <c r="BW66" s="4">
        <f>BR66*[1]Area_Weights_Data!C$41+BS66*[1]Area_Weights_Data!D$41+BT66*[1]Area_Weights_Data!E$41</f>
        <v>60.080000000000005</v>
      </c>
      <c r="BX66" s="4">
        <f>BR66*[1]Area_Weights_Data!C$42+BS66*[1]Area_Weights_Data!D$42+BT66*[1]Area_Weights_Data!E$42</f>
        <v>77.274535809018559</v>
      </c>
      <c r="BY66"/>
      <c r="BZ66" s="3">
        <v>12.5</v>
      </c>
      <c r="CA66" s="3">
        <v>15</v>
      </c>
      <c r="CB66" s="3">
        <v>23</v>
      </c>
      <c r="CC66" s="12"/>
      <c r="CD66" s="12"/>
      <c r="CE66" s="4">
        <f>[1]Area_Weights_Data!L$5*BZ66+[1]Area_Weights_Data!M$5*CA66+[1]Area_Weights_Data!N$5*CB66</f>
        <v>13.71218668971478</v>
      </c>
      <c r="CF66" s="4">
        <f>[1]Area_Weights_Data!L$6*BZ66+[1]Area_Weights_Data!M$6*CA66+[1]Area_Weights_Data!N$6*CB66</f>
        <v>19.187568157033809</v>
      </c>
      <c r="CG66" s="3">
        <v>12</v>
      </c>
      <c r="CH66" s="3"/>
      <c r="CI66" s="3"/>
      <c r="CJ66" s="12"/>
      <c r="CK66" s="12"/>
      <c r="CL66" s="4"/>
      <c r="CM66" s="4"/>
      <c r="CN66" s="3">
        <v>29</v>
      </c>
      <c r="CO66" s="3">
        <v>19</v>
      </c>
      <c r="CP66" s="3">
        <v>22.5</v>
      </c>
      <c r="CQ66" s="12"/>
      <c r="CR66" s="12"/>
      <c r="CS66" s="4">
        <f>[1]Area_Weights_Data!L$11*CN66+[1]Area_Weights_Data!N$11*CP66</f>
        <v>29</v>
      </c>
      <c r="CT66" s="4">
        <f>[1]Area_Weights_Data!L$12*CN66+[1]Area_Weights_Data!N$12*CP66</f>
        <v>24.322513812154703</v>
      </c>
      <c r="CU66" s="3">
        <v>11</v>
      </c>
      <c r="CV66" s="3">
        <v>19</v>
      </c>
      <c r="CW66" s="3">
        <v>28</v>
      </c>
      <c r="CX66" s="12"/>
      <c r="CY66" s="12"/>
      <c r="CZ66" s="4">
        <f>[1]Area_Weights_Data!L$14*CU66+[1]Area_Weights_Data!M$14*CV66+[1]Area_Weights_Data!N$14*CW66</f>
        <v>12.902280130293159</v>
      </c>
      <c r="DA66" s="4">
        <f>[1]Area_Weights_Data!L$15*CU66+[1]Area_Weights_Data!M$15*CV66+[1]Area_Weights_Data!N$15*CW66</f>
        <v>23.295109612141644</v>
      </c>
      <c r="DB66" s="3">
        <v>13</v>
      </c>
      <c r="DC66" s="3"/>
      <c r="DD66" s="3">
        <v>12</v>
      </c>
      <c r="DE66" s="12"/>
      <c r="DF66" s="12"/>
      <c r="DG66" s="4">
        <f t="shared" si="5"/>
        <v>13</v>
      </c>
      <c r="DH66" s="4">
        <f t="shared" si="6"/>
        <v>12</v>
      </c>
      <c r="DI66" s="3"/>
      <c r="DJ66" s="3">
        <v>11</v>
      </c>
      <c r="DK66" s="3">
        <v>13.5</v>
      </c>
      <c r="DL66" s="12"/>
      <c r="DM66" s="12"/>
      <c r="DN66" s="4">
        <f>[1]Area_Weights_Data!M$23*DJ66+[1]Area_Weights_Data!N$23*DK66</f>
        <v>11.735294117647056</v>
      </c>
      <c r="DO66" s="4">
        <f t="shared" si="7"/>
        <v>13.5</v>
      </c>
      <c r="DP66" s="3">
        <v>5.5</v>
      </c>
      <c r="DQ66" s="3">
        <v>7.5</v>
      </c>
      <c r="DR66" s="3">
        <v>9.25</v>
      </c>
      <c r="DS66" s="12"/>
      <c r="DT66" s="12"/>
      <c r="DU66" s="4">
        <f>[1]Area_Weights_Data!L$26*DP66+[1]Area_Weights_Data!M$26*DQ66+[1]Area_Weights_Data!N$26*DR66</f>
        <v>6.4918699186991855</v>
      </c>
      <c r="DV66" s="4">
        <f>[1]Area_Weights_Data!L$27*DP66+[1]Area_Weights_Data!M$27*DQ66+[1]Area_Weights_Data!N$27*DR66</f>
        <v>8.7547169811320771</v>
      </c>
      <c r="DW66" s="3">
        <v>11</v>
      </c>
      <c r="DX66" s="3">
        <v>12.5</v>
      </c>
      <c r="DY66" s="3">
        <v>15.5</v>
      </c>
      <c r="DZ66" s="12"/>
      <c r="EA66" s="12"/>
      <c r="EB66" s="4">
        <f>[1]Area_Weights_Data!L$32*DW66+[1]Area_Weights_Data!M$32*DX66+[1]Area_Weights_Data!N$32*DY66</f>
        <v>11.15</v>
      </c>
      <c r="EC66" s="4">
        <f>[1]Area_Weights_Data!L$33*DW66+[1]Area_Weights_Data!M$33*DX66+[1]Area_Weights_Data!N$33*DY66</f>
        <v>13.534693877551017</v>
      </c>
      <c r="ED66" s="3">
        <v>4.5</v>
      </c>
      <c r="EE66" s="3">
        <v>5.5</v>
      </c>
      <c r="EF66" s="3">
        <v>5.25</v>
      </c>
      <c r="EG66" s="12"/>
      <c r="EH66" s="12"/>
      <c r="EI66" s="4">
        <f>[1]Area_Weights_Data!$L$35*ED66+[1]Area_Weights_Data!$M$35*EE66+[1]Area_Weights_Data!$N$35*EF66</f>
        <v>4.5714285714285721</v>
      </c>
      <c r="EJ66" s="4">
        <f>[1]Area_Weights_Data!$L$36*ED66+[1]Area_Weights_Data!$M$36*EE66+[1]Area_Weights_Data!$N$36*EF66</f>
        <v>5.3703703703703702</v>
      </c>
      <c r="EK66">
        <v>12.75</v>
      </c>
      <c r="EL66">
        <v>11.75</v>
      </c>
      <c r="EM66" s="12"/>
      <c r="EN66" s="13"/>
      <c r="EO66" s="3">
        <v>7</v>
      </c>
      <c r="EP66" s="3">
        <v>10.5</v>
      </c>
      <c r="EQ66" s="3">
        <v>11</v>
      </c>
      <c r="ER66" s="12"/>
      <c r="ES66" s="13"/>
      <c r="ET66" s="4">
        <f>[1]Area_Weights_Data!L$41*EO66+[1]Area_Weights_Data!M$41*EP66+[1]Area_Weights_Data!N$41*EQ66</f>
        <v>7.9680851063829792</v>
      </c>
      <c r="EU66" s="4">
        <f>[1]Area_Weights_Data!L$42*EO66+[1]Area_Weights_Data!M$42*EP66+[1]Area_Weights_Data!N$42*EQ66</f>
        <v>10.637820512820515</v>
      </c>
    </row>
    <row r="67" spans="1:151" x14ac:dyDescent="0.25">
      <c r="A67" s="2">
        <v>1982</v>
      </c>
      <c r="B67" s="2">
        <v>2</v>
      </c>
      <c r="C67" s="3">
        <v>82</v>
      </c>
      <c r="D67" s="3">
        <v>115</v>
      </c>
      <c r="E67" s="3">
        <v>125</v>
      </c>
      <c r="F67" s="12"/>
      <c r="G67" s="12"/>
      <c r="H67" s="4">
        <f>[1]Area_Weights_Data!C$5*C67+[1]Area_Weights_Data!D$5*D67+[1]Area_Weights_Data!E$5*E67</f>
        <v>98.399522084329021</v>
      </c>
      <c r="I67" s="4">
        <f>[1]Area_Weights_Data!C$6*C67+[1]Area_Weights_Data!D$6*D67+[1]Area_Weights_Data!E$6*E67</f>
        <v>120.48817719245734</v>
      </c>
      <c r="J67" s="3">
        <v>151</v>
      </c>
      <c r="K67" s="3"/>
      <c r="L67" s="3"/>
      <c r="M67" s="12"/>
      <c r="N67" s="12"/>
      <c r="O67" s="4"/>
      <c r="P67" s="4"/>
      <c r="Q67" s="3">
        <v>141</v>
      </c>
      <c r="R67" s="3">
        <v>106</v>
      </c>
      <c r="S67" s="3">
        <v>110</v>
      </c>
      <c r="T67" s="12"/>
      <c r="U67" s="12"/>
      <c r="V67" s="4">
        <f t="shared" si="0"/>
        <v>141</v>
      </c>
      <c r="W67" s="4">
        <f>[1]Area_Weights_Data!C$12*Q67+[1]Area_Weights_Data!E$12*S67</f>
        <v>113.40864685096653</v>
      </c>
      <c r="X67" s="3">
        <v>78</v>
      </c>
      <c r="Y67" s="3">
        <v>125</v>
      </c>
      <c r="Z67" s="3">
        <v>157</v>
      </c>
      <c r="AA67" s="12"/>
      <c r="AB67" s="12"/>
      <c r="AC67" s="4">
        <f>[1]Area_Weights_Data!C$14*X67+[1]Area_Weights_Data!D$14*Y67+[1]Area_Weights_Data!E$14*Z67</f>
        <v>89.147476660803662</v>
      </c>
      <c r="AD67" s="4">
        <f>[1]Area_Weights_Data!C$15*X67+[1]Area_Weights_Data!D$15*Y67+[1]Area_Weights_Data!E$15*Z67</f>
        <v>139.30954499614398</v>
      </c>
      <c r="AE67" s="3">
        <v>168</v>
      </c>
      <c r="AF67" s="3"/>
      <c r="AG67" s="3">
        <v>160</v>
      </c>
      <c r="AH67" s="12"/>
      <c r="AI67" s="12"/>
      <c r="AJ67" s="4">
        <f t="shared" si="1"/>
        <v>168</v>
      </c>
      <c r="AK67" s="4">
        <f t="shared" si="2"/>
        <v>160</v>
      </c>
      <c r="AL67" s="3"/>
      <c r="AM67" s="3">
        <v>139</v>
      </c>
      <c r="AN67" s="3">
        <v>156</v>
      </c>
      <c r="AO67" s="12"/>
      <c r="AP67" s="12"/>
      <c r="AQ67" s="4">
        <f>[1]Area_Weights_Data!D$23*AM67+[1]Area_Weights_Data!E$23*AN67</f>
        <v>147.74029600670201</v>
      </c>
      <c r="AR67" s="4">
        <f t="shared" si="3"/>
        <v>156</v>
      </c>
      <c r="AS67" s="3">
        <v>66</v>
      </c>
      <c r="AT67" s="3">
        <v>132</v>
      </c>
      <c r="AU67" s="3">
        <v>148</v>
      </c>
      <c r="AV67" s="12"/>
      <c r="AW67" s="12"/>
      <c r="AX67" s="4">
        <f>[1]Area_Weights_Data!$C$26*AS67+[1]Area_Weights_Data!$D$26*AT67+[1]Area_Weights_Data!$E$26*AU67</f>
        <v>85.407022900763337</v>
      </c>
      <c r="AY67" s="4">
        <f>[1]Area_Weights_Data!C$27*AS67+[1]Area_Weights_Data!D$27*AT67+[1]Area_Weights_Data!E$27*AU67</f>
        <v>140.50574466948115</v>
      </c>
      <c r="AZ67" s="3">
        <v>82</v>
      </c>
      <c r="BA67" s="3">
        <v>132</v>
      </c>
      <c r="BB67" s="3">
        <v>160</v>
      </c>
      <c r="BC67" s="12"/>
      <c r="BD67" s="12"/>
      <c r="BE67" s="4">
        <f t="shared" si="4"/>
        <v>82</v>
      </c>
      <c r="BF67" s="4">
        <f>[1]Area_Weights_Data!C$33*AZ67+[1]Area_Weights_Data!D$33*BA67+[1]Area_Weights_Data!E$33*BB67</f>
        <v>147.04831999999999</v>
      </c>
      <c r="BG67" s="3">
        <v>52</v>
      </c>
      <c r="BH67" s="3">
        <v>66</v>
      </c>
      <c r="BI67" s="3"/>
      <c r="BJ67" s="12"/>
      <c r="BK67" s="12"/>
      <c r="BL67" s="4">
        <f>[1]Area_Weights_Data!$C$35*BG67+[1]Area_Weights_Data!$D$35*BH67+[1]Area_Weights_Data!$E$35*BI67</f>
        <v>53.425149700598801</v>
      </c>
      <c r="BM67" s="4" t="s">
        <v>98</v>
      </c>
      <c r="BN67">
        <v>166</v>
      </c>
      <c r="BO67">
        <v>177</v>
      </c>
      <c r="BP67" s="12"/>
      <c r="BQ67" s="12"/>
      <c r="BR67" s="3">
        <v>59</v>
      </c>
      <c r="BS67" s="3">
        <v>90</v>
      </c>
      <c r="BT67" s="3">
        <v>80</v>
      </c>
      <c r="BU67" s="12"/>
      <c r="BV67" s="12"/>
      <c r="BW67" s="4">
        <f>BR67*[1]Area_Weights_Data!C$41+BS67*[1]Area_Weights_Data!D$41+BT67*[1]Area_Weights_Data!E$41</f>
        <v>61.686666666666667</v>
      </c>
      <c r="BX67" s="4">
        <f>BR67*[1]Area_Weights_Data!C$42+BS67*[1]Area_Weights_Data!D$42+BT67*[1]Area_Weights_Data!E$42</f>
        <v>83.249336870026511</v>
      </c>
      <c r="BY67"/>
      <c r="BZ67" s="3">
        <v>10</v>
      </c>
      <c r="CA67" s="3">
        <v>15</v>
      </c>
      <c r="CB67" s="3">
        <v>25</v>
      </c>
      <c r="CC67" s="12"/>
      <c r="CD67" s="12"/>
      <c r="CE67" s="4">
        <f>[1]Area_Weights_Data!L$5*BZ67+[1]Area_Weights_Data!M$5*CA67+[1]Area_Weights_Data!N$5*CB67</f>
        <v>12.424373379429561</v>
      </c>
      <c r="CF67" s="4">
        <f>[1]Area_Weights_Data!L$6*BZ67+[1]Area_Weights_Data!M$6*CA67+[1]Area_Weights_Data!N$6*CB67</f>
        <v>20.234460196292257</v>
      </c>
      <c r="CG67" s="3">
        <v>16</v>
      </c>
      <c r="CH67" s="3"/>
      <c r="CI67" s="3"/>
      <c r="CJ67" s="12"/>
      <c r="CK67" s="12"/>
      <c r="CL67" s="4"/>
      <c r="CM67" s="4"/>
      <c r="CN67" s="3">
        <v>29</v>
      </c>
      <c r="CO67" s="3">
        <v>19</v>
      </c>
      <c r="CP67" s="3">
        <v>22.5</v>
      </c>
      <c r="CQ67" s="12"/>
      <c r="CR67" s="12"/>
      <c r="CS67" s="4">
        <f>[1]Area_Weights_Data!L$11*CN67+[1]Area_Weights_Data!N$11*CP67</f>
        <v>29</v>
      </c>
      <c r="CT67" s="4">
        <f>[1]Area_Weights_Data!L$12*CN67+[1]Area_Weights_Data!N$12*CP67</f>
        <v>24.322513812154703</v>
      </c>
      <c r="CU67" s="3">
        <v>11</v>
      </c>
      <c r="CV67" s="3">
        <v>19</v>
      </c>
      <c r="CW67" s="3">
        <v>28</v>
      </c>
      <c r="CX67" s="12"/>
      <c r="CY67" s="12"/>
      <c r="CZ67" s="4">
        <f>[1]Area_Weights_Data!L$14*CU67+[1]Area_Weights_Data!M$14*CV67+[1]Area_Weights_Data!N$14*CW67</f>
        <v>12.902280130293159</v>
      </c>
      <c r="DA67" s="4">
        <f>[1]Area_Weights_Data!L$15*CU67+[1]Area_Weights_Data!M$15*CV67+[1]Area_Weights_Data!N$15*CW67</f>
        <v>23.295109612141644</v>
      </c>
      <c r="DB67" s="3">
        <v>16</v>
      </c>
      <c r="DC67" s="3"/>
      <c r="DD67" s="3">
        <v>13</v>
      </c>
      <c r="DE67" s="12"/>
      <c r="DF67" s="12"/>
      <c r="DG67" s="4">
        <f t="shared" si="5"/>
        <v>16</v>
      </c>
      <c r="DH67" s="4">
        <f t="shared" si="6"/>
        <v>13</v>
      </c>
      <c r="DI67" s="3"/>
      <c r="DJ67" s="3">
        <v>12</v>
      </c>
      <c r="DK67" s="3">
        <v>14.5</v>
      </c>
      <c r="DL67" s="12"/>
      <c r="DM67" s="12"/>
      <c r="DN67" s="4">
        <f>[1]Area_Weights_Data!M$23*DJ67+[1]Area_Weights_Data!N$23*DK67</f>
        <v>12.735294117647054</v>
      </c>
      <c r="DO67" s="4">
        <f t="shared" si="7"/>
        <v>14.5</v>
      </c>
      <c r="DP67" s="3">
        <v>5.5</v>
      </c>
      <c r="DQ67" s="3">
        <v>7.5</v>
      </c>
      <c r="DR67" s="3">
        <v>9.25</v>
      </c>
      <c r="DS67" s="12"/>
      <c r="DT67" s="12"/>
      <c r="DU67" s="4">
        <f>[1]Area_Weights_Data!L$26*DP67+[1]Area_Weights_Data!M$26*DQ67+[1]Area_Weights_Data!N$26*DR67</f>
        <v>6.4918699186991855</v>
      </c>
      <c r="DV67" s="4">
        <f>[1]Area_Weights_Data!L$27*DP67+[1]Area_Weights_Data!M$27*DQ67+[1]Area_Weights_Data!N$27*DR67</f>
        <v>8.7547169811320771</v>
      </c>
      <c r="DW67" s="3">
        <v>11</v>
      </c>
      <c r="DX67" s="3">
        <v>12.5</v>
      </c>
      <c r="DY67" s="3">
        <v>15.5</v>
      </c>
      <c r="DZ67" s="12"/>
      <c r="EA67" s="12"/>
      <c r="EB67" s="4">
        <f>[1]Area_Weights_Data!L$32*DW67+[1]Area_Weights_Data!M$32*DX67+[1]Area_Weights_Data!N$32*DY67</f>
        <v>11.15</v>
      </c>
      <c r="EC67" s="4">
        <f>[1]Area_Weights_Data!L$33*DW67+[1]Area_Weights_Data!M$33*DX67+[1]Area_Weights_Data!N$33*DY67</f>
        <v>13.534693877551017</v>
      </c>
      <c r="ED67" s="3">
        <v>4.5</v>
      </c>
      <c r="EE67" s="3">
        <v>5.5</v>
      </c>
      <c r="EF67" s="3">
        <v>5.25</v>
      </c>
      <c r="EG67" s="12"/>
      <c r="EH67" s="12"/>
      <c r="EI67" s="4">
        <f>[1]Area_Weights_Data!$L$35*ED67+[1]Area_Weights_Data!$M$35*EE67+[1]Area_Weights_Data!$N$35*EF67</f>
        <v>4.5714285714285721</v>
      </c>
      <c r="EJ67" s="4">
        <f>[1]Area_Weights_Data!$L$36*ED67+[1]Area_Weights_Data!$M$36*EE67+[1]Area_Weights_Data!$N$36*EF67</f>
        <v>5.3703703703703702</v>
      </c>
      <c r="EK67">
        <v>14.5</v>
      </c>
      <c r="EL67">
        <v>13</v>
      </c>
      <c r="EM67" s="12"/>
      <c r="EN67" s="13"/>
      <c r="EO67" s="3">
        <v>8.5</v>
      </c>
      <c r="EP67" s="3">
        <v>11.5</v>
      </c>
      <c r="EQ67" s="3">
        <v>11</v>
      </c>
      <c r="ER67" s="12"/>
      <c r="ES67" s="13"/>
      <c r="ET67" s="4">
        <f>[1]Area_Weights_Data!L$41*EO67+[1]Area_Weights_Data!M$41*EP67+[1]Area_Weights_Data!N$41*EQ67</f>
        <v>9.3297872340425556</v>
      </c>
      <c r="EU67" s="4">
        <f>[1]Area_Weights_Data!L$42*EO67+[1]Area_Weights_Data!M$42*EP67+[1]Area_Weights_Data!N$42*EQ67</f>
        <v>11.362179487179489</v>
      </c>
    </row>
    <row r="68" spans="1:151" x14ac:dyDescent="0.25">
      <c r="A68" s="2">
        <v>1982</v>
      </c>
      <c r="B68" s="2">
        <v>3</v>
      </c>
      <c r="C68" s="3">
        <v>78</v>
      </c>
      <c r="D68" s="3">
        <v>133</v>
      </c>
      <c r="E68" s="3">
        <v>168</v>
      </c>
      <c r="F68" s="12"/>
      <c r="G68" s="12"/>
      <c r="H68" s="4">
        <f>[1]Area_Weights_Data!C$5*C68+[1]Area_Weights_Data!D$5*D68+[1]Area_Weights_Data!E$5*E68</f>
        <v>105.33253680721501</v>
      </c>
      <c r="I68" s="4">
        <f>[1]Area_Weights_Data!C$6*C68+[1]Area_Weights_Data!D$6*D68+[1]Area_Weights_Data!E$6*E68</f>
        <v>152.20862017360071</v>
      </c>
      <c r="J68" s="3">
        <v>173</v>
      </c>
      <c r="K68" s="3"/>
      <c r="L68" s="3"/>
      <c r="M68" s="12"/>
      <c r="N68" s="12"/>
      <c r="O68" s="4"/>
      <c r="P68" s="4"/>
      <c r="Q68" s="3">
        <v>165</v>
      </c>
      <c r="R68" s="3">
        <v>130</v>
      </c>
      <c r="S68" s="3">
        <v>132</v>
      </c>
      <c r="T68" s="12"/>
      <c r="U68" s="12"/>
      <c r="V68" s="4">
        <f t="shared" si="0"/>
        <v>165</v>
      </c>
      <c r="W68" s="4">
        <f>[1]Area_Weights_Data!C$12*Q68+[1]Area_Weights_Data!E$12*S68</f>
        <v>135.6285595510289</v>
      </c>
      <c r="X68" s="3">
        <v>82</v>
      </c>
      <c r="Y68" s="3">
        <v>129</v>
      </c>
      <c r="Z68" s="3">
        <v>170</v>
      </c>
      <c r="AA68" s="12"/>
      <c r="AB68" s="12"/>
      <c r="AC68" s="4">
        <f>[1]Area_Weights_Data!C$14*X68+[1]Area_Weights_Data!D$14*Y68+[1]Area_Weights_Data!E$14*Z68</f>
        <v>93.147476660803662</v>
      </c>
      <c r="AD68" s="4">
        <f>[1]Area_Weights_Data!C$15*X68+[1]Area_Weights_Data!D$15*Y68+[1]Area_Weights_Data!E$15*Z68</f>
        <v>147.33410452630949</v>
      </c>
      <c r="AE68" s="3">
        <v>158</v>
      </c>
      <c r="AF68" s="3"/>
      <c r="AG68" s="3">
        <v>156</v>
      </c>
      <c r="AH68" s="12"/>
      <c r="AI68" s="12"/>
      <c r="AJ68" s="4">
        <f t="shared" si="1"/>
        <v>158</v>
      </c>
      <c r="AK68" s="4">
        <f t="shared" si="2"/>
        <v>156</v>
      </c>
      <c r="AL68" s="3"/>
      <c r="AM68" s="3">
        <v>122</v>
      </c>
      <c r="AN68" s="3">
        <v>152</v>
      </c>
      <c r="AO68" s="12"/>
      <c r="AP68" s="12"/>
      <c r="AQ68" s="4">
        <f>[1]Area_Weights_Data!D$23*AM68+[1]Area_Weights_Data!E$23*AN68</f>
        <v>137.59620217816251</v>
      </c>
      <c r="AR68" s="4">
        <f t="shared" si="3"/>
        <v>152</v>
      </c>
      <c r="AS68" s="3">
        <v>61</v>
      </c>
      <c r="AT68" s="3">
        <v>129</v>
      </c>
      <c r="AU68" s="3">
        <v>141</v>
      </c>
      <c r="AV68" s="12"/>
      <c r="AW68" s="12"/>
      <c r="AX68" s="4">
        <f>[1]Area_Weights_Data!$C$26*AS68+[1]Area_Weights_Data!$D$26*AT68+[1]Area_Weights_Data!$E$26*AU68</f>
        <v>80.995114503816779</v>
      </c>
      <c r="AY68" s="4">
        <f>[1]Area_Weights_Data!C$27*AS68+[1]Area_Weights_Data!D$27*AT68+[1]Area_Weights_Data!E$27*AU68</f>
        <v>135.37930850211086</v>
      </c>
      <c r="AZ68" s="3">
        <v>84</v>
      </c>
      <c r="BA68" s="3">
        <v>126</v>
      </c>
      <c r="BB68" s="3">
        <v>152</v>
      </c>
      <c r="BC68" s="12"/>
      <c r="BD68" s="12"/>
      <c r="BE68" s="4">
        <f t="shared" si="4"/>
        <v>84</v>
      </c>
      <c r="BF68" s="4">
        <f>[1]Area_Weights_Data!C$33*AZ68+[1]Area_Weights_Data!D$33*BA68+[1]Area_Weights_Data!E$33*BB68</f>
        <v>139.97343999999998</v>
      </c>
      <c r="BG68" s="3">
        <v>62</v>
      </c>
      <c r="BH68" s="3"/>
      <c r="BI68" s="3"/>
      <c r="BJ68" s="12"/>
      <c r="BK68" s="12"/>
      <c r="BL68" s="4" t="s">
        <v>98</v>
      </c>
      <c r="BM68" s="4" t="s">
        <v>98</v>
      </c>
      <c r="BN68">
        <v>160</v>
      </c>
      <c r="BO68">
        <v>177</v>
      </c>
      <c r="BP68" s="12"/>
      <c r="BQ68" s="12"/>
      <c r="BR68" s="3">
        <v>56</v>
      </c>
      <c r="BS68" s="3">
        <v>94</v>
      </c>
      <c r="BT68" s="3">
        <v>78</v>
      </c>
      <c r="BU68" s="12"/>
      <c r="BV68" s="12"/>
      <c r="BW68" s="4">
        <f>BR68*[1]Area_Weights_Data!C$41+BS68*[1]Area_Weights_Data!D$41+BT68*[1]Area_Weights_Data!E$41</f>
        <v>59.293333333333344</v>
      </c>
      <c r="BX68" s="4">
        <f>BR68*[1]Area_Weights_Data!C$42+BS68*[1]Area_Weights_Data!D$42+BT68*[1]Area_Weights_Data!E$42</f>
        <v>83.198938992042429</v>
      </c>
      <c r="BY68"/>
      <c r="BZ68" s="3">
        <v>11</v>
      </c>
      <c r="CA68" s="3">
        <v>16</v>
      </c>
      <c r="CB68" s="3">
        <v>22</v>
      </c>
      <c r="CC68" s="12"/>
      <c r="CD68" s="12"/>
      <c r="CE68" s="4">
        <f>[1]Area_Weights_Data!L$5*BZ68+[1]Area_Weights_Data!M$5*CA68+[1]Area_Weights_Data!N$5*CB68</f>
        <v>13.424373379429561</v>
      </c>
      <c r="CF68" s="4">
        <f>[1]Area_Weights_Data!L$6*BZ68+[1]Area_Weights_Data!M$6*CA68+[1]Area_Weights_Data!N$6*CB68</f>
        <v>19.140676117775357</v>
      </c>
      <c r="CG68" s="3">
        <v>16</v>
      </c>
      <c r="CH68" s="3"/>
      <c r="CI68" s="3"/>
      <c r="CJ68" s="12"/>
      <c r="CK68" s="12"/>
      <c r="CL68" s="4"/>
      <c r="CM68" s="4"/>
      <c r="CN68" s="3">
        <v>29</v>
      </c>
      <c r="CO68" s="3">
        <v>19</v>
      </c>
      <c r="CP68" s="3">
        <v>22.5</v>
      </c>
      <c r="CQ68" s="12"/>
      <c r="CR68" s="12"/>
      <c r="CS68" s="4">
        <f>[1]Area_Weights_Data!L$11*CN68+[1]Area_Weights_Data!N$11*CP68</f>
        <v>29</v>
      </c>
      <c r="CT68" s="4">
        <f>[1]Area_Weights_Data!L$12*CN68+[1]Area_Weights_Data!N$12*CP68</f>
        <v>24.322513812154703</v>
      </c>
      <c r="CU68" s="3">
        <v>11</v>
      </c>
      <c r="CV68" s="3">
        <v>19</v>
      </c>
      <c r="CW68" s="3">
        <v>29</v>
      </c>
      <c r="CX68" s="12"/>
      <c r="CY68" s="12"/>
      <c r="CZ68" s="4">
        <f>[1]Area_Weights_Data!L$14*CU68+[1]Area_Weights_Data!M$14*CV68+[1]Area_Weights_Data!N$14*CW68</f>
        <v>12.902280130293159</v>
      </c>
      <c r="DA68" s="4">
        <f>[1]Area_Weights_Data!L$15*CU68+[1]Area_Weights_Data!M$15*CV68+[1]Area_Weights_Data!N$15*CW68</f>
        <v>23.772344013490716</v>
      </c>
      <c r="DB68" s="3">
        <v>16.5</v>
      </c>
      <c r="DC68" s="3"/>
      <c r="DD68" s="3">
        <v>13</v>
      </c>
      <c r="DE68" s="12"/>
      <c r="DF68" s="12"/>
      <c r="DG68" s="4">
        <f t="shared" si="5"/>
        <v>16.5</v>
      </c>
      <c r="DH68" s="4">
        <f t="shared" si="6"/>
        <v>13</v>
      </c>
      <c r="DI68" s="3"/>
      <c r="DJ68" s="3">
        <v>12</v>
      </c>
      <c r="DK68" s="3">
        <v>14.5</v>
      </c>
      <c r="DL68" s="12"/>
      <c r="DM68" s="12"/>
      <c r="DN68" s="4">
        <f>[1]Area_Weights_Data!M$23*DJ68+[1]Area_Weights_Data!N$23*DK68</f>
        <v>12.735294117647054</v>
      </c>
      <c r="DO68" s="4">
        <f t="shared" si="7"/>
        <v>14.5</v>
      </c>
      <c r="DP68" s="3">
        <v>6</v>
      </c>
      <c r="DQ68" s="3">
        <v>8.5</v>
      </c>
      <c r="DR68" s="3">
        <v>10</v>
      </c>
      <c r="DS68" s="12"/>
      <c r="DT68" s="12"/>
      <c r="DU68" s="4">
        <f>[1]Area_Weights_Data!L$26*DP68+[1]Area_Weights_Data!M$26*DQ68+[1]Area_Weights_Data!N$26*DR68</f>
        <v>7.2398373983739823</v>
      </c>
      <c r="DV68" s="4">
        <f>[1]Area_Weights_Data!L$27*DP68+[1]Area_Weights_Data!M$27*DQ68+[1]Area_Weights_Data!N$27*DR68</f>
        <v>9.5754716981132084</v>
      </c>
      <c r="DW68" s="3">
        <v>11</v>
      </c>
      <c r="DX68" s="3">
        <v>16</v>
      </c>
      <c r="DY68" s="3">
        <v>19.5</v>
      </c>
      <c r="DZ68" s="12"/>
      <c r="EA68" s="12"/>
      <c r="EB68" s="4">
        <f>[1]Area_Weights_Data!L$32*DW68+[1]Area_Weights_Data!M$32*DX68+[1]Area_Weights_Data!N$32*DY68</f>
        <v>11.5</v>
      </c>
      <c r="EC68" s="4">
        <f>[1]Area_Weights_Data!L$33*DW68+[1]Area_Weights_Data!M$33*DX68+[1]Area_Weights_Data!N$33*DY68</f>
        <v>17.207142857142856</v>
      </c>
      <c r="ED68" s="3">
        <v>4.5</v>
      </c>
      <c r="EE68" s="3"/>
      <c r="EF68" s="3"/>
      <c r="EG68" s="12"/>
      <c r="EH68" s="12"/>
      <c r="EI68" s="4" t="s">
        <v>98</v>
      </c>
      <c r="EJ68" s="4" t="s">
        <v>98</v>
      </c>
      <c r="EK68">
        <v>14.5</v>
      </c>
      <c r="EL68">
        <v>13</v>
      </c>
      <c r="EM68" s="12"/>
      <c r="EN68" s="13"/>
      <c r="EO68" s="3">
        <v>8.5</v>
      </c>
      <c r="EP68" s="3">
        <v>11.75</v>
      </c>
      <c r="EQ68" s="3">
        <v>11</v>
      </c>
      <c r="ER68" s="12"/>
      <c r="ES68" s="13"/>
      <c r="ET68" s="4">
        <f>[1]Area_Weights_Data!L$41*EO68+[1]Area_Weights_Data!M$41*EP68+[1]Area_Weights_Data!N$41*EQ68</f>
        <v>9.3989361702127674</v>
      </c>
      <c r="EU68" s="4">
        <f>[1]Area_Weights_Data!L$42*EO68+[1]Area_Weights_Data!M$42*EP68+[1]Area_Weights_Data!N$42*EQ68</f>
        <v>11.543269230769234</v>
      </c>
    </row>
    <row r="69" spans="1:151" x14ac:dyDescent="0.25">
      <c r="A69" s="2">
        <v>1982</v>
      </c>
      <c r="B69" s="2">
        <v>4</v>
      </c>
      <c r="C69" s="3">
        <v>102</v>
      </c>
      <c r="D69" s="3">
        <v>147</v>
      </c>
      <c r="E69" s="3">
        <v>173</v>
      </c>
      <c r="F69" s="12"/>
      <c r="G69" s="12"/>
      <c r="H69" s="4">
        <f>[1]Area_Weights_Data!C$5*C69+[1]Area_Weights_Data!D$5*D69+[1]Area_Weights_Data!E$5*E69</f>
        <v>124.36298466044866</v>
      </c>
      <c r="I69" s="4">
        <f>[1]Area_Weights_Data!C$6*C69+[1]Area_Weights_Data!D$6*D69+[1]Area_Weights_Data!E$6*E69</f>
        <v>161.26926070038908</v>
      </c>
      <c r="J69" s="3">
        <v>179</v>
      </c>
      <c r="K69" s="3"/>
      <c r="L69" s="3"/>
      <c r="M69" s="12"/>
      <c r="N69" s="12"/>
      <c r="O69" s="4"/>
      <c r="P69" s="4"/>
      <c r="Q69" s="3">
        <v>140</v>
      </c>
      <c r="R69" s="3">
        <v>121</v>
      </c>
      <c r="S69" s="3">
        <v>118</v>
      </c>
      <c r="T69" s="12"/>
      <c r="U69" s="12"/>
      <c r="V69" s="4">
        <f t="shared" si="0"/>
        <v>140</v>
      </c>
      <c r="W69" s="4">
        <f>[1]Area_Weights_Data!C$12*Q69+[1]Area_Weights_Data!E$12*S69</f>
        <v>120.41903970068593</v>
      </c>
      <c r="X69" s="3">
        <v>100</v>
      </c>
      <c r="Y69" s="3">
        <v>155</v>
      </c>
      <c r="Z69" s="3">
        <v>162</v>
      </c>
      <c r="AA69" s="12"/>
      <c r="AB69" s="12"/>
      <c r="AC69" s="4">
        <f>[1]Area_Weights_Data!C$14*X69+[1]Area_Weights_Data!D$14*Y69+[1]Area_Weights_Data!E$14*Z69</f>
        <v>113.04491949668514</v>
      </c>
      <c r="AD69" s="4">
        <f>[1]Area_Weights_Data!C$15*X69+[1]Area_Weights_Data!D$15*Y69+[1]Area_Weights_Data!E$15*Z69</f>
        <v>158.13021296790643</v>
      </c>
      <c r="AE69" s="3">
        <v>165</v>
      </c>
      <c r="AF69" s="3"/>
      <c r="AG69" s="3">
        <v>160</v>
      </c>
      <c r="AH69" s="12"/>
      <c r="AI69" s="12"/>
      <c r="AJ69" s="4">
        <f t="shared" si="1"/>
        <v>165</v>
      </c>
      <c r="AK69" s="4">
        <f t="shared" si="2"/>
        <v>160</v>
      </c>
      <c r="AL69" s="3"/>
      <c r="AM69" s="3">
        <v>118</v>
      </c>
      <c r="AN69" s="3">
        <v>142</v>
      </c>
      <c r="AO69" s="12"/>
      <c r="AP69" s="12"/>
      <c r="AQ69" s="4">
        <f>[1]Area_Weights_Data!D$23*AM69+[1]Area_Weights_Data!E$23*AN69</f>
        <v>130.44847807874893</v>
      </c>
      <c r="AR69" s="4">
        <f t="shared" si="3"/>
        <v>142</v>
      </c>
      <c r="AS69" s="3">
        <v>58</v>
      </c>
      <c r="AT69" s="3">
        <v>133</v>
      </c>
      <c r="AU69" s="3">
        <v>159</v>
      </c>
      <c r="AV69" s="12"/>
      <c r="AW69" s="12"/>
      <c r="AX69" s="4">
        <f>[1]Area_Weights_Data!$C$26*AS69+[1]Area_Weights_Data!$D$26*AT69+[1]Area_Weights_Data!$E$26*AU69</f>
        <v>80.053435114503799</v>
      </c>
      <c r="AY69" s="4">
        <f>[1]Area_Weights_Data!C$27*AS69+[1]Area_Weights_Data!D$27*AT69+[1]Area_Weights_Data!E$27*AU69</f>
        <v>146.82183508790683</v>
      </c>
      <c r="AZ69" s="3">
        <v>80</v>
      </c>
      <c r="BA69" s="3">
        <v>126</v>
      </c>
      <c r="BB69" s="3">
        <v>158</v>
      </c>
      <c r="BC69" s="12"/>
      <c r="BD69" s="12"/>
      <c r="BE69" s="4">
        <f t="shared" si="4"/>
        <v>80</v>
      </c>
      <c r="BF69" s="4">
        <f>[1]Area_Weights_Data!C$33*AZ69+[1]Area_Weights_Data!D$33*BA69+[1]Area_Weights_Data!E$33*BB69</f>
        <v>143.19808</v>
      </c>
      <c r="BG69" s="3">
        <v>62</v>
      </c>
      <c r="BH69" s="3"/>
      <c r="BI69" s="3"/>
      <c r="BJ69" s="12"/>
      <c r="BK69" s="12"/>
      <c r="BL69" s="4" t="s">
        <v>98</v>
      </c>
      <c r="BM69" s="4" t="s">
        <v>98</v>
      </c>
      <c r="BN69">
        <v>171</v>
      </c>
      <c r="BO69">
        <v>177</v>
      </c>
      <c r="BP69" s="12"/>
      <c r="BQ69" s="12"/>
      <c r="BR69" s="3">
        <v>52</v>
      </c>
      <c r="BS69" s="3">
        <v>85</v>
      </c>
      <c r="BT69" s="3">
        <v>76</v>
      </c>
      <c r="BU69" s="12"/>
      <c r="BV69" s="12"/>
      <c r="BW69" s="4">
        <f>BR69*[1]Area_Weights_Data!C$41+BS69*[1]Area_Weights_Data!D$41+BT69*[1]Area_Weights_Data!E$41</f>
        <v>54.860000000000007</v>
      </c>
      <c r="BX69" s="4">
        <f>BR69*[1]Area_Weights_Data!C$42+BS69*[1]Area_Weights_Data!D$42+BT69*[1]Area_Weights_Data!E$42</f>
        <v>78.92440318302387</v>
      </c>
      <c r="BY69"/>
      <c r="BZ69" s="3">
        <v>11</v>
      </c>
      <c r="CA69" s="3">
        <v>18</v>
      </c>
      <c r="CB69" s="3">
        <v>24</v>
      </c>
      <c r="CC69" s="12"/>
      <c r="CD69" s="12"/>
      <c r="CE69" s="4">
        <f>[1]Area_Weights_Data!L$5*BZ69+[1]Area_Weights_Data!M$5*CA69+[1]Area_Weights_Data!N$5*CB69</f>
        <v>14.394122731201383</v>
      </c>
      <c r="CF69" s="4">
        <f>[1]Area_Weights_Data!L$6*BZ69+[1]Area_Weights_Data!M$6*CA69+[1]Area_Weights_Data!N$6*CB69</f>
        <v>21.140676117775357</v>
      </c>
      <c r="CG69" s="3">
        <v>16</v>
      </c>
      <c r="CH69" s="3"/>
      <c r="CI69" s="3"/>
      <c r="CJ69" s="12"/>
      <c r="CK69" s="12"/>
      <c r="CL69" s="4"/>
      <c r="CM69" s="4"/>
      <c r="CN69" s="3">
        <v>31</v>
      </c>
      <c r="CO69" s="3">
        <v>20</v>
      </c>
      <c r="CP69" s="3">
        <v>22.5</v>
      </c>
      <c r="CQ69" s="12"/>
      <c r="CR69" s="12"/>
      <c r="CS69" s="4">
        <f>[1]Area_Weights_Data!L$11*CN69+[1]Area_Weights_Data!N$11*CP69</f>
        <v>31</v>
      </c>
      <c r="CT69" s="4">
        <f>[1]Area_Weights_Data!L$12*CN69+[1]Area_Weights_Data!N$12*CP69</f>
        <v>24.883287292817684</v>
      </c>
      <c r="CU69" s="3">
        <v>11</v>
      </c>
      <c r="CV69" s="3">
        <v>22</v>
      </c>
      <c r="CW69" s="3">
        <v>29</v>
      </c>
      <c r="CX69" s="12"/>
      <c r="CY69" s="12"/>
      <c r="CZ69" s="4">
        <f>[1]Area_Weights_Data!L$14*CU69+[1]Area_Weights_Data!M$14*CV69+[1]Area_Weights_Data!N$14*CW69</f>
        <v>13.615635179153093</v>
      </c>
      <c r="DA69" s="4">
        <f>[1]Area_Weights_Data!L$15*CU69+[1]Area_Weights_Data!M$15*CV69+[1]Area_Weights_Data!N$15*CW69</f>
        <v>25.340640809443499</v>
      </c>
      <c r="DB69" s="3">
        <v>18</v>
      </c>
      <c r="DC69" s="3"/>
      <c r="DD69" s="3">
        <v>14.5</v>
      </c>
      <c r="DE69" s="12"/>
      <c r="DF69" s="12"/>
      <c r="DG69" s="4">
        <f t="shared" si="5"/>
        <v>18</v>
      </c>
      <c r="DH69" s="4">
        <f t="shared" si="6"/>
        <v>14.5</v>
      </c>
      <c r="DI69" s="3"/>
      <c r="DJ69" s="3">
        <v>10</v>
      </c>
      <c r="DK69" s="3">
        <v>14.5</v>
      </c>
      <c r="DL69" s="12"/>
      <c r="DM69" s="12"/>
      <c r="DN69" s="4">
        <f>[1]Area_Weights_Data!M$23*DJ69+[1]Area_Weights_Data!N$23*DK69</f>
        <v>11.323529411764703</v>
      </c>
      <c r="DO69" s="4">
        <f t="shared" si="7"/>
        <v>14.5</v>
      </c>
      <c r="DP69" s="3">
        <v>6</v>
      </c>
      <c r="DQ69" s="3">
        <v>8</v>
      </c>
      <c r="DR69" s="3">
        <v>9</v>
      </c>
      <c r="DS69" s="12"/>
      <c r="DT69" s="12"/>
      <c r="DU69" s="4">
        <f>[1]Area_Weights_Data!L$26*DP69+[1]Area_Weights_Data!M$26*DQ69+[1]Area_Weights_Data!N$26*DR69</f>
        <v>6.9918699186991855</v>
      </c>
      <c r="DV69" s="4">
        <f>[1]Area_Weights_Data!L$27*DP69+[1]Area_Weights_Data!M$27*DQ69+[1]Area_Weights_Data!N$27*DR69</f>
        <v>8.7169811320754729</v>
      </c>
      <c r="DW69" s="3">
        <v>11</v>
      </c>
      <c r="DX69" s="3">
        <v>16</v>
      </c>
      <c r="DY69" s="3">
        <v>19.5</v>
      </c>
      <c r="DZ69" s="12"/>
      <c r="EA69" s="12"/>
      <c r="EB69" s="4">
        <f>[1]Area_Weights_Data!L$32*DW69+[1]Area_Weights_Data!M$32*DX69+[1]Area_Weights_Data!N$32*DY69</f>
        <v>11.5</v>
      </c>
      <c r="EC69" s="4">
        <f>[1]Area_Weights_Data!L$33*DW69+[1]Area_Weights_Data!M$33*DX69+[1]Area_Weights_Data!N$33*DY69</f>
        <v>17.207142857142856</v>
      </c>
      <c r="ED69" s="3">
        <v>2.25</v>
      </c>
      <c r="EE69" s="3"/>
      <c r="EF69" s="3"/>
      <c r="EG69" s="12"/>
      <c r="EH69" s="12"/>
      <c r="EI69" s="4" t="s">
        <v>98</v>
      </c>
      <c r="EJ69" s="4" t="s">
        <v>98</v>
      </c>
      <c r="EK69">
        <v>15.25</v>
      </c>
      <c r="EL69">
        <v>13</v>
      </c>
      <c r="EM69" s="12"/>
      <c r="EN69" s="13"/>
      <c r="EO69" s="3">
        <v>8</v>
      </c>
      <c r="EP69" s="3">
        <v>10.5</v>
      </c>
      <c r="EQ69" s="3">
        <v>10</v>
      </c>
      <c r="ER69" s="12"/>
      <c r="ES69" s="13"/>
      <c r="ET69" s="4">
        <f>[1]Area_Weights_Data!L$41*EO69+[1]Area_Weights_Data!M$41*EP69+[1]Area_Weights_Data!N$41*EQ69</f>
        <v>8.6914893617021285</v>
      </c>
      <c r="EU69" s="4">
        <f>[1]Area_Weights_Data!L$42*EO69+[1]Area_Weights_Data!M$42*EP69+[1]Area_Weights_Data!N$42*EQ69</f>
        <v>10.362179487179489</v>
      </c>
    </row>
    <row r="70" spans="1:151" x14ac:dyDescent="0.25">
      <c r="A70" s="2">
        <v>1982</v>
      </c>
      <c r="B70" s="2">
        <v>5</v>
      </c>
      <c r="C70" s="3">
        <v>120</v>
      </c>
      <c r="D70" s="3">
        <v>152</v>
      </c>
      <c r="E70" s="3">
        <v>176</v>
      </c>
      <c r="F70" s="12"/>
      <c r="G70" s="12"/>
      <c r="H70" s="4">
        <f>[1]Area_Weights_Data!C$5*C70+[1]Area_Weights_Data!D$5*D70+[1]Area_Weights_Data!E$5*E70</f>
        <v>135.90256686965239</v>
      </c>
      <c r="I70" s="4">
        <f>[1]Area_Weights_Data!C$6*C70+[1]Area_Weights_Data!D$6*D70+[1]Area_Weights_Data!E$6*E70</f>
        <v>165.17162526189762</v>
      </c>
      <c r="J70" s="3">
        <v>169</v>
      </c>
      <c r="K70" s="3"/>
      <c r="L70" s="3"/>
      <c r="M70" s="12"/>
      <c r="N70" s="12"/>
      <c r="O70" s="4"/>
      <c r="P70" s="4"/>
      <c r="Q70" s="3">
        <v>147</v>
      </c>
      <c r="R70" s="3">
        <v>123</v>
      </c>
      <c r="S70" s="3">
        <v>132</v>
      </c>
      <c r="T70" s="12"/>
      <c r="U70" s="12"/>
      <c r="V70" s="4">
        <f t="shared" ref="V70:V133" si="8">Q70</f>
        <v>147</v>
      </c>
      <c r="W70" s="4">
        <f>[1]Area_Weights_Data!C$12*Q70+[1]Area_Weights_Data!E$12*S70</f>
        <v>133.64934525046766</v>
      </c>
      <c r="X70" s="3">
        <v>92</v>
      </c>
      <c r="Y70" s="3">
        <v>151</v>
      </c>
      <c r="Z70" s="3">
        <v>160</v>
      </c>
      <c r="AA70" s="12"/>
      <c r="AB70" s="12"/>
      <c r="AC70" s="4">
        <f>[1]Area_Weights_Data!C$14*X70+[1]Area_Weights_Data!D$14*Y70+[1]Area_Weights_Data!E$14*Z70</f>
        <v>105.99364091462589</v>
      </c>
      <c r="AD70" s="4">
        <f>[1]Area_Weights_Data!C$15*X70+[1]Area_Weights_Data!D$15*Y70+[1]Area_Weights_Data!E$15*Z70</f>
        <v>155.02455953016545</v>
      </c>
      <c r="AE70" s="3">
        <v>154</v>
      </c>
      <c r="AF70" s="3"/>
      <c r="AG70" s="3">
        <v>162</v>
      </c>
      <c r="AH70" s="12"/>
      <c r="AI70" s="12"/>
      <c r="AJ70" s="4">
        <f t="shared" ref="AJ70:AJ133" si="9">AE70</f>
        <v>154</v>
      </c>
      <c r="AK70" s="4">
        <f t="shared" ref="AK70:AK100" si="10">AG70</f>
        <v>162</v>
      </c>
      <c r="AL70" s="3"/>
      <c r="AM70" s="3">
        <v>122</v>
      </c>
      <c r="AN70" s="3">
        <v>144</v>
      </c>
      <c r="AO70" s="12"/>
      <c r="AP70" s="12"/>
      <c r="AQ70" s="4">
        <f>[1]Area_Weights_Data!D$23*AM70+[1]Area_Weights_Data!E$23*AN70</f>
        <v>133.3917900027925</v>
      </c>
      <c r="AR70" s="4">
        <f t="shared" ref="AR70:AR133" si="11">AN70</f>
        <v>144</v>
      </c>
      <c r="AS70" s="3">
        <v>57</v>
      </c>
      <c r="AT70" s="3">
        <v>113</v>
      </c>
      <c r="AU70" s="3">
        <v>160</v>
      </c>
      <c r="AV70" s="12"/>
      <c r="AW70" s="12"/>
      <c r="AX70" s="4">
        <f>[1]Area_Weights_Data!$C$26*AS70+[1]Area_Weights_Data!$D$26*AT70+[1]Area_Weights_Data!$E$26*AU70</f>
        <v>73.466564885496183</v>
      </c>
      <c r="AY70" s="4">
        <f>[1]Area_Weights_Data!C$27*AS70+[1]Area_Weights_Data!D$27*AT70+[1]Area_Weights_Data!E$27*AU70</f>
        <v>137.9856249666008</v>
      </c>
      <c r="AZ70" s="3">
        <v>83</v>
      </c>
      <c r="BA70" s="3">
        <v>130</v>
      </c>
      <c r="BB70" s="3">
        <v>163</v>
      </c>
      <c r="BC70" s="12"/>
      <c r="BD70" s="12"/>
      <c r="BE70" s="4">
        <f t="shared" ref="BE70:BE133" si="12">AZ70</f>
        <v>83</v>
      </c>
      <c r="BF70" s="4">
        <f>[1]Area_Weights_Data!C$33*AZ70+[1]Area_Weights_Data!D$33*BA70+[1]Area_Weights_Data!E$33*BB70</f>
        <v>147.73552000000001</v>
      </c>
      <c r="BG70" s="3">
        <v>60</v>
      </c>
      <c r="BH70" s="3">
        <v>63</v>
      </c>
      <c r="BI70" s="3"/>
      <c r="BJ70" s="12"/>
      <c r="BK70" s="12"/>
      <c r="BL70" s="4">
        <f>[1]Area_Weights_Data!$C$35*BG70+[1]Area_Weights_Data!$D$35*BH70+[1]Area_Weights_Data!$E$35*BI70</f>
        <v>60.305389221556887</v>
      </c>
      <c r="BM70" s="4" t="s">
        <v>98</v>
      </c>
      <c r="BN70">
        <v>173</v>
      </c>
      <c r="BO70">
        <v>160</v>
      </c>
      <c r="BP70" s="12"/>
      <c r="BQ70" s="12"/>
      <c r="BR70" s="3">
        <v>56</v>
      </c>
      <c r="BS70" s="3">
        <v>89</v>
      </c>
      <c r="BT70" s="3">
        <v>81</v>
      </c>
      <c r="BU70" s="12"/>
      <c r="BV70" s="12"/>
      <c r="BW70" s="4">
        <f>BR70*[1]Area_Weights_Data!C$41+BS70*[1]Area_Weights_Data!D$41+BT70*[1]Area_Weights_Data!E$41</f>
        <v>58.860000000000007</v>
      </c>
      <c r="BX70" s="4">
        <f>BR70*[1]Area_Weights_Data!C$42+BS70*[1]Area_Weights_Data!D$42+BT70*[1]Area_Weights_Data!E$42</f>
        <v>83.599469496021214</v>
      </c>
      <c r="BY70"/>
      <c r="BZ70" s="3">
        <v>11</v>
      </c>
      <c r="CA70" s="3">
        <v>18</v>
      </c>
      <c r="CB70" s="3">
        <v>24</v>
      </c>
      <c r="CC70" s="12"/>
      <c r="CD70" s="12"/>
      <c r="CE70" s="4">
        <f>[1]Area_Weights_Data!L$5*BZ70+[1]Area_Weights_Data!M$5*CA70+[1]Area_Weights_Data!N$5*CB70</f>
        <v>14.394122731201383</v>
      </c>
      <c r="CF70" s="4">
        <f>[1]Area_Weights_Data!L$6*BZ70+[1]Area_Weights_Data!M$6*CA70+[1]Area_Weights_Data!N$6*CB70</f>
        <v>21.140676117775357</v>
      </c>
      <c r="CG70" s="3">
        <v>16</v>
      </c>
      <c r="CH70" s="3"/>
      <c r="CI70" s="3"/>
      <c r="CJ70" s="12"/>
      <c r="CK70" s="12"/>
      <c r="CL70" s="4"/>
      <c r="CM70" s="4"/>
      <c r="CN70" s="3">
        <v>31</v>
      </c>
      <c r="CO70" s="3">
        <v>20</v>
      </c>
      <c r="CP70" s="3">
        <v>24.5</v>
      </c>
      <c r="CQ70" s="12"/>
      <c r="CR70" s="12"/>
      <c r="CS70" s="4">
        <f>[1]Area_Weights_Data!L$11*CN70+[1]Area_Weights_Data!N$11*CP70</f>
        <v>31</v>
      </c>
      <c r="CT70" s="4">
        <f>[1]Area_Weights_Data!L$12*CN70+[1]Area_Weights_Data!N$12*CP70</f>
        <v>26.3225138121547</v>
      </c>
      <c r="CU70" s="3">
        <v>11</v>
      </c>
      <c r="CV70" s="3">
        <v>24</v>
      </c>
      <c r="CW70" s="3">
        <v>28</v>
      </c>
      <c r="CX70" s="12"/>
      <c r="CY70" s="12"/>
      <c r="CZ70" s="4">
        <f>[1]Area_Weights_Data!L$14*CU70+[1]Area_Weights_Data!M$14*CV70+[1]Area_Weights_Data!N$14*CW70</f>
        <v>14.091205211726383</v>
      </c>
      <c r="DA70" s="4">
        <f>[1]Area_Weights_Data!L$15*CU70+[1]Area_Weights_Data!M$15*CV70+[1]Area_Weights_Data!N$15*CW70</f>
        <v>25.908937605396282</v>
      </c>
      <c r="DB70" s="3">
        <v>17</v>
      </c>
      <c r="DC70" s="3"/>
      <c r="DD70" s="3">
        <v>14</v>
      </c>
      <c r="DE70" s="12"/>
      <c r="DF70" s="12"/>
      <c r="DG70" s="4">
        <f t="shared" ref="DG70:DG133" si="13">DB70</f>
        <v>17</v>
      </c>
      <c r="DH70" s="4">
        <f t="shared" ref="DH70:DH133" si="14">DD70</f>
        <v>14</v>
      </c>
      <c r="DI70" s="3"/>
      <c r="DJ70" s="3">
        <v>10</v>
      </c>
      <c r="DK70" s="3">
        <v>14</v>
      </c>
      <c r="DL70" s="12"/>
      <c r="DM70" s="12"/>
      <c r="DN70" s="4">
        <f>[1]Area_Weights_Data!M$23*DJ70+[1]Area_Weights_Data!N$23*DK70</f>
        <v>11.176470588235292</v>
      </c>
      <c r="DO70" s="4">
        <f t="shared" ref="DO70:DO133" si="15">DK70</f>
        <v>14</v>
      </c>
      <c r="DP70" s="3">
        <v>6</v>
      </c>
      <c r="DQ70" s="3">
        <v>8</v>
      </c>
      <c r="DR70" s="3">
        <v>9.5</v>
      </c>
      <c r="DS70" s="12"/>
      <c r="DT70" s="12"/>
      <c r="DU70" s="4">
        <f>[1]Area_Weights_Data!L$26*DP70+[1]Area_Weights_Data!M$26*DQ70+[1]Area_Weights_Data!N$26*DR70</f>
        <v>6.9918699186991855</v>
      </c>
      <c r="DV70" s="4">
        <f>[1]Area_Weights_Data!L$27*DP70+[1]Area_Weights_Data!M$27*DQ70+[1]Area_Weights_Data!N$27*DR70</f>
        <v>9.0754716981132084</v>
      </c>
      <c r="DW70" s="3">
        <v>11</v>
      </c>
      <c r="DX70" s="3">
        <v>16</v>
      </c>
      <c r="DY70" s="3">
        <v>19.5</v>
      </c>
      <c r="DZ70" s="12"/>
      <c r="EA70" s="12"/>
      <c r="EB70" s="4">
        <f>[1]Area_Weights_Data!L$32*DW70+[1]Area_Weights_Data!M$32*DX70+[1]Area_Weights_Data!N$32*DY70</f>
        <v>11.5</v>
      </c>
      <c r="EC70" s="4">
        <f>[1]Area_Weights_Data!L$33*DW70+[1]Area_Weights_Data!M$33*DX70+[1]Area_Weights_Data!N$33*DY70</f>
        <v>17.207142857142856</v>
      </c>
      <c r="ED70" s="3">
        <v>3</v>
      </c>
      <c r="EE70" s="3"/>
      <c r="EF70" s="3"/>
      <c r="EG70" s="12"/>
      <c r="EH70" s="12"/>
      <c r="EI70" s="4" t="s">
        <v>98</v>
      </c>
      <c r="EJ70" s="4" t="s">
        <v>98</v>
      </c>
      <c r="EK70">
        <v>15.25</v>
      </c>
      <c r="EL70">
        <v>13</v>
      </c>
      <c r="EM70" s="12"/>
      <c r="EN70" s="13"/>
      <c r="EO70" s="3">
        <v>8</v>
      </c>
      <c r="EP70" s="3">
        <v>10.5</v>
      </c>
      <c r="EQ70" s="3">
        <v>10</v>
      </c>
      <c r="ER70" s="12"/>
      <c r="ES70" s="13"/>
      <c r="ET70" s="4">
        <f>[1]Area_Weights_Data!L$41*EO70+[1]Area_Weights_Data!M$41*EP70+[1]Area_Weights_Data!N$41*EQ70</f>
        <v>8.6914893617021285</v>
      </c>
      <c r="EU70" s="4">
        <f>[1]Area_Weights_Data!L$42*EO70+[1]Area_Weights_Data!M$42*EP70+[1]Area_Weights_Data!N$42*EQ70</f>
        <v>10.362179487179489</v>
      </c>
    </row>
    <row r="71" spans="1:151" x14ac:dyDescent="0.25">
      <c r="A71" s="2">
        <v>1982</v>
      </c>
      <c r="B71" s="2">
        <v>6</v>
      </c>
      <c r="C71" s="3">
        <v>100</v>
      </c>
      <c r="D71" s="3">
        <v>147</v>
      </c>
      <c r="E71" s="3">
        <v>164</v>
      </c>
      <c r="F71" s="12"/>
      <c r="G71" s="12"/>
      <c r="H71" s="4">
        <f>[1]Area_Weights_Data!C$5*C71+[1]Area_Weights_Data!D$5*D71+[1]Area_Weights_Data!E$5*E71</f>
        <v>123.35689508980192</v>
      </c>
      <c r="I71" s="4">
        <f>[1]Area_Weights_Data!C$6*C71+[1]Area_Weights_Data!D$6*D71+[1]Area_Weights_Data!E$6*E71</f>
        <v>156.32990122717746</v>
      </c>
      <c r="J71" s="3">
        <v>172</v>
      </c>
      <c r="K71" s="3"/>
      <c r="L71" s="3"/>
      <c r="M71" s="12"/>
      <c r="N71" s="12"/>
      <c r="O71" s="4"/>
      <c r="P71" s="4"/>
      <c r="Q71" s="3">
        <v>156</v>
      </c>
      <c r="R71" s="3">
        <v>128</v>
      </c>
      <c r="S71" s="3">
        <v>141</v>
      </c>
      <c r="T71" s="12"/>
      <c r="U71" s="12"/>
      <c r="V71" s="4">
        <f t="shared" si="8"/>
        <v>156</v>
      </c>
      <c r="W71" s="4">
        <f>[1]Area_Weights_Data!C$12*Q71+[1]Area_Weights_Data!E$12*S71</f>
        <v>142.64934525046766</v>
      </c>
      <c r="X71" s="3">
        <v>84</v>
      </c>
      <c r="Y71" s="3">
        <v>160</v>
      </c>
      <c r="Z71" s="3">
        <v>165</v>
      </c>
      <c r="AA71" s="12"/>
      <c r="AB71" s="12"/>
      <c r="AC71" s="4">
        <f>[1]Area_Weights_Data!C$14*X71+[1]Area_Weights_Data!D$14*Y71+[1]Area_Weights_Data!E$14*Z71</f>
        <v>102.02570694087402</v>
      </c>
      <c r="AD71" s="4">
        <f>[1]Area_Weights_Data!C$15*X71+[1]Area_Weights_Data!D$15*Y71+[1]Area_Weights_Data!E$15*Z71</f>
        <v>162.23586640564744</v>
      </c>
      <c r="AE71" s="3">
        <v>159</v>
      </c>
      <c r="AF71" s="3"/>
      <c r="AG71" s="3">
        <v>164</v>
      </c>
      <c r="AH71" s="12"/>
      <c r="AI71" s="12"/>
      <c r="AJ71" s="4">
        <f t="shared" si="9"/>
        <v>159</v>
      </c>
      <c r="AK71" s="4">
        <f t="shared" si="10"/>
        <v>164</v>
      </c>
      <c r="AL71" s="3"/>
      <c r="AM71" s="3">
        <v>121</v>
      </c>
      <c r="AN71" s="3">
        <v>144</v>
      </c>
      <c r="AO71" s="12"/>
      <c r="AP71" s="12"/>
      <c r="AQ71" s="4">
        <f>[1]Area_Weights_Data!D$23*AM71+[1]Area_Weights_Data!E$23*AN71</f>
        <v>132.91873778274223</v>
      </c>
      <c r="AR71" s="4">
        <f t="shared" si="11"/>
        <v>144</v>
      </c>
      <c r="AS71" s="3">
        <v>60</v>
      </c>
      <c r="AT71" s="3">
        <v>116</v>
      </c>
      <c r="AU71" s="3">
        <v>160</v>
      </c>
      <c r="AV71" s="12"/>
      <c r="AW71" s="12"/>
      <c r="AX71" s="4">
        <f>[1]Area_Weights_Data!$C$26*AS71+[1]Area_Weights_Data!$D$26*AT71+[1]Area_Weights_Data!$E$26*AU71</f>
        <v>76.466564885496169</v>
      </c>
      <c r="AY71" s="4">
        <f>[1]Area_Weights_Data!C$27*AS71+[1]Area_Weights_Data!D$27*AT71+[1]Area_Weights_Data!E$27*AU71</f>
        <v>139.39079784107309</v>
      </c>
      <c r="AZ71" s="3">
        <v>80</v>
      </c>
      <c r="BA71" s="3">
        <v>136</v>
      </c>
      <c r="BB71" s="3">
        <v>153</v>
      </c>
      <c r="BC71" s="12"/>
      <c r="BD71" s="12"/>
      <c r="BE71" s="4">
        <f t="shared" si="12"/>
        <v>80</v>
      </c>
      <c r="BF71" s="4">
        <f>[1]Area_Weights_Data!C$33*AZ71+[1]Area_Weights_Data!D$33*BA71+[1]Area_Weights_Data!E$33*BB71</f>
        <v>145.13647999999998</v>
      </c>
      <c r="BG71" s="3">
        <v>63</v>
      </c>
      <c r="BH71" s="3">
        <v>54</v>
      </c>
      <c r="BI71" s="3"/>
      <c r="BJ71" s="12"/>
      <c r="BK71" s="12"/>
      <c r="BL71" s="4">
        <f>[1]Area_Weights_Data!$C$35*BG71+[1]Area_Weights_Data!$D$35*BH71+[1]Area_Weights_Data!$E$35*BI71</f>
        <v>62.08383233532934</v>
      </c>
      <c r="BM71" s="4" t="s">
        <v>98</v>
      </c>
      <c r="BN71">
        <v>174</v>
      </c>
      <c r="BO71">
        <v>184</v>
      </c>
      <c r="BP71" s="12"/>
      <c r="BQ71" s="12"/>
      <c r="BR71" s="3">
        <v>54</v>
      </c>
      <c r="BS71" s="3">
        <v>88</v>
      </c>
      <c r="BT71" s="3">
        <v>82</v>
      </c>
      <c r="BU71" s="12"/>
      <c r="BV71" s="12"/>
      <c r="BW71" s="4">
        <f>BR71*[1]Area_Weights_Data!C$41+BS71*[1]Area_Weights_Data!D$41+BT71*[1]Area_Weights_Data!E$41</f>
        <v>56.946666666666673</v>
      </c>
      <c r="BX71" s="4">
        <f>BR71*[1]Area_Weights_Data!C$42+BS71*[1]Area_Weights_Data!D$42+BT71*[1]Area_Weights_Data!E$42</f>
        <v>83.949602122015904</v>
      </c>
      <c r="BY71"/>
      <c r="BZ71" s="3">
        <v>11</v>
      </c>
      <c r="CA71" s="3">
        <v>18</v>
      </c>
      <c r="CB71" s="3">
        <v>24</v>
      </c>
      <c r="CC71" s="12"/>
      <c r="CD71" s="12"/>
      <c r="CE71" s="4">
        <f>[1]Area_Weights_Data!L$5*BZ71+[1]Area_Weights_Data!M$5*CA71+[1]Area_Weights_Data!N$5*CB71</f>
        <v>14.394122731201383</v>
      </c>
      <c r="CF71" s="4">
        <f>[1]Area_Weights_Data!L$6*BZ71+[1]Area_Weights_Data!M$6*CA71+[1]Area_Weights_Data!N$6*CB71</f>
        <v>21.140676117775357</v>
      </c>
      <c r="CG71" s="3">
        <v>16</v>
      </c>
      <c r="CH71" s="3"/>
      <c r="CI71" s="3"/>
      <c r="CJ71" s="12"/>
      <c r="CK71" s="12"/>
      <c r="CL71" s="4"/>
      <c r="CM71" s="4"/>
      <c r="CN71" s="3">
        <v>31</v>
      </c>
      <c r="CO71" s="3">
        <v>20</v>
      </c>
      <c r="CP71" s="3">
        <v>24.5</v>
      </c>
      <c r="CQ71" s="12"/>
      <c r="CR71" s="12"/>
      <c r="CS71" s="4">
        <f>[1]Area_Weights_Data!L$11*CN71+[1]Area_Weights_Data!N$11*CP71</f>
        <v>31</v>
      </c>
      <c r="CT71" s="4">
        <f>[1]Area_Weights_Data!L$12*CN71+[1]Area_Weights_Data!N$12*CP71</f>
        <v>26.3225138121547</v>
      </c>
      <c r="CU71" s="3">
        <v>11</v>
      </c>
      <c r="CV71" s="3">
        <v>24</v>
      </c>
      <c r="CW71" s="3">
        <v>31</v>
      </c>
      <c r="CX71" s="12"/>
      <c r="CY71" s="12"/>
      <c r="CZ71" s="4">
        <f>[1]Area_Weights_Data!L$14*CU71+[1]Area_Weights_Data!M$14*CV71+[1]Area_Weights_Data!N$14*CW71</f>
        <v>14.091205211726383</v>
      </c>
      <c r="DA71" s="4">
        <f>[1]Area_Weights_Data!L$15*CU71+[1]Area_Weights_Data!M$15*CV71+[1]Area_Weights_Data!N$15*CW71</f>
        <v>27.340640809443499</v>
      </c>
      <c r="DB71" s="3">
        <v>17</v>
      </c>
      <c r="DC71" s="3"/>
      <c r="DD71" s="3">
        <v>14.5</v>
      </c>
      <c r="DE71" s="12"/>
      <c r="DF71" s="12"/>
      <c r="DG71" s="4">
        <f t="shared" si="13"/>
        <v>17</v>
      </c>
      <c r="DH71" s="4">
        <f t="shared" si="14"/>
        <v>14.5</v>
      </c>
      <c r="DI71" s="3"/>
      <c r="DJ71" s="3">
        <v>10</v>
      </c>
      <c r="DK71" s="3">
        <v>14</v>
      </c>
      <c r="DL71" s="12"/>
      <c r="DM71" s="12"/>
      <c r="DN71" s="4">
        <f>[1]Area_Weights_Data!M$23*DJ71+[1]Area_Weights_Data!N$23*DK71</f>
        <v>11.176470588235292</v>
      </c>
      <c r="DO71" s="4">
        <f t="shared" si="15"/>
        <v>14</v>
      </c>
      <c r="DP71" s="3">
        <v>6</v>
      </c>
      <c r="DQ71" s="3">
        <v>8</v>
      </c>
      <c r="DR71" s="3">
        <v>9.5</v>
      </c>
      <c r="DS71" s="12"/>
      <c r="DT71" s="12"/>
      <c r="DU71" s="4">
        <f>[1]Area_Weights_Data!L$26*DP71+[1]Area_Weights_Data!M$26*DQ71+[1]Area_Weights_Data!N$26*DR71</f>
        <v>6.9918699186991855</v>
      </c>
      <c r="DV71" s="4">
        <f>[1]Area_Weights_Data!L$27*DP71+[1]Area_Weights_Data!M$27*DQ71+[1]Area_Weights_Data!N$27*DR71</f>
        <v>9.0754716981132084</v>
      </c>
      <c r="DW71" s="3">
        <v>11</v>
      </c>
      <c r="DX71" s="3">
        <v>15</v>
      </c>
      <c r="DY71" s="3">
        <v>19</v>
      </c>
      <c r="DZ71" s="12"/>
      <c r="EA71" s="12"/>
      <c r="EB71" s="4">
        <f>[1]Area_Weights_Data!L$32*DW71+[1]Area_Weights_Data!M$32*DX71+[1]Area_Weights_Data!N$32*DY71</f>
        <v>11.4</v>
      </c>
      <c r="EC71" s="4">
        <f>[1]Area_Weights_Data!L$33*DW71+[1]Area_Weights_Data!M$33*DX71+[1]Area_Weights_Data!N$33*DY71</f>
        <v>16.379591836734694</v>
      </c>
      <c r="ED71" s="3">
        <v>3</v>
      </c>
      <c r="EE71" s="3"/>
      <c r="EF71" s="3"/>
      <c r="EG71" s="12"/>
      <c r="EH71" s="12"/>
      <c r="EI71" s="4" t="s">
        <v>98</v>
      </c>
      <c r="EJ71" s="4" t="s">
        <v>98</v>
      </c>
      <c r="EK71">
        <v>15.25</v>
      </c>
      <c r="EL71">
        <v>13</v>
      </c>
      <c r="EM71" s="12"/>
      <c r="EN71" s="13"/>
      <c r="EO71" s="3">
        <v>8</v>
      </c>
      <c r="EP71" s="3">
        <v>10.5</v>
      </c>
      <c r="EQ71" s="3">
        <v>10</v>
      </c>
      <c r="ER71" s="12"/>
      <c r="ES71" s="13"/>
      <c r="ET71" s="4">
        <f>[1]Area_Weights_Data!L$41*EO71+[1]Area_Weights_Data!M$41*EP71+[1]Area_Weights_Data!N$41*EQ71</f>
        <v>8.6914893617021285</v>
      </c>
      <c r="EU71" s="4">
        <f>[1]Area_Weights_Data!L$42*EO71+[1]Area_Weights_Data!M$42*EP71+[1]Area_Weights_Data!N$42*EQ71</f>
        <v>10.362179487179489</v>
      </c>
    </row>
    <row r="72" spans="1:151" x14ac:dyDescent="0.25">
      <c r="A72" s="2">
        <v>1982</v>
      </c>
      <c r="B72" s="2">
        <v>7</v>
      </c>
      <c r="C72" s="3">
        <v>111</v>
      </c>
      <c r="D72" s="3">
        <v>140</v>
      </c>
      <c r="E72" s="3">
        <v>153</v>
      </c>
      <c r="F72" s="12"/>
      <c r="G72" s="12"/>
      <c r="H72" s="4">
        <f>[1]Area_Weights_Data!C$5*C72+[1]Area_Weights_Data!D$5*D72+[1]Area_Weights_Data!E$5*E72</f>
        <v>125.41170122562248</v>
      </c>
      <c r="I72" s="4">
        <f>[1]Area_Weights_Data!C$6*C72+[1]Area_Weights_Data!D$6*D72+[1]Area_Weights_Data!E$6*E72</f>
        <v>147.13463035019453</v>
      </c>
      <c r="J72" s="3">
        <v>162</v>
      </c>
      <c r="K72" s="3"/>
      <c r="L72" s="3"/>
      <c r="M72" s="12"/>
      <c r="N72" s="12"/>
      <c r="O72" s="4"/>
      <c r="P72" s="4"/>
      <c r="Q72" s="3">
        <v>160</v>
      </c>
      <c r="R72" s="3">
        <v>120</v>
      </c>
      <c r="S72" s="3">
        <v>125</v>
      </c>
      <c r="T72" s="12"/>
      <c r="U72" s="12"/>
      <c r="V72" s="4">
        <f t="shared" si="8"/>
        <v>160</v>
      </c>
      <c r="W72" s="4">
        <f>[1]Area_Weights_Data!C$12*Q72+[1]Area_Weights_Data!E$12*S72</f>
        <v>128.84847225109124</v>
      </c>
      <c r="X72" s="3">
        <v>92</v>
      </c>
      <c r="Y72" s="3">
        <v>155</v>
      </c>
      <c r="Z72" s="3">
        <v>183</v>
      </c>
      <c r="AA72" s="12"/>
      <c r="AB72" s="12"/>
      <c r="AC72" s="4">
        <f>[1]Area_Weights_Data!C$14*X72+[1]Area_Weights_Data!D$14*Y72+[1]Area_Weights_Data!E$14*Z72</f>
        <v>106.94236233256663</v>
      </c>
      <c r="AD72" s="4">
        <f>[1]Area_Weights_Data!C$15*X72+[1]Area_Weights_Data!D$15*Y72+[1]Area_Weights_Data!E$15*Z72</f>
        <v>167.52085187162595</v>
      </c>
      <c r="AE72" s="3">
        <v>163</v>
      </c>
      <c r="AF72" s="3"/>
      <c r="AG72" s="3">
        <v>157</v>
      </c>
      <c r="AH72" s="12"/>
      <c r="AI72" s="12"/>
      <c r="AJ72" s="4">
        <f t="shared" si="9"/>
        <v>163</v>
      </c>
      <c r="AK72" s="4">
        <f t="shared" si="10"/>
        <v>157</v>
      </c>
      <c r="AL72" s="3"/>
      <c r="AM72" s="3">
        <v>111</v>
      </c>
      <c r="AN72" s="3">
        <v>138</v>
      </c>
      <c r="AO72" s="12"/>
      <c r="AP72" s="12"/>
      <c r="AQ72" s="4">
        <f>[1]Area_Weights_Data!D$23*AM72+[1]Area_Weights_Data!E$23*AN72</f>
        <v>125.03490645071207</v>
      </c>
      <c r="AR72" s="4">
        <f t="shared" si="11"/>
        <v>138</v>
      </c>
      <c r="AS72" s="3">
        <v>57</v>
      </c>
      <c r="AT72" s="3">
        <v>120</v>
      </c>
      <c r="AU72" s="3">
        <v>122</v>
      </c>
      <c r="AV72" s="12"/>
      <c r="AW72" s="12"/>
      <c r="AX72" s="4">
        <f>[1]Area_Weights_Data!$C$26*AS72+[1]Area_Weights_Data!$D$26*AT72+[1]Area_Weights_Data!$E$26*AU72</f>
        <v>75.524885496183202</v>
      </c>
      <c r="AY72" s="4">
        <f>[1]Area_Weights_Data!C$27*AS72+[1]Area_Weights_Data!D$27*AT72+[1]Area_Weights_Data!E$27*AU72</f>
        <v>121.06321808368517</v>
      </c>
      <c r="AZ72" s="3">
        <v>82</v>
      </c>
      <c r="BA72" s="3">
        <v>148</v>
      </c>
      <c r="BB72" s="3">
        <v>160</v>
      </c>
      <c r="BC72" s="12"/>
      <c r="BD72" s="12"/>
      <c r="BE72" s="4">
        <f t="shared" si="12"/>
        <v>82</v>
      </c>
      <c r="BF72" s="4">
        <f>[1]Area_Weights_Data!C$33*AZ72+[1]Area_Weights_Data!D$33*BA72+[1]Area_Weights_Data!E$33*BB72</f>
        <v>154.44927999999999</v>
      </c>
      <c r="BG72" s="3">
        <v>58</v>
      </c>
      <c r="BH72" s="3">
        <v>50</v>
      </c>
      <c r="BI72" s="3"/>
      <c r="BJ72" s="12"/>
      <c r="BK72" s="12"/>
      <c r="BL72" s="4">
        <f>[1]Area_Weights_Data!$C$35*BG72+[1]Area_Weights_Data!$D$35*BH72+[1]Area_Weights_Data!$E$35*BI72</f>
        <v>57.185628742514972</v>
      </c>
      <c r="BM72" s="4" t="s">
        <v>98</v>
      </c>
      <c r="BN72">
        <v>178</v>
      </c>
      <c r="BO72">
        <v>182</v>
      </c>
      <c r="BP72" s="12"/>
      <c r="BQ72" s="12"/>
      <c r="BR72" s="3">
        <v>53</v>
      </c>
      <c r="BS72" s="3">
        <v>92</v>
      </c>
      <c r="BT72" s="3">
        <v>84</v>
      </c>
      <c r="BU72" s="12"/>
      <c r="BV72" s="12"/>
      <c r="BW72" s="4">
        <f>BR72*[1]Area_Weights_Data!C$41+BS72*[1]Area_Weights_Data!D$41+BT72*[1]Area_Weights_Data!E$41</f>
        <v>56.38000000000001</v>
      </c>
      <c r="BX72" s="4">
        <f>BR72*[1]Area_Weights_Data!C$42+BS72*[1]Area_Weights_Data!D$42+BT72*[1]Area_Weights_Data!E$42</f>
        <v>86.599469496021214</v>
      </c>
      <c r="BY72"/>
      <c r="BZ72" s="3">
        <v>11</v>
      </c>
      <c r="CA72" s="3">
        <v>16</v>
      </c>
      <c r="CB72" s="3">
        <v>25</v>
      </c>
      <c r="CC72" s="12"/>
      <c r="CD72" s="12"/>
      <c r="CE72" s="4">
        <f>[1]Area_Weights_Data!L$5*BZ72+[1]Area_Weights_Data!M$5*CA72+[1]Area_Weights_Data!N$5*CB72</f>
        <v>13.424373379429561</v>
      </c>
      <c r="CF72" s="4">
        <f>[1]Area_Weights_Data!L$6*BZ72+[1]Area_Weights_Data!M$6*CA72+[1]Area_Weights_Data!N$6*CB72</f>
        <v>20.711014176663031</v>
      </c>
      <c r="CG72" s="3">
        <v>16</v>
      </c>
      <c r="CH72" s="3"/>
      <c r="CI72" s="3"/>
      <c r="CJ72" s="12"/>
      <c r="CK72" s="12"/>
      <c r="CL72" s="4"/>
      <c r="CM72" s="4"/>
      <c r="CN72" s="3">
        <v>33</v>
      </c>
      <c r="CO72" s="3">
        <v>21</v>
      </c>
      <c r="CP72" s="3">
        <v>34.5</v>
      </c>
      <c r="CQ72" s="12"/>
      <c r="CR72" s="12"/>
      <c r="CS72" s="4">
        <f>[1]Area_Weights_Data!L$11*CN72+[1]Area_Weights_Data!N$11*CP72</f>
        <v>33</v>
      </c>
      <c r="CT72" s="4">
        <f>[1]Area_Weights_Data!L$12*CN72+[1]Area_Weights_Data!N$12*CP72</f>
        <v>34.079419889502773</v>
      </c>
      <c r="CU72" s="3">
        <v>11</v>
      </c>
      <c r="CV72" s="3">
        <v>21</v>
      </c>
      <c r="CW72" s="3">
        <v>31</v>
      </c>
      <c r="CX72" s="12"/>
      <c r="CY72" s="12"/>
      <c r="CZ72" s="4">
        <f>[1]Area_Weights_Data!L$14*CU72+[1]Area_Weights_Data!M$14*CV72+[1]Area_Weights_Data!N$14*CW72</f>
        <v>13.377850162866448</v>
      </c>
      <c r="DA72" s="4">
        <f>[1]Area_Weights_Data!L$15*CU72+[1]Area_Weights_Data!M$15*CV72+[1]Area_Weights_Data!N$15*CW72</f>
        <v>25.772344013490716</v>
      </c>
      <c r="DB72" s="3">
        <v>17</v>
      </c>
      <c r="DC72" s="3"/>
      <c r="DD72" s="3">
        <v>14.5</v>
      </c>
      <c r="DE72" s="12"/>
      <c r="DF72" s="12"/>
      <c r="DG72" s="4">
        <f t="shared" si="13"/>
        <v>17</v>
      </c>
      <c r="DH72" s="4">
        <f t="shared" si="14"/>
        <v>14.5</v>
      </c>
      <c r="DI72" s="3"/>
      <c r="DJ72" s="3">
        <v>10</v>
      </c>
      <c r="DK72" s="3">
        <v>14</v>
      </c>
      <c r="DL72" s="12"/>
      <c r="DM72" s="12"/>
      <c r="DN72" s="4">
        <f>[1]Area_Weights_Data!M$23*DJ72+[1]Area_Weights_Data!N$23*DK72</f>
        <v>11.176470588235292</v>
      </c>
      <c r="DO72" s="4">
        <f t="shared" si="15"/>
        <v>14</v>
      </c>
      <c r="DP72" s="3">
        <v>6</v>
      </c>
      <c r="DQ72" s="3">
        <v>8</v>
      </c>
      <c r="DR72" s="3">
        <v>9</v>
      </c>
      <c r="DS72" s="12"/>
      <c r="DT72" s="12"/>
      <c r="DU72" s="4">
        <f>[1]Area_Weights_Data!L$26*DP72+[1]Area_Weights_Data!M$26*DQ72+[1]Area_Weights_Data!N$26*DR72</f>
        <v>6.9918699186991855</v>
      </c>
      <c r="DV72" s="4">
        <f>[1]Area_Weights_Data!L$27*DP72+[1]Area_Weights_Data!M$27*DQ72+[1]Area_Weights_Data!N$27*DR72</f>
        <v>8.7169811320754729</v>
      </c>
      <c r="DW72" s="3">
        <v>11</v>
      </c>
      <c r="DX72" s="3">
        <v>15</v>
      </c>
      <c r="DY72" s="3">
        <v>19</v>
      </c>
      <c r="DZ72" s="12"/>
      <c r="EA72" s="12"/>
      <c r="EB72" s="4">
        <f>[1]Area_Weights_Data!L$32*DW72+[1]Area_Weights_Data!M$32*DX72+[1]Area_Weights_Data!N$32*DY72</f>
        <v>11.4</v>
      </c>
      <c r="EC72" s="4">
        <f>[1]Area_Weights_Data!L$33*DW72+[1]Area_Weights_Data!M$33*DX72+[1]Area_Weights_Data!N$33*DY72</f>
        <v>16.379591836734694</v>
      </c>
      <c r="ED72" s="3">
        <v>3</v>
      </c>
      <c r="EE72" s="3">
        <v>3.5</v>
      </c>
      <c r="EF72" s="3"/>
      <c r="EG72" s="12"/>
      <c r="EH72" s="12"/>
      <c r="EI72" s="4">
        <f>[1]Area_Weights_Data!$L$35*ED72+[1]Area_Weights_Data!$M$35*EE72+[1]Area_Weights_Data!$N$35*EF72</f>
        <v>3.0357142857142856</v>
      </c>
      <c r="EJ72" s="4" t="s">
        <v>98</v>
      </c>
      <c r="EK72">
        <v>16.5</v>
      </c>
      <c r="EL72">
        <v>18</v>
      </c>
      <c r="EM72" s="12"/>
      <c r="EN72" s="13"/>
      <c r="EO72" s="3">
        <v>8</v>
      </c>
      <c r="EP72" s="3">
        <v>10.5</v>
      </c>
      <c r="EQ72" s="3">
        <v>10</v>
      </c>
      <c r="ER72" s="12"/>
      <c r="ES72" s="13"/>
      <c r="ET72" s="4">
        <f>[1]Area_Weights_Data!L$41*EO72+[1]Area_Weights_Data!M$41*EP72+[1]Area_Weights_Data!N$41*EQ72</f>
        <v>8.6914893617021285</v>
      </c>
      <c r="EU72" s="4">
        <f>[1]Area_Weights_Data!L$42*EO72+[1]Area_Weights_Data!M$42*EP72+[1]Area_Weights_Data!N$42*EQ72</f>
        <v>10.362179487179489</v>
      </c>
    </row>
    <row r="73" spans="1:151" x14ac:dyDescent="0.25">
      <c r="A73" s="2">
        <v>1982</v>
      </c>
      <c r="B73" s="2">
        <v>8</v>
      </c>
      <c r="C73" s="3">
        <v>113</v>
      </c>
      <c r="D73" s="3">
        <v>152</v>
      </c>
      <c r="E73" s="3">
        <v>163</v>
      </c>
      <c r="F73" s="12"/>
      <c r="G73" s="12"/>
      <c r="H73" s="4">
        <f>[1]Area_Weights_Data!C$5*C73+[1]Area_Weights_Data!D$5*D73+[1]Area_Weights_Data!E$5*E73</f>
        <v>132.38125337238884</v>
      </c>
      <c r="I73" s="4">
        <f>[1]Area_Weights_Data!C$6*C73+[1]Area_Weights_Data!D$6*D73+[1]Area_Weights_Data!E$6*E73</f>
        <v>158.03699491170306</v>
      </c>
      <c r="J73" s="3">
        <v>157</v>
      </c>
      <c r="K73" s="3"/>
      <c r="L73" s="3"/>
      <c r="M73" s="12"/>
      <c r="N73" s="12"/>
      <c r="O73" s="4"/>
      <c r="P73" s="4"/>
      <c r="Q73" s="3">
        <v>155</v>
      </c>
      <c r="R73" s="3">
        <v>130</v>
      </c>
      <c r="S73" s="3">
        <v>140</v>
      </c>
      <c r="T73" s="12"/>
      <c r="U73" s="12"/>
      <c r="V73" s="4">
        <f t="shared" si="8"/>
        <v>155</v>
      </c>
      <c r="W73" s="4">
        <f>[1]Area_Weights_Data!C$12*Q73+[1]Area_Weights_Data!E$12*S73</f>
        <v>141.64934525046769</v>
      </c>
      <c r="X73" s="3">
        <v>105</v>
      </c>
      <c r="Y73" s="3">
        <v>155</v>
      </c>
      <c r="Z73" s="3">
        <v>175</v>
      </c>
      <c r="AA73" s="12"/>
      <c r="AB73" s="12"/>
      <c r="AC73" s="4">
        <f>[1]Area_Weights_Data!C$14*X73+[1]Area_Weights_Data!D$14*Y73+[1]Area_Weights_Data!E$14*Z73</f>
        <v>116.85901772425922</v>
      </c>
      <c r="AD73" s="4">
        <f>[1]Area_Weights_Data!C$15*X73+[1]Area_Weights_Data!D$15*Y73+[1]Area_Weights_Data!E$15*Z73</f>
        <v>163.94346562258994</v>
      </c>
      <c r="AE73" s="3">
        <v>145</v>
      </c>
      <c r="AF73" s="3"/>
      <c r="AG73" s="3">
        <v>153</v>
      </c>
      <c r="AH73" s="12"/>
      <c r="AI73" s="12"/>
      <c r="AJ73" s="4">
        <f t="shared" si="9"/>
        <v>145</v>
      </c>
      <c r="AK73" s="4">
        <f t="shared" si="10"/>
        <v>153</v>
      </c>
      <c r="AL73" s="3"/>
      <c r="AM73" s="3">
        <v>100</v>
      </c>
      <c r="AN73" s="3">
        <v>145</v>
      </c>
      <c r="AO73" s="12"/>
      <c r="AP73" s="12"/>
      <c r="AQ73" s="4">
        <f>[1]Area_Weights_Data!D$23*AM73+[1]Area_Weights_Data!E$23*AN73</f>
        <v>123.51019268360791</v>
      </c>
      <c r="AR73" s="4">
        <f t="shared" si="11"/>
        <v>145</v>
      </c>
      <c r="AS73" s="3">
        <v>65</v>
      </c>
      <c r="AT73" s="3">
        <v>121</v>
      </c>
      <c r="AU73" s="3">
        <v>160</v>
      </c>
      <c r="AV73" s="12"/>
      <c r="AW73" s="12"/>
      <c r="AX73" s="4">
        <f>[1]Area_Weights_Data!$C$26*AS73+[1]Area_Weights_Data!$D$26*AT73+[1]Area_Weights_Data!$E$26*AU73</f>
        <v>81.466564885496169</v>
      </c>
      <c r="AY73" s="4">
        <f>[1]Area_Weights_Data!C$27*AS73+[1]Area_Weights_Data!D$27*AT73+[1]Area_Weights_Data!E$27*AU73</f>
        <v>141.73275263186025</v>
      </c>
      <c r="AZ73" s="3">
        <v>95</v>
      </c>
      <c r="BA73" s="3">
        <v>140</v>
      </c>
      <c r="BB73" s="3">
        <v>165</v>
      </c>
      <c r="BC73" s="12"/>
      <c r="BD73" s="12"/>
      <c r="BE73" s="4">
        <f t="shared" si="12"/>
        <v>95</v>
      </c>
      <c r="BF73" s="4">
        <f>[1]Area_Weights_Data!C$33*AZ73+[1]Area_Weights_Data!D$33*BA73+[1]Area_Weights_Data!E$33*BB73</f>
        <v>153.43599999999998</v>
      </c>
      <c r="BG73" s="3">
        <v>58</v>
      </c>
      <c r="BH73" s="3"/>
      <c r="BI73" s="3"/>
      <c r="BJ73" s="12"/>
      <c r="BK73" s="12"/>
      <c r="BL73" s="4" t="s">
        <v>98</v>
      </c>
      <c r="BM73" s="4" t="s">
        <v>98</v>
      </c>
      <c r="BN73">
        <v>161</v>
      </c>
      <c r="BO73">
        <v>158</v>
      </c>
      <c r="BP73" s="12"/>
      <c r="BQ73" s="12"/>
      <c r="BR73" s="3">
        <v>59</v>
      </c>
      <c r="BS73" s="3">
        <v>92</v>
      </c>
      <c r="BT73" s="3">
        <v>85</v>
      </c>
      <c r="BU73" s="12"/>
      <c r="BV73" s="12"/>
      <c r="BW73" s="4">
        <f>BR73*[1]Area_Weights_Data!C$41+BS73*[1]Area_Weights_Data!D$41+BT73*[1]Area_Weights_Data!E$41</f>
        <v>61.860000000000007</v>
      </c>
      <c r="BX73" s="4">
        <f>BR73*[1]Area_Weights_Data!C$42+BS73*[1]Area_Weights_Data!D$42+BT73*[1]Area_Weights_Data!E$42</f>
        <v>87.274535809018559</v>
      </c>
      <c r="BY73"/>
      <c r="BZ73" s="3">
        <v>10</v>
      </c>
      <c r="CA73" s="3">
        <v>14.25</v>
      </c>
      <c r="CB73" s="3">
        <v>21</v>
      </c>
      <c r="CC73" s="12"/>
      <c r="CD73" s="12"/>
      <c r="CE73" s="4">
        <f>[1]Area_Weights_Data!L$5*BZ73+[1]Area_Weights_Data!M$5*CA73+[1]Area_Weights_Data!N$5*CB73</f>
        <v>12.060717372515127</v>
      </c>
      <c r="CF73" s="4">
        <f>[1]Area_Weights_Data!L$6*BZ73+[1]Area_Weights_Data!M$6*CA73+[1]Area_Weights_Data!N$6*CB73</f>
        <v>17.783260632497274</v>
      </c>
      <c r="CG73" s="3">
        <v>16</v>
      </c>
      <c r="CH73" s="3"/>
      <c r="CI73" s="3"/>
      <c r="CJ73" s="12"/>
      <c r="CK73" s="12"/>
      <c r="CL73" s="4"/>
      <c r="CM73" s="4"/>
      <c r="CN73" s="3">
        <v>31</v>
      </c>
      <c r="CO73" s="3">
        <v>21</v>
      </c>
      <c r="CP73" s="3">
        <v>24</v>
      </c>
      <c r="CQ73" s="12"/>
      <c r="CR73" s="12"/>
      <c r="CS73" s="4">
        <f>[1]Area_Weights_Data!L$11*CN73+[1]Area_Weights_Data!N$11*CP73</f>
        <v>31</v>
      </c>
      <c r="CT73" s="4">
        <f>[1]Area_Weights_Data!L$12*CN73+[1]Area_Weights_Data!N$12*CP73</f>
        <v>25.962707182320447</v>
      </c>
      <c r="CU73" s="3">
        <v>11</v>
      </c>
      <c r="CV73" s="3">
        <v>21</v>
      </c>
      <c r="CW73" s="3">
        <v>31</v>
      </c>
      <c r="CX73" s="12"/>
      <c r="CY73" s="12"/>
      <c r="CZ73" s="4">
        <f>[1]Area_Weights_Data!L$14*CU73+[1]Area_Weights_Data!M$14*CV73+[1]Area_Weights_Data!N$14*CW73</f>
        <v>13.377850162866448</v>
      </c>
      <c r="DA73" s="4">
        <f>[1]Area_Weights_Data!L$15*CU73+[1]Area_Weights_Data!M$15*CV73+[1]Area_Weights_Data!N$15*CW73</f>
        <v>25.772344013490716</v>
      </c>
      <c r="DB73" s="3">
        <v>16</v>
      </c>
      <c r="DC73" s="3"/>
      <c r="DD73" s="3">
        <v>14</v>
      </c>
      <c r="DE73" s="12"/>
      <c r="DF73" s="12"/>
      <c r="DG73" s="4">
        <f t="shared" si="13"/>
        <v>16</v>
      </c>
      <c r="DH73" s="4">
        <f t="shared" si="14"/>
        <v>14</v>
      </c>
      <c r="DI73" s="3"/>
      <c r="DJ73" s="3">
        <v>10</v>
      </c>
      <c r="DK73" s="3">
        <v>12</v>
      </c>
      <c r="DL73" s="12"/>
      <c r="DM73" s="12"/>
      <c r="DN73" s="4">
        <f>[1]Area_Weights_Data!M$23*DJ73+[1]Area_Weights_Data!N$23*DK73</f>
        <v>10.588235294117645</v>
      </c>
      <c r="DO73" s="4">
        <f t="shared" si="15"/>
        <v>12</v>
      </c>
      <c r="DP73" s="3">
        <v>6</v>
      </c>
      <c r="DQ73" s="3">
        <v>8</v>
      </c>
      <c r="DR73" s="3">
        <v>9.5</v>
      </c>
      <c r="DS73" s="12"/>
      <c r="DT73" s="12"/>
      <c r="DU73" s="4">
        <f>[1]Area_Weights_Data!L$26*DP73+[1]Area_Weights_Data!M$26*DQ73+[1]Area_Weights_Data!N$26*DR73</f>
        <v>6.9918699186991855</v>
      </c>
      <c r="DV73" s="4">
        <f>[1]Area_Weights_Data!L$27*DP73+[1]Area_Weights_Data!M$27*DQ73+[1]Area_Weights_Data!N$27*DR73</f>
        <v>9.0754716981132084</v>
      </c>
      <c r="DW73" s="3">
        <v>11</v>
      </c>
      <c r="DX73" s="3">
        <v>14</v>
      </c>
      <c r="DY73" s="3">
        <v>18</v>
      </c>
      <c r="DZ73" s="12"/>
      <c r="EA73" s="12"/>
      <c r="EB73" s="4">
        <f>[1]Area_Weights_Data!L$32*DW73+[1]Area_Weights_Data!M$32*DX73+[1]Area_Weights_Data!N$32*DY73</f>
        <v>11.3</v>
      </c>
      <c r="EC73" s="4">
        <f>[1]Area_Weights_Data!L$33*DW73+[1]Area_Weights_Data!M$33*DX73+[1]Area_Weights_Data!N$33*DY73</f>
        <v>15.379591836734692</v>
      </c>
      <c r="ED73" s="3">
        <v>3</v>
      </c>
      <c r="EE73" s="3"/>
      <c r="EF73" s="3"/>
      <c r="EG73" s="12"/>
      <c r="EH73" s="12"/>
      <c r="EI73" s="4" t="s">
        <v>98</v>
      </c>
      <c r="EJ73" s="4" t="s">
        <v>98</v>
      </c>
      <c r="EK73">
        <v>14</v>
      </c>
      <c r="EL73">
        <v>15</v>
      </c>
      <c r="EM73" s="12"/>
      <c r="EN73" s="13"/>
      <c r="EO73" s="3">
        <v>8</v>
      </c>
      <c r="EP73" s="3">
        <v>10.5</v>
      </c>
      <c r="EQ73" s="3">
        <v>9.5</v>
      </c>
      <c r="ER73" s="12"/>
      <c r="ES73" s="13"/>
      <c r="ET73" s="4">
        <f>[1]Area_Weights_Data!L$41*EO73+[1]Area_Weights_Data!M$41*EP73+[1]Area_Weights_Data!N$41*EQ73</f>
        <v>8.6914893617021285</v>
      </c>
      <c r="EU73" s="4">
        <f>[1]Area_Weights_Data!L$42*EO73+[1]Area_Weights_Data!M$42*EP73+[1]Area_Weights_Data!N$42*EQ73</f>
        <v>10.224358974358976</v>
      </c>
    </row>
    <row r="74" spans="1:151" x14ac:dyDescent="0.25">
      <c r="A74" s="2">
        <v>1982</v>
      </c>
      <c r="B74" s="2">
        <v>9</v>
      </c>
      <c r="C74" s="3">
        <v>130</v>
      </c>
      <c r="D74" s="3">
        <v>155</v>
      </c>
      <c r="E74" s="3">
        <v>190</v>
      </c>
      <c r="F74" s="12"/>
      <c r="G74" s="12"/>
      <c r="H74" s="4">
        <f>[1]Area_Weights_Data!C$5*C74+[1]Area_Weights_Data!D$5*D74+[1]Area_Weights_Data!E$5*E74</f>
        <v>142.42388036691591</v>
      </c>
      <c r="I74" s="4">
        <f>[1]Area_Weights_Data!C$6*C74+[1]Area_Weights_Data!D$6*D74+[1]Area_Weights_Data!E$6*E74</f>
        <v>174.20862017360071</v>
      </c>
      <c r="J74" s="3">
        <v>151</v>
      </c>
      <c r="K74" s="3"/>
      <c r="L74" s="3"/>
      <c r="M74" s="12"/>
      <c r="N74" s="12"/>
      <c r="O74" s="4"/>
      <c r="P74" s="4"/>
      <c r="Q74" s="3">
        <v>160</v>
      </c>
      <c r="R74" s="3">
        <v>100</v>
      </c>
      <c r="S74" s="3">
        <v>152</v>
      </c>
      <c r="T74" s="12"/>
      <c r="U74" s="12"/>
      <c r="V74" s="4">
        <f t="shared" si="8"/>
        <v>160</v>
      </c>
      <c r="W74" s="4">
        <f>[1]Area_Weights_Data!C$12*Q74+[1]Area_Weights_Data!E$12*S74</f>
        <v>152.87965080024941</v>
      </c>
      <c r="X74" s="3">
        <v>95</v>
      </c>
      <c r="Y74" s="3">
        <v>142</v>
      </c>
      <c r="Z74" s="3">
        <v>175</v>
      </c>
      <c r="AA74" s="12"/>
      <c r="AB74" s="12"/>
      <c r="AC74" s="4">
        <f>[1]Area_Weights_Data!C$14*X74+[1]Area_Weights_Data!D$14*Y74+[1]Area_Weights_Data!E$14*Z74</f>
        <v>106.14747666080366</v>
      </c>
      <c r="AD74" s="4">
        <f>[1]Area_Weights_Data!C$15*X74+[1]Area_Weights_Data!D$15*Y74+[1]Area_Weights_Data!E$15*Z74</f>
        <v>156.75671827727348</v>
      </c>
      <c r="AE74" s="3">
        <v>154</v>
      </c>
      <c r="AF74" s="3"/>
      <c r="AG74" s="3">
        <v>153</v>
      </c>
      <c r="AH74" s="12"/>
      <c r="AI74" s="12"/>
      <c r="AJ74" s="4">
        <f t="shared" si="9"/>
        <v>154</v>
      </c>
      <c r="AK74" s="4">
        <f t="shared" si="10"/>
        <v>153</v>
      </c>
      <c r="AL74" s="3"/>
      <c r="AM74" s="3">
        <v>119</v>
      </c>
      <c r="AN74" s="3">
        <v>130</v>
      </c>
      <c r="AO74" s="12"/>
      <c r="AP74" s="12"/>
      <c r="AQ74" s="4">
        <f>[1]Area_Weights_Data!D$23*AM74+[1]Area_Weights_Data!E$23*AN74</f>
        <v>124.6149120357442</v>
      </c>
      <c r="AR74" s="4">
        <f t="shared" si="11"/>
        <v>130</v>
      </c>
      <c r="AS74" s="3">
        <v>86</v>
      </c>
      <c r="AT74" s="3">
        <v>136</v>
      </c>
      <c r="AU74" s="3">
        <v>163</v>
      </c>
      <c r="AV74" s="12"/>
      <c r="AW74" s="12"/>
      <c r="AX74" s="4">
        <f>[1]Area_Weights_Data!$C$26*AS74+[1]Area_Weights_Data!$D$26*AT74+[1]Area_Weights_Data!$E$26*AU74</f>
        <v>100.70229007633586</v>
      </c>
      <c r="AY74" s="4">
        <f>[1]Area_Weights_Data!C$27*AS74+[1]Area_Weights_Data!D$27*AT74+[1]Area_Weights_Data!E$27*AU74</f>
        <v>150.35344412974942</v>
      </c>
      <c r="AZ74" s="3">
        <v>100</v>
      </c>
      <c r="BA74" s="3">
        <v>145</v>
      </c>
      <c r="BB74" s="3">
        <v>155</v>
      </c>
      <c r="BC74" s="12"/>
      <c r="BD74" s="12"/>
      <c r="BE74" s="4">
        <f t="shared" si="12"/>
        <v>100</v>
      </c>
      <c r="BF74" s="4">
        <f>[1]Area_Weights_Data!C$33*AZ74+[1]Area_Weights_Data!D$33*BA74+[1]Area_Weights_Data!E$33*BB74</f>
        <v>150.37439999999998</v>
      </c>
      <c r="BG74" s="3">
        <v>62</v>
      </c>
      <c r="BH74" s="3"/>
      <c r="BI74" s="3"/>
      <c r="BJ74" s="12"/>
      <c r="BK74" s="12"/>
      <c r="BL74" s="4" t="s">
        <v>98</v>
      </c>
      <c r="BM74" s="4" t="s">
        <v>98</v>
      </c>
      <c r="BN74">
        <v>160</v>
      </c>
      <c r="BO74">
        <v>162</v>
      </c>
      <c r="BP74" s="12"/>
      <c r="BQ74" s="12"/>
      <c r="BR74" s="3">
        <v>55</v>
      </c>
      <c r="BS74" s="3">
        <v>94</v>
      </c>
      <c r="BT74" s="3">
        <v>100</v>
      </c>
      <c r="BU74" s="12"/>
      <c r="BV74" s="12"/>
      <c r="BW74" s="4">
        <f>BR74*[1]Area_Weights_Data!C$41+BS74*[1]Area_Weights_Data!D$41+BT74*[1]Area_Weights_Data!E$41</f>
        <v>58.38000000000001</v>
      </c>
      <c r="BX74" s="4">
        <f>BR74*[1]Area_Weights_Data!C$42+BS74*[1]Area_Weights_Data!D$42+BT74*[1]Area_Weights_Data!E$42</f>
        <v>98.050397877984082</v>
      </c>
      <c r="BY74"/>
      <c r="BZ74" s="3">
        <v>13</v>
      </c>
      <c r="CA74" s="3">
        <v>14.25</v>
      </c>
      <c r="CB74" s="3">
        <v>19</v>
      </c>
      <c r="CC74" s="12"/>
      <c r="CD74" s="12"/>
      <c r="CE74" s="4">
        <f>[1]Area_Weights_Data!L$5*BZ74+[1]Area_Weights_Data!M$5*CA74+[1]Area_Weights_Data!N$5*CB74</f>
        <v>13.606093344857392</v>
      </c>
      <c r="CF74" s="4">
        <f>[1]Area_Weights_Data!L$6*BZ74+[1]Area_Weights_Data!M$6*CA74+[1]Area_Weights_Data!N$6*CB74</f>
        <v>16.736368593238822</v>
      </c>
      <c r="CG74" s="3">
        <v>16</v>
      </c>
      <c r="CH74" s="3"/>
      <c r="CI74" s="3"/>
      <c r="CJ74" s="12"/>
      <c r="CK74" s="12"/>
      <c r="CL74" s="4"/>
      <c r="CM74" s="4"/>
      <c r="CN74" s="3">
        <v>31</v>
      </c>
      <c r="CO74" s="3">
        <v>21</v>
      </c>
      <c r="CP74" s="3">
        <v>24</v>
      </c>
      <c r="CQ74" s="12"/>
      <c r="CR74" s="12"/>
      <c r="CS74" s="4">
        <f>[1]Area_Weights_Data!L$11*CN74+[1]Area_Weights_Data!N$11*CP74</f>
        <v>31</v>
      </c>
      <c r="CT74" s="4">
        <f>[1]Area_Weights_Data!L$12*CN74+[1]Area_Weights_Data!N$12*CP74</f>
        <v>25.962707182320447</v>
      </c>
      <c r="CU74" s="3">
        <v>12</v>
      </c>
      <c r="CV74" s="3">
        <v>21</v>
      </c>
      <c r="CW74" s="3">
        <v>30</v>
      </c>
      <c r="CX74" s="12"/>
      <c r="CY74" s="12"/>
      <c r="CZ74" s="4">
        <f>[1]Area_Weights_Data!L$14*CU74+[1]Area_Weights_Data!M$14*CV74+[1]Area_Weights_Data!N$14*CW74</f>
        <v>14.140065146579804</v>
      </c>
      <c r="DA74" s="4">
        <f>[1]Area_Weights_Data!L$15*CU74+[1]Area_Weights_Data!M$15*CV74+[1]Area_Weights_Data!N$15*CW74</f>
        <v>25.295109612141644</v>
      </c>
      <c r="DB74" s="3">
        <v>17.5</v>
      </c>
      <c r="DC74" s="3"/>
      <c r="DD74" s="3">
        <v>15</v>
      </c>
      <c r="DE74" s="12"/>
      <c r="DF74" s="12"/>
      <c r="DG74" s="4">
        <f t="shared" si="13"/>
        <v>17.5</v>
      </c>
      <c r="DH74" s="4">
        <f t="shared" si="14"/>
        <v>15</v>
      </c>
      <c r="DI74" s="3"/>
      <c r="DJ74" s="3">
        <v>10</v>
      </c>
      <c r="DK74" s="3">
        <v>11.5</v>
      </c>
      <c r="DL74" s="12"/>
      <c r="DM74" s="12"/>
      <c r="DN74" s="4">
        <f>[1]Area_Weights_Data!M$23*DJ74+[1]Area_Weights_Data!N$23*DK74</f>
        <v>10.441176470588232</v>
      </c>
      <c r="DO74" s="4">
        <f t="shared" si="15"/>
        <v>11.5</v>
      </c>
      <c r="DP74" s="3">
        <v>6</v>
      </c>
      <c r="DQ74" s="3">
        <v>8</v>
      </c>
      <c r="DR74" s="3">
        <v>9.5</v>
      </c>
      <c r="DS74" s="12"/>
      <c r="DT74" s="12"/>
      <c r="DU74" s="4">
        <f>[1]Area_Weights_Data!L$26*DP74+[1]Area_Weights_Data!M$26*DQ74+[1]Area_Weights_Data!N$26*DR74</f>
        <v>6.9918699186991855</v>
      </c>
      <c r="DV74" s="4">
        <f>[1]Area_Weights_Data!L$27*DP74+[1]Area_Weights_Data!M$27*DQ74+[1]Area_Weights_Data!N$27*DR74</f>
        <v>9.0754716981132084</v>
      </c>
      <c r="DW74" s="3">
        <v>11</v>
      </c>
      <c r="DX74" s="3">
        <v>14</v>
      </c>
      <c r="DY74" s="3">
        <v>18</v>
      </c>
      <c r="DZ74" s="12"/>
      <c r="EA74" s="12"/>
      <c r="EB74" s="4">
        <f>[1]Area_Weights_Data!L$32*DW74+[1]Area_Weights_Data!M$32*DX74+[1]Area_Weights_Data!N$32*DY74</f>
        <v>11.3</v>
      </c>
      <c r="EC74" s="4">
        <f>[1]Area_Weights_Data!L$33*DW74+[1]Area_Weights_Data!M$33*DX74+[1]Area_Weights_Data!N$33*DY74</f>
        <v>15.379591836734692</v>
      </c>
      <c r="ED74" s="3">
        <v>3.25</v>
      </c>
      <c r="EE74" s="3"/>
      <c r="EF74" s="3"/>
      <c r="EG74" s="12"/>
      <c r="EH74" s="12"/>
      <c r="EI74" s="4" t="s">
        <v>98</v>
      </c>
      <c r="EJ74" s="4" t="s">
        <v>98</v>
      </c>
      <c r="EK74">
        <v>14.5</v>
      </c>
      <c r="EL74">
        <v>15</v>
      </c>
      <c r="EM74" s="12"/>
      <c r="EN74" s="13"/>
      <c r="EO74" s="3">
        <v>8</v>
      </c>
      <c r="EP74" s="3">
        <v>11</v>
      </c>
      <c r="EQ74" s="3">
        <v>10</v>
      </c>
      <c r="ER74" s="12"/>
      <c r="ES74" s="13"/>
      <c r="ET74" s="4">
        <f>[1]Area_Weights_Data!L$41*EO74+[1]Area_Weights_Data!M$41*EP74+[1]Area_Weights_Data!N$41*EQ74</f>
        <v>8.8297872340425538</v>
      </c>
      <c r="EU74" s="4">
        <f>[1]Area_Weights_Data!L$42*EO74+[1]Area_Weights_Data!M$42*EP74+[1]Area_Weights_Data!N$42*EQ74</f>
        <v>10.724358974358976</v>
      </c>
    </row>
    <row r="75" spans="1:151" x14ac:dyDescent="0.25">
      <c r="A75" s="2">
        <v>1982</v>
      </c>
      <c r="B75" s="2">
        <v>10</v>
      </c>
      <c r="C75" s="3">
        <v>125</v>
      </c>
      <c r="D75" s="3">
        <v>140</v>
      </c>
      <c r="E75" s="3">
        <v>160</v>
      </c>
      <c r="F75" s="12"/>
      <c r="G75" s="12"/>
      <c r="H75" s="4">
        <f>[1]Area_Weights_Data!C$5*C75+[1]Area_Weights_Data!D$5*D75+[1]Area_Weights_Data!E$5*E75</f>
        <v>132.45432822014959</v>
      </c>
      <c r="I75" s="4">
        <f>[1]Area_Weights_Data!C$6*C75+[1]Area_Weights_Data!D$6*D75+[1]Area_Weights_Data!E$6*E75</f>
        <v>150.97635438491469</v>
      </c>
      <c r="J75" s="3">
        <v>143</v>
      </c>
      <c r="K75" s="3"/>
      <c r="L75" s="3"/>
      <c r="M75" s="12"/>
      <c r="N75" s="12"/>
      <c r="O75" s="4"/>
      <c r="P75" s="4"/>
      <c r="Q75" s="3">
        <v>152</v>
      </c>
      <c r="R75" s="3">
        <v>100</v>
      </c>
      <c r="S75" s="3">
        <v>145</v>
      </c>
      <c r="T75" s="12"/>
      <c r="U75" s="12"/>
      <c r="V75" s="4">
        <f t="shared" si="8"/>
        <v>152</v>
      </c>
      <c r="W75" s="4">
        <f>[1]Area_Weights_Data!C$12*Q75+[1]Area_Weights_Data!E$12*S75</f>
        <v>145.76969445021825</v>
      </c>
      <c r="X75" s="3">
        <v>100</v>
      </c>
      <c r="Y75" s="3">
        <v>139</v>
      </c>
      <c r="Z75" s="3">
        <v>167</v>
      </c>
      <c r="AA75" s="12"/>
      <c r="AB75" s="12"/>
      <c r="AC75" s="4">
        <f>[1]Area_Weights_Data!C$14*X75+[1]Area_Weights_Data!D$14*Y75+[1]Area_Weights_Data!E$14*Z75</f>
        <v>109.25003382492218</v>
      </c>
      <c r="AD75" s="4">
        <f>[1]Area_Weights_Data!C$15*X75+[1]Area_Weights_Data!D$15*Y75+[1]Area_Weights_Data!E$15*Z75</f>
        <v>151.52085187162595</v>
      </c>
      <c r="AE75" s="3">
        <v>133</v>
      </c>
      <c r="AF75" s="3"/>
      <c r="AG75" s="3">
        <v>135</v>
      </c>
      <c r="AH75" s="12"/>
      <c r="AI75" s="12"/>
      <c r="AJ75" s="4">
        <f t="shared" si="9"/>
        <v>133</v>
      </c>
      <c r="AK75" s="4">
        <f t="shared" si="10"/>
        <v>135</v>
      </c>
      <c r="AL75" s="3"/>
      <c r="AM75" s="3">
        <v>105</v>
      </c>
      <c r="AN75" s="3">
        <v>130</v>
      </c>
      <c r="AO75" s="12"/>
      <c r="AP75" s="12"/>
      <c r="AQ75" s="4">
        <f>[1]Area_Weights_Data!D$23*AM75+[1]Area_Weights_Data!E$23*AN75</f>
        <v>117.99218095504048</v>
      </c>
      <c r="AR75" s="4">
        <f t="shared" si="11"/>
        <v>130</v>
      </c>
      <c r="AS75" s="3">
        <v>75</v>
      </c>
      <c r="AT75" s="3">
        <v>115</v>
      </c>
      <c r="AU75" s="3">
        <v>137</v>
      </c>
      <c r="AV75" s="12"/>
      <c r="AW75" s="12"/>
      <c r="AX75" s="4">
        <f>[1]Area_Weights_Data!$C$26*AS75+[1]Area_Weights_Data!$D$26*AT75+[1]Area_Weights_Data!$E$26*AU75</f>
        <v>86.761832061068688</v>
      </c>
      <c r="AY75" s="4">
        <f>[1]Area_Weights_Data!C$27*AS75+[1]Area_Weights_Data!D$27*AT75+[1]Area_Weights_Data!E$27*AU75</f>
        <v>126.69539892053658</v>
      </c>
      <c r="AZ75" s="3">
        <v>96</v>
      </c>
      <c r="BA75" s="3">
        <v>133</v>
      </c>
      <c r="BB75" s="3">
        <v>145</v>
      </c>
      <c r="BC75" s="12"/>
      <c r="BD75" s="12"/>
      <c r="BE75" s="4">
        <f t="shared" si="12"/>
        <v>96</v>
      </c>
      <c r="BF75" s="4">
        <f>[1]Area_Weights_Data!C$33*AZ75+[1]Area_Weights_Data!D$33*BA75+[1]Area_Weights_Data!E$33*BB75</f>
        <v>139.44927999999999</v>
      </c>
      <c r="BG75" s="3">
        <v>62</v>
      </c>
      <c r="BH75" s="3"/>
      <c r="BI75" s="3"/>
      <c r="BJ75" s="12"/>
      <c r="BK75" s="12"/>
      <c r="BL75" s="4" t="s">
        <v>98</v>
      </c>
      <c r="BM75" s="4" t="s">
        <v>98</v>
      </c>
      <c r="BN75">
        <v>147</v>
      </c>
      <c r="BO75">
        <v>140</v>
      </c>
      <c r="BP75" s="12"/>
      <c r="BQ75" s="12"/>
      <c r="BR75" s="3">
        <v>58</v>
      </c>
      <c r="BS75" s="3">
        <v>90</v>
      </c>
      <c r="BT75" s="3">
        <v>99</v>
      </c>
      <c r="BU75" s="12"/>
      <c r="BV75" s="12"/>
      <c r="BW75" s="4">
        <f>BR75*[1]Area_Weights_Data!C$41+BS75*[1]Area_Weights_Data!D$41+BT75*[1]Area_Weights_Data!E$41</f>
        <v>60.773333333333341</v>
      </c>
      <c r="BX75" s="4">
        <f>BR75*[1]Area_Weights_Data!C$42+BS75*[1]Area_Weights_Data!D$42+BT75*[1]Area_Weights_Data!E$42</f>
        <v>96.075596816976116</v>
      </c>
      <c r="BY75"/>
      <c r="BZ75" s="3">
        <v>13</v>
      </c>
      <c r="CA75" s="3">
        <v>14.25</v>
      </c>
      <c r="CB75" s="3">
        <v>19</v>
      </c>
      <c r="CC75" s="12"/>
      <c r="CD75" s="12"/>
      <c r="CE75" s="4">
        <f>[1]Area_Weights_Data!L$5*BZ75+[1]Area_Weights_Data!M$5*CA75+[1]Area_Weights_Data!N$5*CB75</f>
        <v>13.606093344857392</v>
      </c>
      <c r="CF75" s="4">
        <f>[1]Area_Weights_Data!L$6*BZ75+[1]Area_Weights_Data!M$6*CA75+[1]Area_Weights_Data!N$6*CB75</f>
        <v>16.736368593238822</v>
      </c>
      <c r="CG75" s="3">
        <v>16</v>
      </c>
      <c r="CH75" s="3"/>
      <c r="CI75" s="3"/>
      <c r="CJ75" s="12"/>
      <c r="CK75" s="12"/>
      <c r="CL75" s="4"/>
      <c r="CM75" s="4"/>
      <c r="CN75" s="3">
        <v>31</v>
      </c>
      <c r="CO75" s="3">
        <v>21</v>
      </c>
      <c r="CP75" s="3">
        <v>22</v>
      </c>
      <c r="CQ75" s="12"/>
      <c r="CR75" s="12"/>
      <c r="CS75" s="4">
        <f>[1]Area_Weights_Data!L$11*CN75+[1]Area_Weights_Data!N$11*CP75</f>
        <v>31</v>
      </c>
      <c r="CT75" s="4">
        <f>[1]Area_Weights_Data!L$12*CN75+[1]Area_Weights_Data!N$12*CP75</f>
        <v>24.523480662983431</v>
      </c>
      <c r="CU75" s="3">
        <v>11</v>
      </c>
      <c r="CV75" s="3">
        <v>17.5</v>
      </c>
      <c r="CW75" s="3">
        <v>27.5</v>
      </c>
      <c r="CX75" s="12"/>
      <c r="CY75" s="12"/>
      <c r="CZ75" s="4">
        <f>[1]Area_Weights_Data!L$14*CU75+[1]Area_Weights_Data!M$14*CV75+[1]Area_Weights_Data!N$14*CW75</f>
        <v>12.545602605863191</v>
      </c>
      <c r="DA75" s="4">
        <f>[1]Area_Weights_Data!L$15*CU75+[1]Area_Weights_Data!M$15*CV75+[1]Area_Weights_Data!N$15*CW75</f>
        <v>22.272344013490716</v>
      </c>
      <c r="DB75" s="3">
        <v>16</v>
      </c>
      <c r="DC75" s="3"/>
      <c r="DD75" s="3">
        <v>15</v>
      </c>
      <c r="DE75" s="12"/>
      <c r="DF75" s="12"/>
      <c r="DG75" s="4">
        <f t="shared" si="13"/>
        <v>16</v>
      </c>
      <c r="DH75" s="4">
        <f t="shared" si="14"/>
        <v>15</v>
      </c>
      <c r="DI75" s="3"/>
      <c r="DJ75" s="3">
        <v>11</v>
      </c>
      <c r="DK75" s="3">
        <v>12</v>
      </c>
      <c r="DL75" s="12"/>
      <c r="DM75" s="12"/>
      <c r="DN75" s="4">
        <f>[1]Area_Weights_Data!M$23*DJ75+[1]Area_Weights_Data!N$23*DK75</f>
        <v>11.294117647058821</v>
      </c>
      <c r="DO75" s="4">
        <f t="shared" si="15"/>
        <v>12</v>
      </c>
      <c r="DP75" s="3">
        <v>6</v>
      </c>
      <c r="DQ75" s="3">
        <v>8</v>
      </c>
      <c r="DR75" s="3">
        <v>9.5</v>
      </c>
      <c r="DS75" s="12"/>
      <c r="DT75" s="12"/>
      <c r="DU75" s="4">
        <f>[1]Area_Weights_Data!L$26*DP75+[1]Area_Weights_Data!M$26*DQ75+[1]Area_Weights_Data!N$26*DR75</f>
        <v>6.9918699186991855</v>
      </c>
      <c r="DV75" s="4">
        <f>[1]Area_Weights_Data!L$27*DP75+[1]Area_Weights_Data!M$27*DQ75+[1]Area_Weights_Data!N$27*DR75</f>
        <v>9.0754716981132084</v>
      </c>
      <c r="DW75" s="3">
        <v>11</v>
      </c>
      <c r="DX75" s="3">
        <v>12.75</v>
      </c>
      <c r="DY75" s="3">
        <v>16</v>
      </c>
      <c r="DZ75" s="12"/>
      <c r="EA75" s="12"/>
      <c r="EB75" s="4">
        <f>[1]Area_Weights_Data!L$32*DW75+[1]Area_Weights_Data!M$32*DX75+[1]Area_Weights_Data!N$32*DY75</f>
        <v>11.175000000000001</v>
      </c>
      <c r="EC75" s="4">
        <f>[1]Area_Weights_Data!L$33*DW75+[1]Area_Weights_Data!M$33*DX75+[1]Area_Weights_Data!N$33*DY75</f>
        <v>13.870918367346938</v>
      </c>
      <c r="ED75" s="3">
        <v>4.5</v>
      </c>
      <c r="EE75" s="3"/>
      <c r="EF75" s="3"/>
      <c r="EG75" s="12"/>
      <c r="EH75" s="12"/>
      <c r="EI75" s="4" t="s">
        <v>98</v>
      </c>
      <c r="EJ75" s="4" t="s">
        <v>98</v>
      </c>
      <c r="EK75">
        <v>12</v>
      </c>
      <c r="EL75">
        <v>14</v>
      </c>
      <c r="EM75" s="12"/>
      <c r="EN75" s="13"/>
      <c r="EO75" s="3">
        <v>8</v>
      </c>
      <c r="EP75" s="3">
        <v>11</v>
      </c>
      <c r="EQ75" s="3">
        <v>10</v>
      </c>
      <c r="ER75" s="12"/>
      <c r="ES75" s="13"/>
      <c r="ET75" s="4">
        <f>[1]Area_Weights_Data!L$41*EO75+[1]Area_Weights_Data!M$41*EP75+[1]Area_Weights_Data!N$41*EQ75</f>
        <v>8.8297872340425538</v>
      </c>
      <c r="EU75" s="4">
        <f>[1]Area_Weights_Data!L$42*EO75+[1]Area_Weights_Data!M$42*EP75+[1]Area_Weights_Data!N$42*EQ75</f>
        <v>10.724358974358976</v>
      </c>
    </row>
    <row r="76" spans="1:151" x14ac:dyDescent="0.25">
      <c r="A76" s="2">
        <v>1982</v>
      </c>
      <c r="B76" s="2">
        <v>11</v>
      </c>
      <c r="C76" s="3">
        <v>119</v>
      </c>
      <c r="D76" s="3">
        <v>137</v>
      </c>
      <c r="E76" s="3">
        <v>167</v>
      </c>
      <c r="F76" s="12"/>
      <c r="G76" s="12"/>
      <c r="H76" s="4">
        <f>[1]Area_Weights_Data!C$5*C76+[1]Area_Weights_Data!D$5*D76+[1]Area_Weights_Data!E$5*E76</f>
        <v>127.94519386417949</v>
      </c>
      <c r="I76" s="4">
        <f>[1]Area_Weights_Data!C$6*C76+[1]Area_Weights_Data!D$6*D76+[1]Area_Weights_Data!E$6*E76</f>
        <v>153.46453157737201</v>
      </c>
      <c r="J76" s="3">
        <v>146</v>
      </c>
      <c r="K76" s="3"/>
      <c r="L76" s="3"/>
      <c r="M76" s="12"/>
      <c r="N76" s="12"/>
      <c r="O76" s="4"/>
      <c r="P76" s="4"/>
      <c r="Q76" s="3">
        <v>155</v>
      </c>
      <c r="R76" s="3">
        <v>110</v>
      </c>
      <c r="S76" s="3">
        <v>148</v>
      </c>
      <c r="T76" s="12"/>
      <c r="U76" s="12"/>
      <c r="V76" s="4">
        <f t="shared" si="8"/>
        <v>155</v>
      </c>
      <c r="W76" s="4">
        <f>[1]Area_Weights_Data!C$12*Q76+[1]Area_Weights_Data!E$12*S76</f>
        <v>148.76969445021825</v>
      </c>
      <c r="X76" s="3">
        <v>111</v>
      </c>
      <c r="Y76" s="3">
        <v>146</v>
      </c>
      <c r="Z76" s="3">
        <v>166</v>
      </c>
      <c r="AA76" s="12"/>
      <c r="AB76" s="12"/>
      <c r="AC76" s="4">
        <f>[1]Area_Weights_Data!C$14*X76+[1]Area_Weights_Data!D$14*Y76+[1]Area_Weights_Data!E$14*Z76</f>
        <v>119.30131240698145</v>
      </c>
      <c r="AD76" s="4">
        <f>[1]Area_Weights_Data!C$15*X76+[1]Area_Weights_Data!D$15*Y76+[1]Area_Weights_Data!E$15*Z76</f>
        <v>154.94346562258994</v>
      </c>
      <c r="AE76" s="3">
        <v>136</v>
      </c>
      <c r="AF76" s="3"/>
      <c r="AG76" s="3">
        <v>130</v>
      </c>
      <c r="AH76" s="12"/>
      <c r="AI76" s="12"/>
      <c r="AJ76" s="4">
        <f t="shared" si="9"/>
        <v>136</v>
      </c>
      <c r="AK76" s="4">
        <f t="shared" si="10"/>
        <v>130</v>
      </c>
      <c r="AL76" s="3"/>
      <c r="AM76" s="3">
        <v>110</v>
      </c>
      <c r="AN76" s="3">
        <v>130</v>
      </c>
      <c r="AO76" s="12"/>
      <c r="AP76" s="12"/>
      <c r="AQ76" s="4">
        <f>[1]Area_Weights_Data!D$23*AM76+[1]Area_Weights_Data!E$23*AN76</f>
        <v>120.3574420552918</v>
      </c>
      <c r="AR76" s="4">
        <f t="shared" si="11"/>
        <v>130</v>
      </c>
      <c r="AS76" s="3">
        <v>75</v>
      </c>
      <c r="AT76" s="3">
        <v>121</v>
      </c>
      <c r="AU76" s="3">
        <v>146</v>
      </c>
      <c r="AV76" s="12"/>
      <c r="AW76" s="12"/>
      <c r="AX76" s="4">
        <f>[1]Area_Weights_Data!$C$26*AS76+[1]Area_Weights_Data!$D$26*AT76+[1]Area_Weights_Data!$E$26*AU76</f>
        <v>88.526106870229</v>
      </c>
      <c r="AY76" s="4">
        <f>[1]Area_Weights_Data!C$27*AS76+[1]Area_Weights_Data!D$27*AT76+[1]Area_Weights_Data!E$27*AU76</f>
        <v>134.29022604606428</v>
      </c>
      <c r="AZ76" s="3">
        <v>92</v>
      </c>
      <c r="BA76" s="3">
        <v>136</v>
      </c>
      <c r="BB76" s="3">
        <v>148</v>
      </c>
      <c r="BC76" s="12"/>
      <c r="BD76" s="12"/>
      <c r="BE76" s="4">
        <f t="shared" si="12"/>
        <v>92</v>
      </c>
      <c r="BF76" s="4">
        <f>[1]Area_Weights_Data!C$33*AZ76+[1]Area_Weights_Data!D$33*BA76+[1]Area_Weights_Data!E$33*BB76</f>
        <v>142.44927999999999</v>
      </c>
      <c r="BG76" s="3">
        <v>57</v>
      </c>
      <c r="BH76" s="3"/>
      <c r="BI76" s="3"/>
      <c r="BJ76" s="12"/>
      <c r="BK76" s="12"/>
      <c r="BL76" s="4" t="s">
        <v>98</v>
      </c>
      <c r="BM76" s="4" t="s">
        <v>98</v>
      </c>
      <c r="BN76">
        <v>146</v>
      </c>
      <c r="BO76">
        <v>150</v>
      </c>
      <c r="BP76" s="12"/>
      <c r="BQ76" s="12"/>
      <c r="BR76" s="3">
        <v>57</v>
      </c>
      <c r="BS76" s="3">
        <v>88</v>
      </c>
      <c r="BT76" s="3">
        <v>80</v>
      </c>
      <c r="BU76" s="12"/>
      <c r="BV76" s="12"/>
      <c r="BW76" s="4">
        <f>BR76*[1]Area_Weights_Data!C$41+BS76*[1]Area_Weights_Data!D$41+BT76*[1]Area_Weights_Data!E$41</f>
        <v>59.686666666666675</v>
      </c>
      <c r="BX76" s="4">
        <f>BR76*[1]Area_Weights_Data!C$42+BS76*[1]Area_Weights_Data!D$42+BT76*[1]Area_Weights_Data!E$42</f>
        <v>82.599469496021214</v>
      </c>
      <c r="BY76"/>
      <c r="BZ76" s="3">
        <v>12</v>
      </c>
      <c r="CA76" s="3">
        <v>14.25</v>
      </c>
      <c r="CB76" s="3">
        <v>18</v>
      </c>
      <c r="CC76" s="12"/>
      <c r="CD76" s="12"/>
      <c r="CE76" s="4">
        <f>[1]Area_Weights_Data!L$5*BZ76+[1]Area_Weights_Data!M$5*CA76+[1]Area_Weights_Data!N$5*CB76</f>
        <v>13.090968020743302</v>
      </c>
      <c r="CF76" s="4">
        <f>[1]Area_Weights_Data!L$6*BZ76+[1]Area_Weights_Data!M$6*CA76+[1]Area_Weights_Data!N$6*CB76</f>
        <v>16.212922573609596</v>
      </c>
      <c r="CG76" s="3">
        <v>16</v>
      </c>
      <c r="CH76" s="3"/>
      <c r="CI76" s="3"/>
      <c r="CJ76" s="12"/>
      <c r="CK76" s="12"/>
      <c r="CL76" s="4"/>
      <c r="CM76" s="4"/>
      <c r="CN76" s="3">
        <v>31</v>
      </c>
      <c r="CO76" s="3">
        <v>21</v>
      </c>
      <c r="CP76" s="3">
        <v>22</v>
      </c>
      <c r="CQ76" s="12"/>
      <c r="CR76" s="12"/>
      <c r="CS76" s="4">
        <f>[1]Area_Weights_Data!L$11*CN76+[1]Area_Weights_Data!N$11*CP76</f>
        <v>31</v>
      </c>
      <c r="CT76" s="4">
        <f>[1]Area_Weights_Data!L$12*CN76+[1]Area_Weights_Data!N$12*CP76</f>
        <v>24.523480662983431</v>
      </c>
      <c r="CU76" s="3">
        <v>11</v>
      </c>
      <c r="CV76" s="3">
        <v>17</v>
      </c>
      <c r="CW76" s="3">
        <v>27.5</v>
      </c>
      <c r="CX76" s="12"/>
      <c r="CY76" s="12"/>
      <c r="CZ76" s="4">
        <f>[1]Area_Weights_Data!L$14*CU76+[1]Area_Weights_Data!M$14*CV76+[1]Area_Weights_Data!N$14*CW76</f>
        <v>12.426710097719869</v>
      </c>
      <c r="DA76" s="4">
        <f>[1]Area_Weights_Data!L$15*CU76+[1]Area_Weights_Data!M$15*CV76+[1]Area_Weights_Data!N$15*CW76</f>
        <v>22.010961214165256</v>
      </c>
      <c r="DB76" s="3">
        <v>16</v>
      </c>
      <c r="DC76" s="3"/>
      <c r="DD76" s="3">
        <v>15</v>
      </c>
      <c r="DE76" s="12"/>
      <c r="DF76" s="12"/>
      <c r="DG76" s="4">
        <f t="shared" si="13"/>
        <v>16</v>
      </c>
      <c r="DH76" s="4">
        <f t="shared" si="14"/>
        <v>15</v>
      </c>
      <c r="DI76" s="3"/>
      <c r="DJ76" s="3">
        <v>11</v>
      </c>
      <c r="DK76" s="3">
        <v>12</v>
      </c>
      <c r="DL76" s="12"/>
      <c r="DM76" s="12"/>
      <c r="DN76" s="4">
        <f>[1]Area_Weights_Data!M$23*DJ76+[1]Area_Weights_Data!N$23*DK76</f>
        <v>11.294117647058821</v>
      </c>
      <c r="DO76" s="4">
        <f t="shared" si="15"/>
        <v>12</v>
      </c>
      <c r="DP76" s="3">
        <v>6</v>
      </c>
      <c r="DQ76" s="3">
        <v>8</v>
      </c>
      <c r="DR76" s="3">
        <v>9.5</v>
      </c>
      <c r="DS76" s="12"/>
      <c r="DT76" s="12"/>
      <c r="DU76" s="4">
        <f>[1]Area_Weights_Data!L$26*DP76+[1]Area_Weights_Data!M$26*DQ76+[1]Area_Weights_Data!N$26*DR76</f>
        <v>6.9918699186991855</v>
      </c>
      <c r="DV76" s="4">
        <f>[1]Area_Weights_Data!L$27*DP76+[1]Area_Weights_Data!M$27*DQ76+[1]Area_Weights_Data!N$27*DR76</f>
        <v>9.0754716981132084</v>
      </c>
      <c r="DW76" s="3">
        <v>11</v>
      </c>
      <c r="DX76" s="3">
        <v>12.75</v>
      </c>
      <c r="DY76" s="3">
        <v>16</v>
      </c>
      <c r="DZ76" s="12"/>
      <c r="EA76" s="12"/>
      <c r="EB76" s="4">
        <f>[1]Area_Weights_Data!L$32*DW76+[1]Area_Weights_Data!M$32*DX76+[1]Area_Weights_Data!N$32*DY76</f>
        <v>11.175000000000001</v>
      </c>
      <c r="EC76" s="4">
        <f>[1]Area_Weights_Data!L$33*DW76+[1]Area_Weights_Data!M$33*DX76+[1]Area_Weights_Data!N$33*DY76</f>
        <v>13.870918367346938</v>
      </c>
      <c r="ED76" s="3">
        <v>4.5</v>
      </c>
      <c r="EE76" s="3"/>
      <c r="EF76" s="3"/>
      <c r="EG76" s="12"/>
      <c r="EH76" s="12"/>
      <c r="EI76" s="4" t="s">
        <v>98</v>
      </c>
      <c r="EJ76" s="4" t="s">
        <v>98</v>
      </c>
      <c r="EK76">
        <v>13</v>
      </c>
      <c r="EL76">
        <v>16</v>
      </c>
      <c r="EM76" s="12"/>
      <c r="EN76" s="13"/>
      <c r="EO76" s="3">
        <v>8</v>
      </c>
      <c r="EP76" s="3">
        <v>10.5</v>
      </c>
      <c r="EQ76" s="3">
        <v>9.25</v>
      </c>
      <c r="ER76" s="12"/>
      <c r="ES76" s="13"/>
      <c r="ET76" s="4">
        <f>[1]Area_Weights_Data!L$41*EO76+[1]Area_Weights_Data!M$41*EP76+[1]Area_Weights_Data!N$41*EQ76</f>
        <v>8.6914893617021285</v>
      </c>
      <c r="EU76" s="4">
        <f>[1]Area_Weights_Data!L$42*EO76+[1]Area_Weights_Data!M$42*EP76+[1]Area_Weights_Data!N$42*EQ76</f>
        <v>10.155448717948721</v>
      </c>
    </row>
    <row r="77" spans="1:151" x14ac:dyDescent="0.25">
      <c r="A77" s="2">
        <v>1982</v>
      </c>
      <c r="B77" s="2">
        <v>12</v>
      </c>
      <c r="C77" s="3">
        <v>122</v>
      </c>
      <c r="D77" s="3">
        <v>162</v>
      </c>
      <c r="E77" s="3">
        <v>172</v>
      </c>
      <c r="F77" s="12"/>
      <c r="G77" s="12"/>
      <c r="H77" s="4">
        <f>[1]Area_Weights_Data!C$5*C77+[1]Area_Weights_Data!D$5*D77+[1]Area_Weights_Data!E$5*E77</f>
        <v>141.87820858706547</v>
      </c>
      <c r="I77" s="4">
        <f>[1]Area_Weights_Data!C$6*C77+[1]Area_Weights_Data!D$6*D77+[1]Area_Weights_Data!E$6*E77</f>
        <v>167.48817719245733</v>
      </c>
      <c r="J77" s="3">
        <v>148</v>
      </c>
      <c r="K77" s="3"/>
      <c r="L77" s="3"/>
      <c r="M77" s="12"/>
      <c r="N77" s="12"/>
      <c r="O77" s="4"/>
      <c r="P77" s="4"/>
      <c r="Q77" s="3">
        <v>169</v>
      </c>
      <c r="R77" s="3">
        <v>137</v>
      </c>
      <c r="S77" s="3">
        <v>145</v>
      </c>
      <c r="T77" s="12"/>
      <c r="U77" s="12"/>
      <c r="V77" s="4">
        <f t="shared" si="8"/>
        <v>169</v>
      </c>
      <c r="W77" s="4">
        <f>[1]Area_Weights_Data!C$12*Q77+[1]Area_Weights_Data!E$12*S77</f>
        <v>147.63895240074828</v>
      </c>
      <c r="X77" s="3">
        <v>109</v>
      </c>
      <c r="Y77" s="3">
        <v>155</v>
      </c>
      <c r="Z77" s="3">
        <v>180</v>
      </c>
      <c r="AA77" s="12"/>
      <c r="AB77" s="12"/>
      <c r="AC77" s="4">
        <f>[1]Area_Weights_Data!C$14*X77+[1]Area_Weights_Data!D$14*Y77+[1]Area_Weights_Data!E$14*Z77</f>
        <v>119.91029630631849</v>
      </c>
      <c r="AD77" s="4">
        <f>[1]Area_Weights_Data!C$15*X77+[1]Area_Weights_Data!D$15*Y77+[1]Area_Weights_Data!E$15*Z77</f>
        <v>166.17933202823747</v>
      </c>
      <c r="AE77" s="3">
        <v>137</v>
      </c>
      <c r="AF77" s="3"/>
      <c r="AG77" s="3">
        <v>132</v>
      </c>
      <c r="AH77" s="12"/>
      <c r="AI77" s="12"/>
      <c r="AJ77" s="4">
        <f t="shared" si="9"/>
        <v>137</v>
      </c>
      <c r="AK77" s="4">
        <f t="shared" si="10"/>
        <v>132</v>
      </c>
      <c r="AL77" s="3"/>
      <c r="AM77" s="3">
        <v>93</v>
      </c>
      <c r="AN77" s="3">
        <v>115</v>
      </c>
      <c r="AO77" s="12"/>
      <c r="AP77" s="12"/>
      <c r="AQ77" s="4">
        <f>[1]Area_Weights_Data!D$23*AM77+[1]Area_Weights_Data!E$23*AN77</f>
        <v>104.43228148561852</v>
      </c>
      <c r="AR77" s="4">
        <f t="shared" si="11"/>
        <v>115</v>
      </c>
      <c r="AS77" s="3">
        <v>88</v>
      </c>
      <c r="AT77" s="3">
        <v>113</v>
      </c>
      <c r="AU77" s="3">
        <v>141</v>
      </c>
      <c r="AV77" s="12"/>
      <c r="AW77" s="12"/>
      <c r="AX77" s="4">
        <f>[1]Area_Weights_Data!$C$26*AS77+[1]Area_Weights_Data!$D$26*AT77+[1]Area_Weights_Data!$E$26*AU77</f>
        <v>95.351145038167928</v>
      </c>
      <c r="AY77" s="4">
        <f>[1]Area_Weights_Data!C$27*AS77+[1]Area_Weights_Data!D$27*AT77+[1]Area_Weights_Data!E$27*AU77</f>
        <v>127.88505317159198</v>
      </c>
      <c r="AZ77" s="3">
        <v>110</v>
      </c>
      <c r="BA77" s="3">
        <v>150</v>
      </c>
      <c r="BB77" s="3">
        <v>173</v>
      </c>
      <c r="BC77" s="12"/>
      <c r="BD77" s="12"/>
      <c r="BE77" s="4">
        <f t="shared" si="12"/>
        <v>110</v>
      </c>
      <c r="BF77" s="4">
        <f>[1]Area_Weights_Data!C$33*AZ77+[1]Area_Weights_Data!D$33*BA77+[1]Area_Weights_Data!E$33*BB77</f>
        <v>162.36111999999997</v>
      </c>
      <c r="BG77" s="3">
        <v>60</v>
      </c>
      <c r="BH77" s="3">
        <v>71</v>
      </c>
      <c r="BI77" s="3"/>
      <c r="BJ77" s="12"/>
      <c r="BK77" s="12"/>
      <c r="BL77" s="4">
        <f>[1]Area_Weights_Data!$C$35*BG77+[1]Area_Weights_Data!$D$35*BH77+[1]Area_Weights_Data!$E$35*BI77</f>
        <v>61.119760479041915</v>
      </c>
      <c r="BM77" s="4" t="s">
        <v>98</v>
      </c>
      <c r="BN77">
        <v>147</v>
      </c>
      <c r="BO77">
        <v>152</v>
      </c>
      <c r="BP77" s="12"/>
      <c r="BQ77" s="12"/>
      <c r="BR77" s="3">
        <v>63</v>
      </c>
      <c r="BS77" s="3">
        <v>85</v>
      </c>
      <c r="BT77" s="3">
        <v>85</v>
      </c>
      <c r="BU77" s="12"/>
      <c r="BV77" s="12"/>
      <c r="BW77" s="4">
        <f>BR77*[1]Area_Weights_Data!C$41+BS77*[1]Area_Weights_Data!D$41+BT77*[1]Area_Weights_Data!E$41</f>
        <v>64.906666666666666</v>
      </c>
      <c r="BX77" s="4">
        <f>BR77*[1]Area_Weights_Data!C$42+BS77*[1]Area_Weights_Data!D$42+BT77*[1]Area_Weights_Data!E$42</f>
        <v>84.999999999999986</v>
      </c>
      <c r="BY77"/>
      <c r="BZ77" s="3">
        <v>12</v>
      </c>
      <c r="CA77" s="3">
        <v>15</v>
      </c>
      <c r="CB77" s="3">
        <v>18</v>
      </c>
      <c r="CC77" s="12"/>
      <c r="CD77" s="12"/>
      <c r="CE77" s="4">
        <f>[1]Area_Weights_Data!L$5*BZ77+[1]Area_Weights_Data!M$5*CA77+[1]Area_Weights_Data!N$5*CB77</f>
        <v>13.454624027657736</v>
      </c>
      <c r="CF77" s="4">
        <f>[1]Area_Weights_Data!L$6*BZ77+[1]Area_Weights_Data!M$6*CA77+[1]Area_Weights_Data!N$6*CB77</f>
        <v>16.570338058887678</v>
      </c>
      <c r="CG77" s="3">
        <v>16</v>
      </c>
      <c r="CH77" s="3"/>
      <c r="CI77" s="3"/>
      <c r="CJ77" s="12"/>
      <c r="CK77" s="12"/>
      <c r="CL77" s="4"/>
      <c r="CM77" s="4"/>
      <c r="CN77" s="3">
        <v>30</v>
      </c>
      <c r="CO77" s="3">
        <v>21</v>
      </c>
      <c r="CP77" s="3">
        <v>22</v>
      </c>
      <c r="CQ77" s="12"/>
      <c r="CR77" s="12"/>
      <c r="CS77" s="4">
        <f>[1]Area_Weights_Data!L$11*CN77+[1]Area_Weights_Data!N$11*CP77</f>
        <v>30</v>
      </c>
      <c r="CT77" s="4">
        <f>[1]Area_Weights_Data!L$12*CN77+[1]Area_Weights_Data!N$12*CP77</f>
        <v>24.243093922651937</v>
      </c>
      <c r="CU77" s="3">
        <v>11</v>
      </c>
      <c r="CV77" s="3">
        <v>17</v>
      </c>
      <c r="CW77" s="3">
        <v>27.5</v>
      </c>
      <c r="CX77" s="12"/>
      <c r="CY77" s="12"/>
      <c r="CZ77" s="4">
        <f>[1]Area_Weights_Data!L$14*CU77+[1]Area_Weights_Data!M$14*CV77+[1]Area_Weights_Data!N$14*CW77</f>
        <v>12.426710097719869</v>
      </c>
      <c r="DA77" s="4">
        <f>[1]Area_Weights_Data!L$15*CU77+[1]Area_Weights_Data!M$15*CV77+[1]Area_Weights_Data!N$15*CW77</f>
        <v>22.010961214165256</v>
      </c>
      <c r="DB77" s="3">
        <v>17</v>
      </c>
      <c r="DC77" s="3"/>
      <c r="DD77" s="3">
        <v>15</v>
      </c>
      <c r="DE77" s="12"/>
      <c r="DF77" s="12"/>
      <c r="DG77" s="4">
        <f t="shared" si="13"/>
        <v>17</v>
      </c>
      <c r="DH77" s="4">
        <f t="shared" si="14"/>
        <v>15</v>
      </c>
      <c r="DI77" s="3"/>
      <c r="DJ77" s="3">
        <v>11</v>
      </c>
      <c r="DK77" s="3">
        <v>12</v>
      </c>
      <c r="DL77" s="12"/>
      <c r="DM77" s="12"/>
      <c r="DN77" s="4">
        <f>[1]Area_Weights_Data!M$23*DJ77+[1]Area_Weights_Data!N$23*DK77</f>
        <v>11.294117647058821</v>
      </c>
      <c r="DO77" s="4">
        <f t="shared" si="15"/>
        <v>12</v>
      </c>
      <c r="DP77" s="3">
        <v>6</v>
      </c>
      <c r="DQ77" s="3">
        <v>8</v>
      </c>
      <c r="DR77" s="3">
        <v>9.5</v>
      </c>
      <c r="DS77" s="12"/>
      <c r="DT77" s="12"/>
      <c r="DU77" s="4">
        <f>[1]Area_Weights_Data!L$26*DP77+[1]Area_Weights_Data!M$26*DQ77+[1]Area_Weights_Data!N$26*DR77</f>
        <v>6.9918699186991855</v>
      </c>
      <c r="DV77" s="4">
        <f>[1]Area_Weights_Data!L$27*DP77+[1]Area_Weights_Data!M$27*DQ77+[1]Area_Weights_Data!N$27*DR77</f>
        <v>9.0754716981132084</v>
      </c>
      <c r="DW77" s="3">
        <v>11</v>
      </c>
      <c r="DX77" s="3">
        <v>13</v>
      </c>
      <c r="DY77" s="3">
        <v>16.5</v>
      </c>
      <c r="DZ77" s="12"/>
      <c r="EA77" s="12"/>
      <c r="EB77" s="4">
        <f>[1]Area_Weights_Data!L$32*DW77+[1]Area_Weights_Data!M$32*DX77+[1]Area_Weights_Data!N$32*DY77</f>
        <v>11.200000000000001</v>
      </c>
      <c r="EC77" s="4">
        <f>[1]Area_Weights_Data!L$33*DW77+[1]Area_Weights_Data!M$33*DX77+[1]Area_Weights_Data!N$33*DY77</f>
        <v>14.207142857142856</v>
      </c>
      <c r="ED77" s="3">
        <v>4.5</v>
      </c>
      <c r="EE77" s="3"/>
      <c r="EF77" s="3"/>
      <c r="EG77" s="12"/>
      <c r="EH77" s="12"/>
      <c r="EI77" s="4" t="s">
        <v>98</v>
      </c>
      <c r="EJ77" s="4" t="s">
        <v>98</v>
      </c>
      <c r="EK77">
        <v>13</v>
      </c>
      <c r="EL77">
        <v>16</v>
      </c>
      <c r="EM77" s="12"/>
      <c r="EN77" s="13"/>
      <c r="EO77" s="3">
        <v>8</v>
      </c>
      <c r="EP77" s="3">
        <v>10.5</v>
      </c>
      <c r="EQ77" s="3">
        <v>9.25</v>
      </c>
      <c r="ER77" s="12"/>
      <c r="ES77" s="13"/>
      <c r="ET77" s="4">
        <f>[1]Area_Weights_Data!L$41*EO77+[1]Area_Weights_Data!M$41*EP77+[1]Area_Weights_Data!N$41*EQ77</f>
        <v>8.6914893617021285</v>
      </c>
      <c r="EU77" s="4">
        <f>[1]Area_Weights_Data!L$42*EO77+[1]Area_Weights_Data!M$42*EP77+[1]Area_Weights_Data!N$42*EQ77</f>
        <v>10.155448717948721</v>
      </c>
    </row>
    <row r="78" spans="1:151" x14ac:dyDescent="0.25">
      <c r="A78" s="2">
        <v>1983</v>
      </c>
      <c r="B78" s="2">
        <v>1</v>
      </c>
      <c r="C78" s="3">
        <v>124</v>
      </c>
      <c r="D78" s="3">
        <v>161</v>
      </c>
      <c r="E78" s="3">
        <v>190</v>
      </c>
      <c r="F78" s="12"/>
      <c r="G78" s="12"/>
      <c r="H78" s="4">
        <f>[1]Area_Weights_Data!C$5*C78+[1]Area_Weights_Data!D$5*D78+[1]Area_Weights_Data!E$5*E78</f>
        <v>142.38734294303555</v>
      </c>
      <c r="I78" s="4">
        <f>[1]Area_Weights_Data!C$6*C78+[1]Area_Weights_Data!D$6*D78+[1]Area_Weights_Data!E$6*E78</f>
        <v>176.91571385812628</v>
      </c>
      <c r="J78" s="3">
        <v>140</v>
      </c>
      <c r="K78" s="3"/>
      <c r="L78" s="3"/>
      <c r="M78" s="12"/>
      <c r="N78" s="12"/>
      <c r="O78" s="4"/>
      <c r="P78" s="4"/>
      <c r="Q78" s="3">
        <v>177</v>
      </c>
      <c r="R78" s="3">
        <v>137</v>
      </c>
      <c r="S78" s="3">
        <v>150</v>
      </c>
      <c r="T78" s="12"/>
      <c r="U78" s="12"/>
      <c r="V78" s="4">
        <f t="shared" si="8"/>
        <v>177</v>
      </c>
      <c r="W78" s="4">
        <f>[1]Area_Weights_Data!C$12*Q78+[1]Area_Weights_Data!E$12*S78</f>
        <v>152.96882145084183</v>
      </c>
      <c r="X78" s="3">
        <v>110</v>
      </c>
      <c r="Y78" s="3">
        <v>160</v>
      </c>
      <c r="Z78" s="3">
        <v>191</v>
      </c>
      <c r="AA78" s="12"/>
      <c r="AB78" s="12"/>
      <c r="AC78" s="4">
        <f>[1]Area_Weights_Data!C$14*X78+[1]Area_Weights_Data!D$14*Y78+[1]Area_Weights_Data!E$14*Z78</f>
        <v>121.85901772425922</v>
      </c>
      <c r="AD78" s="4">
        <f>[1]Area_Weights_Data!C$15*X78+[1]Area_Weights_Data!D$15*Y78+[1]Area_Weights_Data!E$15*Z78</f>
        <v>173.86237171501446</v>
      </c>
      <c r="AE78" s="3">
        <v>130</v>
      </c>
      <c r="AF78" s="3"/>
      <c r="AG78" s="3">
        <v>122</v>
      </c>
      <c r="AH78" s="12"/>
      <c r="AI78" s="12"/>
      <c r="AJ78" s="4">
        <f t="shared" si="9"/>
        <v>130</v>
      </c>
      <c r="AK78" s="4">
        <f t="shared" si="10"/>
        <v>122</v>
      </c>
      <c r="AL78" s="3"/>
      <c r="AM78" s="3">
        <v>114</v>
      </c>
      <c r="AN78" s="3">
        <v>122</v>
      </c>
      <c r="AO78" s="12"/>
      <c r="AP78" s="12"/>
      <c r="AQ78" s="4">
        <f>[1]Area_Weights_Data!D$23*AM78+[1]Area_Weights_Data!E$23*AN78</f>
        <v>118.04523876012286</v>
      </c>
      <c r="AR78" s="4">
        <f t="shared" si="11"/>
        <v>122</v>
      </c>
      <c r="AS78" s="3">
        <v>85</v>
      </c>
      <c r="AT78" s="3">
        <v>116</v>
      </c>
      <c r="AU78" s="3">
        <v>139</v>
      </c>
      <c r="AV78" s="12"/>
      <c r="AW78" s="12"/>
      <c r="AX78" s="4">
        <f>[1]Area_Weights_Data!$C$26*AS78+[1]Area_Weights_Data!$D$26*AT78+[1]Area_Weights_Data!$E$26*AU78</f>
        <v>94.115419847328226</v>
      </c>
      <c r="AY78" s="4">
        <f>[1]Area_Weights_Data!C$27*AS78+[1]Area_Weights_Data!D$27*AT78+[1]Area_Weights_Data!E$27*AU78</f>
        <v>128.22700796237913</v>
      </c>
      <c r="AZ78" s="3">
        <v>95</v>
      </c>
      <c r="BA78" s="3">
        <v>162</v>
      </c>
      <c r="BB78" s="3">
        <v>185</v>
      </c>
      <c r="BC78" s="12"/>
      <c r="BD78" s="12"/>
      <c r="BE78" s="4">
        <f t="shared" si="12"/>
        <v>95</v>
      </c>
      <c r="BF78" s="4">
        <f>[1]Area_Weights_Data!C$33*AZ78+[1]Area_Weights_Data!D$33*BA78+[1]Area_Weights_Data!E$33*BB78</f>
        <v>174.36111999999997</v>
      </c>
      <c r="BG78" s="3">
        <v>65</v>
      </c>
      <c r="BH78" s="3">
        <v>67</v>
      </c>
      <c r="BI78" s="3"/>
      <c r="BJ78" s="12"/>
      <c r="BK78" s="12"/>
      <c r="BL78" s="4">
        <f>[1]Area_Weights_Data!$C$35*BG78+[1]Area_Weights_Data!$D$35*BH78+[1]Area_Weights_Data!$E$35*BI78</f>
        <v>65.203592814371248</v>
      </c>
      <c r="BM78" s="4" t="s">
        <v>98</v>
      </c>
      <c r="BN78">
        <v>135</v>
      </c>
      <c r="BO78">
        <v>127</v>
      </c>
      <c r="BP78" s="12"/>
      <c r="BQ78" s="12"/>
      <c r="BR78" s="3">
        <v>62</v>
      </c>
      <c r="BS78" s="3">
        <v>85</v>
      </c>
      <c r="BT78" s="3">
        <v>94</v>
      </c>
      <c r="BU78" s="12"/>
      <c r="BV78" s="12"/>
      <c r="BW78" s="4">
        <f>BR78*[1]Area_Weights_Data!C$41+BS78*[1]Area_Weights_Data!D$41+BT78*[1]Area_Weights_Data!E$41</f>
        <v>63.993333333333339</v>
      </c>
      <c r="BX78" s="4">
        <f>BR78*[1]Area_Weights_Data!C$42+BS78*[1]Area_Weights_Data!D$42+BT78*[1]Area_Weights_Data!E$42</f>
        <v>91.075596816976116</v>
      </c>
      <c r="BY78"/>
      <c r="BZ78" s="3">
        <v>12</v>
      </c>
      <c r="CA78" s="3">
        <v>15</v>
      </c>
      <c r="CB78" s="3">
        <v>18</v>
      </c>
      <c r="CC78" s="12"/>
      <c r="CD78" s="12"/>
      <c r="CE78" s="4">
        <f>[1]Area_Weights_Data!L$5*BZ78+[1]Area_Weights_Data!M$5*CA78+[1]Area_Weights_Data!N$5*CB78</f>
        <v>13.454624027657736</v>
      </c>
      <c r="CF78" s="4">
        <f>[1]Area_Weights_Data!L$6*BZ78+[1]Area_Weights_Data!M$6*CA78+[1]Area_Weights_Data!N$6*CB78</f>
        <v>16.570338058887678</v>
      </c>
      <c r="CG78" s="3">
        <v>16</v>
      </c>
      <c r="CH78" s="3"/>
      <c r="CI78" s="3"/>
      <c r="CJ78" s="12"/>
      <c r="CK78" s="12"/>
      <c r="CL78" s="4"/>
      <c r="CM78" s="4"/>
      <c r="CN78" s="3">
        <v>30</v>
      </c>
      <c r="CO78" s="3">
        <v>21</v>
      </c>
      <c r="CP78" s="3">
        <v>22</v>
      </c>
      <c r="CQ78" s="12"/>
      <c r="CR78" s="12"/>
      <c r="CS78" s="4">
        <f>[1]Area_Weights_Data!L$11*CN78+[1]Area_Weights_Data!N$11*CP78</f>
        <v>30</v>
      </c>
      <c r="CT78" s="4">
        <f>[1]Area_Weights_Data!L$12*CN78+[1]Area_Weights_Data!N$12*CP78</f>
        <v>24.243093922651937</v>
      </c>
      <c r="CU78" s="3">
        <v>11</v>
      </c>
      <c r="CV78" s="3">
        <v>18</v>
      </c>
      <c r="CW78" s="3">
        <v>28</v>
      </c>
      <c r="CX78" s="12"/>
      <c r="CY78" s="12"/>
      <c r="CZ78" s="4">
        <f>[1]Area_Weights_Data!L$14*CU78+[1]Area_Weights_Data!M$14*CV78+[1]Area_Weights_Data!N$14*CW78</f>
        <v>12.664495114006513</v>
      </c>
      <c r="DA78" s="4">
        <f>[1]Area_Weights_Data!L$15*CU78+[1]Area_Weights_Data!M$15*CV78+[1]Area_Weights_Data!N$15*CW78</f>
        <v>22.772344013490716</v>
      </c>
      <c r="DB78" s="3">
        <v>17</v>
      </c>
      <c r="DC78" s="3"/>
      <c r="DD78" s="3">
        <v>12.5</v>
      </c>
      <c r="DE78" s="12"/>
      <c r="DF78" s="12"/>
      <c r="DG78" s="4">
        <f t="shared" si="13"/>
        <v>17</v>
      </c>
      <c r="DH78" s="4">
        <f t="shared" si="14"/>
        <v>12.5</v>
      </c>
      <c r="DI78" s="3"/>
      <c r="DJ78" s="3">
        <v>11</v>
      </c>
      <c r="DK78" s="3">
        <v>12</v>
      </c>
      <c r="DL78" s="12"/>
      <c r="DM78" s="12"/>
      <c r="DN78" s="4">
        <f>[1]Area_Weights_Data!M$23*DJ78+[1]Area_Weights_Data!N$23*DK78</f>
        <v>11.294117647058821</v>
      </c>
      <c r="DO78" s="4">
        <f t="shared" si="15"/>
        <v>12</v>
      </c>
      <c r="DP78" s="3">
        <v>6</v>
      </c>
      <c r="DQ78" s="3">
        <v>8</v>
      </c>
      <c r="DR78" s="3">
        <v>9.5</v>
      </c>
      <c r="DS78" s="12"/>
      <c r="DT78" s="12"/>
      <c r="DU78" s="4">
        <f>[1]Area_Weights_Data!L$26*DP78+[1]Area_Weights_Data!M$26*DQ78+[1]Area_Weights_Data!N$26*DR78</f>
        <v>6.9918699186991855</v>
      </c>
      <c r="DV78" s="4">
        <f>[1]Area_Weights_Data!L$27*DP78+[1]Area_Weights_Data!M$27*DQ78+[1]Area_Weights_Data!N$27*DR78</f>
        <v>9.0754716981132084</v>
      </c>
      <c r="DW78" s="3">
        <v>11</v>
      </c>
      <c r="DX78" s="3">
        <v>13</v>
      </c>
      <c r="DY78" s="3">
        <v>16.5</v>
      </c>
      <c r="DZ78" s="12"/>
      <c r="EA78" s="12"/>
      <c r="EB78" s="4">
        <f>[1]Area_Weights_Data!L$32*DW78+[1]Area_Weights_Data!M$32*DX78+[1]Area_Weights_Data!N$32*DY78</f>
        <v>11.200000000000001</v>
      </c>
      <c r="EC78" s="4">
        <f>[1]Area_Weights_Data!L$33*DW78+[1]Area_Weights_Data!M$33*DX78+[1]Area_Weights_Data!N$33*DY78</f>
        <v>14.207142857142856</v>
      </c>
      <c r="ED78" s="3">
        <v>4.5</v>
      </c>
      <c r="EE78" s="3"/>
      <c r="EF78" s="3"/>
      <c r="EG78" s="12"/>
      <c r="EH78" s="12"/>
      <c r="EI78" s="4" t="s">
        <v>98</v>
      </c>
      <c r="EJ78" s="4" t="s">
        <v>98</v>
      </c>
      <c r="EK78">
        <v>14.5</v>
      </c>
      <c r="EL78">
        <v>15</v>
      </c>
      <c r="EM78" s="12"/>
      <c r="EN78" s="13"/>
      <c r="EO78" s="3">
        <v>8</v>
      </c>
      <c r="EP78" s="3">
        <v>10.5</v>
      </c>
      <c r="EQ78" s="3">
        <v>9.5</v>
      </c>
      <c r="ER78" s="12"/>
      <c r="ES78" s="13"/>
      <c r="ET78" s="4">
        <f>[1]Area_Weights_Data!L$41*EO78+[1]Area_Weights_Data!M$41*EP78+[1]Area_Weights_Data!N$41*EQ78</f>
        <v>8.6914893617021285</v>
      </c>
      <c r="EU78" s="4">
        <f>[1]Area_Weights_Data!L$42*EO78+[1]Area_Weights_Data!M$42*EP78+[1]Area_Weights_Data!N$42*EQ78</f>
        <v>10.224358974358976</v>
      </c>
    </row>
    <row r="79" spans="1:151" x14ac:dyDescent="0.25">
      <c r="A79" s="2">
        <v>1983</v>
      </c>
      <c r="B79" s="2">
        <v>2</v>
      </c>
      <c r="C79" s="3">
        <v>121</v>
      </c>
      <c r="D79" s="3">
        <v>154</v>
      </c>
      <c r="E79" s="3">
        <v>164</v>
      </c>
      <c r="F79" s="12"/>
      <c r="G79" s="12"/>
      <c r="H79" s="4">
        <f>[1]Area_Weights_Data!C$5*C79+[1]Area_Weights_Data!D$5*D79+[1]Area_Weights_Data!E$5*E79</f>
        <v>137.39952208432902</v>
      </c>
      <c r="I79" s="4">
        <f>[1]Area_Weights_Data!C$6*C79+[1]Area_Weights_Data!D$6*D79+[1]Area_Weights_Data!E$6*E79</f>
        <v>159.48817719245733</v>
      </c>
      <c r="J79" s="3">
        <v>142</v>
      </c>
      <c r="K79" s="3"/>
      <c r="L79" s="3"/>
      <c r="M79" s="12"/>
      <c r="N79" s="12"/>
      <c r="O79" s="4"/>
      <c r="P79" s="4"/>
      <c r="Q79" s="3">
        <v>179</v>
      </c>
      <c r="R79" s="3">
        <v>138</v>
      </c>
      <c r="S79" s="3">
        <v>157</v>
      </c>
      <c r="T79" s="12"/>
      <c r="U79" s="12"/>
      <c r="V79" s="4">
        <f t="shared" si="8"/>
        <v>179</v>
      </c>
      <c r="W79" s="4">
        <f>[1]Area_Weights_Data!C$12*Q79+[1]Area_Weights_Data!E$12*S79</f>
        <v>159.41903970068591</v>
      </c>
      <c r="X79" s="3">
        <v>105</v>
      </c>
      <c r="Y79" s="3">
        <v>155</v>
      </c>
      <c r="Z79" s="3">
        <v>186</v>
      </c>
      <c r="AA79" s="12"/>
      <c r="AB79" s="12"/>
      <c r="AC79" s="4">
        <f>[1]Area_Weights_Data!C$14*X79+[1]Area_Weights_Data!D$14*Y79+[1]Area_Weights_Data!E$14*Z79</f>
        <v>116.85901772425922</v>
      </c>
      <c r="AD79" s="4">
        <f>[1]Area_Weights_Data!C$15*X79+[1]Area_Weights_Data!D$15*Y79+[1]Area_Weights_Data!E$15*Z79</f>
        <v>168.86237171501446</v>
      </c>
      <c r="AE79" s="3">
        <v>143</v>
      </c>
      <c r="AF79" s="3"/>
      <c r="AG79" s="3">
        <v>129</v>
      </c>
      <c r="AH79" s="12"/>
      <c r="AI79" s="12"/>
      <c r="AJ79" s="4">
        <f t="shared" si="9"/>
        <v>143</v>
      </c>
      <c r="AK79" s="4">
        <f t="shared" si="10"/>
        <v>129</v>
      </c>
      <c r="AL79" s="3"/>
      <c r="AM79" s="3">
        <v>110</v>
      </c>
      <c r="AN79" s="3">
        <v>139</v>
      </c>
      <c r="AO79" s="12"/>
      <c r="AP79" s="12"/>
      <c r="AQ79" s="4">
        <f>[1]Area_Weights_Data!D$23*AM79+[1]Area_Weights_Data!E$23*AN79</f>
        <v>125.08740575258305</v>
      </c>
      <c r="AR79" s="4">
        <f t="shared" si="11"/>
        <v>139</v>
      </c>
      <c r="AS79" s="3">
        <v>73</v>
      </c>
      <c r="AT79" s="3">
        <v>118</v>
      </c>
      <c r="AU79" s="3">
        <v>160</v>
      </c>
      <c r="AV79" s="12"/>
      <c r="AW79" s="12"/>
      <c r="AX79" s="4">
        <f>[1]Area_Weights_Data!$C$26*AS79+[1]Area_Weights_Data!$D$26*AT79+[1]Area_Weights_Data!$E$26*AU79</f>
        <v>86.232061068702279</v>
      </c>
      <c r="AY79" s="4">
        <f>[1]Area_Weights_Data!C$27*AS79+[1]Area_Weights_Data!D$27*AT79+[1]Area_Weights_Data!E$27*AU79</f>
        <v>140.32757975738795</v>
      </c>
      <c r="AZ79" s="3">
        <v>97</v>
      </c>
      <c r="BA79" s="3">
        <v>160</v>
      </c>
      <c r="BB79" s="3">
        <v>185</v>
      </c>
      <c r="BC79" s="12"/>
      <c r="BD79" s="12"/>
      <c r="BE79" s="4">
        <f t="shared" si="12"/>
        <v>97</v>
      </c>
      <c r="BF79" s="4">
        <f>[1]Area_Weights_Data!C$33*AZ79+[1]Area_Weights_Data!D$33*BA79+[1]Area_Weights_Data!E$33*BB79</f>
        <v>173.43599999999998</v>
      </c>
      <c r="BG79" s="3">
        <v>62</v>
      </c>
      <c r="BH79" s="3">
        <v>71</v>
      </c>
      <c r="BI79" s="3">
        <v>85</v>
      </c>
      <c r="BJ79" s="12"/>
      <c r="BK79" s="12"/>
      <c r="BL79" s="4">
        <f>[1]Area_Weights_Data!$C$35*BG79+[1]Area_Weights_Data!$D$35*BH79+[1]Area_Weights_Data!$E$35*BI79</f>
        <v>62.916167664670652</v>
      </c>
      <c r="BM79" s="4">
        <f>[1]Area_Weights_Data!$C$36*BG79+[1]Area_Weights_Data!$D$36*BH79+[1]Area_Weights_Data!$E$36*BI79</f>
        <v>75.897119341563794</v>
      </c>
      <c r="BN79">
        <v>139</v>
      </c>
      <c r="BO79">
        <v>147</v>
      </c>
      <c r="BP79" s="12"/>
      <c r="BQ79" s="12"/>
      <c r="BR79" s="3">
        <v>57</v>
      </c>
      <c r="BS79" s="3">
        <v>100</v>
      </c>
      <c r="BT79" s="3">
        <v>103</v>
      </c>
      <c r="BU79" s="12"/>
      <c r="BV79" s="12"/>
      <c r="BW79" s="4">
        <f>BR79*[1]Area_Weights_Data!C$41+BS79*[1]Area_Weights_Data!D$41+BT79*[1]Area_Weights_Data!E$41</f>
        <v>60.726666666666674</v>
      </c>
      <c r="BX79" s="4">
        <f>BR79*[1]Area_Weights_Data!C$42+BS79*[1]Area_Weights_Data!D$42+BT79*[1]Area_Weights_Data!E$42</f>
        <v>102.02519893899202</v>
      </c>
      <c r="BY79"/>
      <c r="BZ79" s="3">
        <v>13</v>
      </c>
      <c r="CA79" s="3">
        <v>14.5</v>
      </c>
      <c r="CB79" s="3">
        <v>18</v>
      </c>
      <c r="CC79" s="12"/>
      <c r="CD79" s="12"/>
      <c r="CE79" s="4">
        <f>[1]Area_Weights_Data!L$5*BZ79+[1]Area_Weights_Data!M$5*CA79+[1]Area_Weights_Data!N$5*CB79</f>
        <v>13.727312013828868</v>
      </c>
      <c r="CF79" s="4">
        <f>[1]Area_Weights_Data!L$6*BZ79+[1]Area_Weights_Data!M$6*CA79+[1]Area_Weights_Data!N$6*CB79</f>
        <v>16.332061068702291</v>
      </c>
      <c r="CG79" s="3">
        <v>16</v>
      </c>
      <c r="CH79" s="3"/>
      <c r="CI79" s="3"/>
      <c r="CJ79" s="12"/>
      <c r="CK79" s="12"/>
      <c r="CL79" s="4"/>
      <c r="CM79" s="4"/>
      <c r="CN79" s="3">
        <v>33</v>
      </c>
      <c r="CO79" s="3">
        <v>21</v>
      </c>
      <c r="CP79" s="3">
        <v>22</v>
      </c>
      <c r="CQ79" s="12"/>
      <c r="CR79" s="12"/>
      <c r="CS79" s="4">
        <f>[1]Area_Weights_Data!L$11*CN79+[1]Area_Weights_Data!N$11*CP79</f>
        <v>33</v>
      </c>
      <c r="CT79" s="4">
        <f>[1]Area_Weights_Data!L$12*CN79+[1]Area_Weights_Data!N$12*CP79</f>
        <v>25.084254143646412</v>
      </c>
      <c r="CU79" s="3">
        <v>11</v>
      </c>
      <c r="CV79" s="3">
        <v>22</v>
      </c>
      <c r="CW79" s="3">
        <v>30</v>
      </c>
      <c r="CX79" s="12"/>
      <c r="CY79" s="12"/>
      <c r="CZ79" s="4">
        <f>[1]Area_Weights_Data!L$14*CU79+[1]Area_Weights_Data!M$14*CV79+[1]Area_Weights_Data!N$14*CW79</f>
        <v>13.615635179153093</v>
      </c>
      <c r="DA79" s="4">
        <f>[1]Area_Weights_Data!L$15*CU79+[1]Area_Weights_Data!M$15*CV79+[1]Area_Weights_Data!N$15*CW79</f>
        <v>25.817875210792572</v>
      </c>
      <c r="DB79" s="3">
        <v>17</v>
      </c>
      <c r="DC79" s="3"/>
      <c r="DD79" s="3">
        <v>14.75</v>
      </c>
      <c r="DE79" s="12"/>
      <c r="DF79" s="12"/>
      <c r="DG79" s="4">
        <f t="shared" si="13"/>
        <v>17</v>
      </c>
      <c r="DH79" s="4">
        <f t="shared" si="14"/>
        <v>14.75</v>
      </c>
      <c r="DI79" s="3"/>
      <c r="DJ79" s="3">
        <v>12</v>
      </c>
      <c r="DK79" s="3">
        <v>13.5</v>
      </c>
      <c r="DL79" s="12"/>
      <c r="DM79" s="12"/>
      <c r="DN79" s="4">
        <f>[1]Area_Weights_Data!M$23*DJ79+[1]Area_Weights_Data!N$23*DK79</f>
        <v>12.441176470588232</v>
      </c>
      <c r="DO79" s="4">
        <f t="shared" si="15"/>
        <v>13.5</v>
      </c>
      <c r="DP79" s="3">
        <v>6</v>
      </c>
      <c r="DQ79" s="3">
        <v>8</v>
      </c>
      <c r="DR79" s="3">
        <v>9.5</v>
      </c>
      <c r="DS79" s="12"/>
      <c r="DT79" s="12"/>
      <c r="DU79" s="4">
        <f>[1]Area_Weights_Data!L$26*DP79+[1]Area_Weights_Data!M$26*DQ79+[1]Area_Weights_Data!N$26*DR79</f>
        <v>6.9918699186991855</v>
      </c>
      <c r="DV79" s="4">
        <f>[1]Area_Weights_Data!L$27*DP79+[1]Area_Weights_Data!M$27*DQ79+[1]Area_Weights_Data!N$27*DR79</f>
        <v>9.0754716981132084</v>
      </c>
      <c r="DW79" s="3">
        <v>11</v>
      </c>
      <c r="DX79" s="3">
        <v>13</v>
      </c>
      <c r="DY79" s="3">
        <v>16.5</v>
      </c>
      <c r="DZ79" s="12"/>
      <c r="EA79" s="12"/>
      <c r="EB79" s="4">
        <f>[1]Area_Weights_Data!L$32*DW79+[1]Area_Weights_Data!M$32*DX79+[1]Area_Weights_Data!N$32*DY79</f>
        <v>11.200000000000001</v>
      </c>
      <c r="EC79" s="4">
        <f>[1]Area_Weights_Data!L$33*DW79+[1]Area_Weights_Data!M$33*DX79+[1]Area_Weights_Data!N$33*DY79</f>
        <v>14.207142857142856</v>
      </c>
      <c r="ED79" s="3">
        <v>4.5</v>
      </c>
      <c r="EE79" s="3"/>
      <c r="EF79" s="3"/>
      <c r="EG79" s="12"/>
      <c r="EH79" s="12"/>
      <c r="EI79" s="4" t="s">
        <v>98</v>
      </c>
      <c r="EJ79" s="4" t="s">
        <v>98</v>
      </c>
      <c r="EK79">
        <v>14.5</v>
      </c>
      <c r="EL79">
        <v>15</v>
      </c>
      <c r="EM79" s="12"/>
      <c r="EN79" s="13"/>
      <c r="EO79" s="3">
        <v>8</v>
      </c>
      <c r="EP79" s="3">
        <v>10.75</v>
      </c>
      <c r="EQ79" s="3">
        <v>10</v>
      </c>
      <c r="ER79" s="12"/>
      <c r="ES79" s="13"/>
      <c r="ET79" s="4">
        <f>[1]Area_Weights_Data!L$41*EO79+[1]Area_Weights_Data!M$41*EP79+[1]Area_Weights_Data!N$41*EQ79</f>
        <v>8.7606382978723421</v>
      </c>
      <c r="EU79" s="4">
        <f>[1]Area_Weights_Data!L$42*EO79+[1]Area_Weights_Data!M$42*EP79+[1]Area_Weights_Data!N$42*EQ79</f>
        <v>10.543269230769234</v>
      </c>
    </row>
    <row r="80" spans="1:151" x14ac:dyDescent="0.25">
      <c r="A80" s="2">
        <v>1983</v>
      </c>
      <c r="B80" s="2">
        <v>3</v>
      </c>
      <c r="C80" s="3">
        <v>133</v>
      </c>
      <c r="D80" s="3">
        <v>160</v>
      </c>
      <c r="E80" s="3">
        <v>188</v>
      </c>
      <c r="F80" s="12"/>
      <c r="G80" s="12"/>
      <c r="H80" s="4">
        <f>[1]Area_Weights_Data!C$5*C80+[1]Area_Weights_Data!D$5*D80+[1]Area_Weights_Data!E$5*E80</f>
        <v>146.41779079626923</v>
      </c>
      <c r="I80" s="4">
        <f>[1]Area_Weights_Data!C$6*C80+[1]Area_Weights_Data!D$6*D80+[1]Area_Weights_Data!E$6*E80</f>
        <v>175.36689613888058</v>
      </c>
      <c r="J80" s="3">
        <v>151</v>
      </c>
      <c r="K80" s="3"/>
      <c r="L80" s="3"/>
      <c r="M80" s="12"/>
      <c r="N80" s="12"/>
      <c r="O80" s="4"/>
      <c r="P80" s="4"/>
      <c r="Q80" s="3">
        <v>182</v>
      </c>
      <c r="R80" s="3">
        <v>152</v>
      </c>
      <c r="S80" s="3">
        <v>155</v>
      </c>
      <c r="T80" s="12"/>
      <c r="U80" s="12"/>
      <c r="V80" s="4">
        <f t="shared" si="8"/>
        <v>182</v>
      </c>
      <c r="W80" s="4">
        <f>[1]Area_Weights_Data!C$12*Q80+[1]Area_Weights_Data!E$12*S80</f>
        <v>157.96882145084183</v>
      </c>
      <c r="X80" s="3">
        <v>112</v>
      </c>
      <c r="Y80" s="3">
        <v>157</v>
      </c>
      <c r="Z80" s="3">
        <v>185</v>
      </c>
      <c r="AA80" s="12"/>
      <c r="AB80" s="12"/>
      <c r="AC80" s="4">
        <f>[1]Area_Weights_Data!C$14*X80+[1]Area_Weights_Data!D$14*Y80+[1]Area_Weights_Data!E$14*Z80</f>
        <v>122.6731159518333</v>
      </c>
      <c r="AD80" s="4">
        <f>[1]Area_Weights_Data!C$15*X80+[1]Area_Weights_Data!D$15*Y80+[1]Area_Weights_Data!E$15*Z80</f>
        <v>169.52085187162595</v>
      </c>
      <c r="AE80" s="3">
        <v>138</v>
      </c>
      <c r="AF80" s="3"/>
      <c r="AG80" s="3">
        <v>132</v>
      </c>
      <c r="AH80" s="12"/>
      <c r="AI80" s="12"/>
      <c r="AJ80" s="4">
        <f t="shared" si="9"/>
        <v>138</v>
      </c>
      <c r="AK80" s="4">
        <f t="shared" si="10"/>
        <v>132</v>
      </c>
      <c r="AL80" s="3"/>
      <c r="AM80" s="3">
        <v>100</v>
      </c>
      <c r="AN80" s="3">
        <v>149</v>
      </c>
      <c r="AO80" s="12"/>
      <c r="AP80" s="12"/>
      <c r="AQ80" s="4">
        <f>[1]Area_Weights_Data!D$23*AM80+[1]Area_Weights_Data!E$23*AN80</f>
        <v>125.61239877129292</v>
      </c>
      <c r="AR80" s="4">
        <f t="shared" si="11"/>
        <v>149</v>
      </c>
      <c r="AS80" s="3">
        <v>80</v>
      </c>
      <c r="AT80" s="3">
        <v>135</v>
      </c>
      <c r="AU80" s="3">
        <v>150</v>
      </c>
      <c r="AV80" s="12"/>
      <c r="AW80" s="12"/>
      <c r="AX80" s="4">
        <f>[1]Area_Weights_Data!$C$26*AS80+[1]Area_Weights_Data!$D$26*AT80+[1]Area_Weights_Data!$E$26*AU80</f>
        <v>96.172519083969448</v>
      </c>
      <c r="AY80" s="4">
        <f>[1]Area_Weights_Data!C$27*AS80+[1]Area_Weights_Data!D$27*AT80+[1]Area_Weights_Data!E$27*AU80</f>
        <v>142.97413562763859</v>
      </c>
      <c r="AZ80" s="3">
        <v>117</v>
      </c>
      <c r="BA80" s="3">
        <v>170</v>
      </c>
      <c r="BB80" s="3">
        <v>165</v>
      </c>
      <c r="BC80" s="12"/>
      <c r="BD80" s="12"/>
      <c r="BE80" s="4">
        <f t="shared" si="12"/>
        <v>117</v>
      </c>
      <c r="BF80" s="4">
        <f>[1]Area_Weights_Data!C$33*AZ80+[1]Area_Weights_Data!D$33*BA80+[1]Area_Weights_Data!E$33*BB80</f>
        <v>167.31279999999998</v>
      </c>
      <c r="BG80" s="3">
        <v>83</v>
      </c>
      <c r="BH80" s="3">
        <v>72</v>
      </c>
      <c r="BI80" s="3"/>
      <c r="BJ80" s="12"/>
      <c r="BK80" s="12"/>
      <c r="BL80" s="4">
        <f>[1]Area_Weights_Data!$C$35*BG80+[1]Area_Weights_Data!$D$35*BH80+[1]Area_Weights_Data!$E$35*BI80</f>
        <v>81.880239520958071</v>
      </c>
      <c r="BM80" s="4" t="s">
        <v>98</v>
      </c>
      <c r="BN80">
        <v>167</v>
      </c>
      <c r="BO80">
        <v>165</v>
      </c>
      <c r="BP80" s="12"/>
      <c r="BQ80" s="12"/>
      <c r="BR80" s="3">
        <v>64</v>
      </c>
      <c r="BS80" s="3">
        <v>121</v>
      </c>
      <c r="BT80" s="3">
        <v>110</v>
      </c>
      <c r="BU80" s="12"/>
      <c r="BV80" s="12"/>
      <c r="BW80" s="4">
        <f>BR80*[1]Area_Weights_Data!C$41+BS80*[1]Area_Weights_Data!D$41+BT80*[1]Area_Weights_Data!E$41</f>
        <v>68.940000000000012</v>
      </c>
      <c r="BX80" s="4">
        <f>BR80*[1]Area_Weights_Data!C$42+BS80*[1]Area_Weights_Data!D$42+BT80*[1]Area_Weights_Data!E$42</f>
        <v>113.57427055702917</v>
      </c>
      <c r="BY80"/>
      <c r="BZ80" s="3">
        <v>15.5</v>
      </c>
      <c r="CA80" s="3">
        <v>15.5</v>
      </c>
      <c r="CB80" s="3">
        <v>18.5</v>
      </c>
      <c r="CC80" s="12"/>
      <c r="CD80" s="12"/>
      <c r="CE80" s="4">
        <f>[1]Area_Weights_Data!L$5*BZ80+[1]Area_Weights_Data!M$5*CA80+[1]Area_Weights_Data!N$5*CB80</f>
        <v>15.5</v>
      </c>
      <c r="CF80" s="4">
        <f>[1]Area_Weights_Data!L$6*BZ80+[1]Area_Weights_Data!M$6*CA80+[1]Area_Weights_Data!N$6*CB80</f>
        <v>17.070338058887678</v>
      </c>
      <c r="CG80" s="3">
        <v>17</v>
      </c>
      <c r="CH80" s="3"/>
      <c r="CI80" s="3"/>
      <c r="CJ80" s="12"/>
      <c r="CK80" s="12"/>
      <c r="CL80" s="4"/>
      <c r="CM80" s="4"/>
      <c r="CN80" s="3">
        <v>33</v>
      </c>
      <c r="CO80" s="3">
        <v>21</v>
      </c>
      <c r="CP80" s="3">
        <v>22</v>
      </c>
      <c r="CQ80" s="12"/>
      <c r="CR80" s="12"/>
      <c r="CS80" s="4">
        <f>[1]Area_Weights_Data!L$11*CN80+[1]Area_Weights_Data!N$11*CP80</f>
        <v>33</v>
      </c>
      <c r="CT80" s="4">
        <f>[1]Area_Weights_Data!L$12*CN80+[1]Area_Weights_Data!N$12*CP80</f>
        <v>25.084254143646412</v>
      </c>
      <c r="CU80" s="3">
        <v>11</v>
      </c>
      <c r="CV80" s="3">
        <v>23</v>
      </c>
      <c r="CW80" s="3">
        <v>30</v>
      </c>
      <c r="CX80" s="12"/>
      <c r="CY80" s="12"/>
      <c r="CZ80" s="4">
        <f>[1]Area_Weights_Data!L$14*CU80+[1]Area_Weights_Data!M$14*CV80+[1]Area_Weights_Data!N$14*CW80</f>
        <v>13.853420195439739</v>
      </c>
      <c r="DA80" s="4">
        <f>[1]Area_Weights_Data!L$15*CU80+[1]Area_Weights_Data!M$15*CV80+[1]Area_Weights_Data!N$15*CW80</f>
        <v>26.340640809443499</v>
      </c>
      <c r="DB80" s="3">
        <v>17</v>
      </c>
      <c r="DC80" s="3"/>
      <c r="DD80" s="3">
        <v>14</v>
      </c>
      <c r="DE80" s="12"/>
      <c r="DF80" s="12"/>
      <c r="DG80" s="4">
        <f t="shared" si="13"/>
        <v>17</v>
      </c>
      <c r="DH80" s="4">
        <f t="shared" si="14"/>
        <v>14</v>
      </c>
      <c r="DI80" s="3"/>
      <c r="DJ80" s="3">
        <v>12</v>
      </c>
      <c r="DK80" s="3">
        <v>13.5</v>
      </c>
      <c r="DL80" s="12"/>
      <c r="DM80" s="12"/>
      <c r="DN80" s="4">
        <f>[1]Area_Weights_Data!M$23*DJ80+[1]Area_Weights_Data!N$23*DK80</f>
        <v>12.441176470588232</v>
      </c>
      <c r="DO80" s="4">
        <f t="shared" si="15"/>
        <v>13.5</v>
      </c>
      <c r="DP80" s="3">
        <v>6</v>
      </c>
      <c r="DQ80" s="3">
        <v>9</v>
      </c>
      <c r="DR80" s="3">
        <v>9.5</v>
      </c>
      <c r="DS80" s="12"/>
      <c r="DT80" s="12"/>
      <c r="DU80" s="4">
        <f>[1]Area_Weights_Data!L$26*DP80+[1]Area_Weights_Data!M$26*DQ80+[1]Area_Weights_Data!N$26*DR80</f>
        <v>7.4878048780487791</v>
      </c>
      <c r="DV80" s="4">
        <f>[1]Area_Weights_Data!L$27*DP80+[1]Area_Weights_Data!M$27*DQ80+[1]Area_Weights_Data!N$27*DR80</f>
        <v>9.3584905660377373</v>
      </c>
      <c r="DW80" s="3">
        <v>11.5</v>
      </c>
      <c r="DX80" s="3">
        <v>13.5</v>
      </c>
      <c r="DY80" s="3">
        <v>18</v>
      </c>
      <c r="DZ80" s="12"/>
      <c r="EA80" s="12"/>
      <c r="EB80" s="4">
        <f>[1]Area_Weights_Data!L$32*DW80+[1]Area_Weights_Data!M$32*DX80+[1]Area_Weights_Data!N$32*DY80</f>
        <v>11.7</v>
      </c>
      <c r="EC80" s="4">
        <f>[1]Area_Weights_Data!L$33*DW80+[1]Area_Weights_Data!M$33*DX80+[1]Area_Weights_Data!N$33*DY80</f>
        <v>15.05204081632653</v>
      </c>
      <c r="ED80" s="3">
        <v>4.5</v>
      </c>
      <c r="EE80" s="3"/>
      <c r="EF80" s="3"/>
      <c r="EG80" s="12"/>
      <c r="EH80" s="12"/>
      <c r="EI80" s="4" t="s">
        <v>98</v>
      </c>
      <c r="EJ80" s="4" t="s">
        <v>98</v>
      </c>
      <c r="EK80">
        <v>14.5</v>
      </c>
      <c r="EL80">
        <v>15</v>
      </c>
      <c r="EM80" s="12"/>
      <c r="EN80" s="13"/>
      <c r="EO80" s="3">
        <v>7.5</v>
      </c>
      <c r="EP80" s="3">
        <v>10</v>
      </c>
      <c r="EQ80" s="3">
        <v>11</v>
      </c>
      <c r="ER80" s="12"/>
      <c r="ES80" s="13"/>
      <c r="ET80" s="4">
        <f>[1]Area_Weights_Data!L$41*EO80+[1]Area_Weights_Data!M$41*EP80+[1]Area_Weights_Data!N$41*EQ80</f>
        <v>8.1914893617021285</v>
      </c>
      <c r="EU80" s="4">
        <f>[1]Area_Weights_Data!L$42*EO80+[1]Area_Weights_Data!M$42*EP80+[1]Area_Weights_Data!N$42*EQ80</f>
        <v>10.275641025641029</v>
      </c>
    </row>
    <row r="81" spans="1:151" x14ac:dyDescent="0.25">
      <c r="A81" s="2">
        <v>1983</v>
      </c>
      <c r="B81" s="2">
        <v>4</v>
      </c>
      <c r="C81" s="3">
        <v>137</v>
      </c>
      <c r="D81" s="3">
        <v>157</v>
      </c>
      <c r="E81" s="3">
        <v>193</v>
      </c>
      <c r="F81" s="12"/>
      <c r="G81" s="12"/>
      <c r="H81" s="4">
        <f>[1]Area_Weights_Data!C$5*C81+[1]Area_Weights_Data!D$5*D81+[1]Area_Weights_Data!E$5*E81</f>
        <v>146.93910429353275</v>
      </c>
      <c r="I81" s="4">
        <f>[1]Area_Weights_Data!C$6*C81+[1]Area_Weights_Data!D$6*D81+[1]Area_Weights_Data!E$6*E81</f>
        <v>176.75743789284644</v>
      </c>
      <c r="J81" s="3">
        <v>157</v>
      </c>
      <c r="K81" s="3"/>
      <c r="L81" s="3"/>
      <c r="M81" s="12"/>
      <c r="N81" s="12"/>
      <c r="O81" s="4"/>
      <c r="P81" s="4"/>
      <c r="Q81" s="3">
        <v>186</v>
      </c>
      <c r="R81" s="3">
        <v>152</v>
      </c>
      <c r="S81" s="3">
        <v>161</v>
      </c>
      <c r="T81" s="12"/>
      <c r="U81" s="12"/>
      <c r="V81" s="4">
        <f t="shared" si="8"/>
        <v>186</v>
      </c>
      <c r="W81" s="4">
        <f>[1]Area_Weights_Data!C$12*Q81+[1]Area_Weights_Data!E$12*S81</f>
        <v>163.74890875077946</v>
      </c>
      <c r="X81" s="3">
        <v>125</v>
      </c>
      <c r="Y81" s="3">
        <v>165</v>
      </c>
      <c r="Z81" s="3">
        <v>205</v>
      </c>
      <c r="AA81" s="12"/>
      <c r="AB81" s="12"/>
      <c r="AC81" s="4">
        <f>[1]Area_Weights_Data!C$14*X81+[1]Area_Weights_Data!D$14*Y81+[1]Area_Weights_Data!E$14*Z81</f>
        <v>134.48721417940737</v>
      </c>
      <c r="AD81" s="4">
        <f>[1]Area_Weights_Data!C$15*X81+[1]Area_Weights_Data!D$15*Y81+[1]Area_Weights_Data!E$15*Z81</f>
        <v>182.88693124517997</v>
      </c>
      <c r="AE81" s="3">
        <v>144</v>
      </c>
      <c r="AF81" s="3"/>
      <c r="AG81" s="3">
        <v>155</v>
      </c>
      <c r="AH81" s="12"/>
      <c r="AI81" s="12"/>
      <c r="AJ81" s="4">
        <f t="shared" si="9"/>
        <v>144</v>
      </c>
      <c r="AK81" s="4">
        <f t="shared" si="10"/>
        <v>155</v>
      </c>
      <c r="AL81" s="3"/>
      <c r="AM81" s="3">
        <v>125</v>
      </c>
      <c r="AN81" s="3">
        <v>170</v>
      </c>
      <c r="AO81" s="12"/>
      <c r="AP81" s="12"/>
      <c r="AQ81" s="4">
        <f>[1]Area_Weights_Data!D$23*AM81+[1]Area_Weights_Data!E$23*AN81</f>
        <v>148.47528623289583</v>
      </c>
      <c r="AR81" s="4">
        <f t="shared" si="11"/>
        <v>170</v>
      </c>
      <c r="AS81" s="3">
        <v>83</v>
      </c>
      <c r="AT81" s="3">
        <v>128</v>
      </c>
      <c r="AU81" s="3">
        <v>176</v>
      </c>
      <c r="AV81" s="12"/>
      <c r="AW81" s="12"/>
      <c r="AX81" s="4">
        <f>[1]Area_Weights_Data!$C$26*AS81+[1]Area_Weights_Data!$D$26*AT81+[1]Area_Weights_Data!$E$26*AU81</f>
        <v>96.232061068702279</v>
      </c>
      <c r="AY81" s="4">
        <f>[1]Area_Weights_Data!C$27*AS81+[1]Area_Weights_Data!D$27*AT81+[1]Area_Weights_Data!E$27*AU81</f>
        <v>153.51723400844338</v>
      </c>
      <c r="AZ81" s="3">
        <v>113</v>
      </c>
      <c r="BA81" s="3">
        <v>180</v>
      </c>
      <c r="BB81" s="3">
        <v>185</v>
      </c>
      <c r="BC81" s="12"/>
      <c r="BD81" s="12"/>
      <c r="BE81" s="4">
        <f t="shared" si="12"/>
        <v>113</v>
      </c>
      <c r="BF81" s="4">
        <f>[1]Area_Weights_Data!C$33*AZ81+[1]Area_Weights_Data!D$33*BA81+[1]Area_Weights_Data!E$33*BB81</f>
        <v>182.68719999999999</v>
      </c>
      <c r="BG81" s="3">
        <v>105</v>
      </c>
      <c r="BH81" s="3">
        <v>80</v>
      </c>
      <c r="BI81" s="3">
        <v>87</v>
      </c>
      <c r="BJ81" s="12"/>
      <c r="BK81" s="12"/>
      <c r="BL81" s="4">
        <f>[1]Area_Weights_Data!$C$35*BG81+[1]Area_Weights_Data!$D$35*BH81+[1]Area_Weights_Data!$E$35*BI81</f>
        <v>102.45508982035928</v>
      </c>
      <c r="BM81" s="4">
        <f>[1]Area_Weights_Data!$C$36*BG81+[1]Area_Weights_Data!$D$36*BH81+[1]Area_Weights_Data!$E$36*BI81</f>
        <v>82.44855967078189</v>
      </c>
      <c r="BN81">
        <v>167</v>
      </c>
      <c r="BO81">
        <v>170</v>
      </c>
      <c r="BP81" s="12"/>
      <c r="BQ81" s="12"/>
      <c r="BR81" s="3">
        <v>63</v>
      </c>
      <c r="BS81" s="3">
        <v>110</v>
      </c>
      <c r="BT81" s="3">
        <v>105</v>
      </c>
      <c r="BU81" s="12"/>
      <c r="BV81" s="12"/>
      <c r="BW81" s="4">
        <f>BR81*[1]Area_Weights_Data!C$41+BS81*[1]Area_Weights_Data!D$41+BT81*[1]Area_Weights_Data!E$41</f>
        <v>67.073333333333338</v>
      </c>
      <c r="BX81" s="4">
        <f>BR81*[1]Area_Weights_Data!C$42+BS81*[1]Area_Weights_Data!D$42+BT81*[1]Area_Weights_Data!E$42</f>
        <v>106.62466843501326</v>
      </c>
      <c r="BY81"/>
      <c r="BZ81" s="3">
        <v>15</v>
      </c>
      <c r="CA81" s="3">
        <v>15.5</v>
      </c>
      <c r="CB81" s="3">
        <v>18.5</v>
      </c>
      <c r="CC81" s="12"/>
      <c r="CD81" s="12"/>
      <c r="CE81" s="4">
        <f>[1]Area_Weights_Data!L$5*BZ81+[1]Area_Weights_Data!M$5*CA81+[1]Area_Weights_Data!N$5*CB81</f>
        <v>15.242437337942956</v>
      </c>
      <c r="CF81" s="4">
        <f>[1]Area_Weights_Data!L$6*BZ81+[1]Area_Weights_Data!M$6*CA81+[1]Area_Weights_Data!N$6*CB81</f>
        <v>17.070338058887678</v>
      </c>
      <c r="CG81" s="3">
        <v>17</v>
      </c>
      <c r="CH81" s="3"/>
      <c r="CI81" s="3"/>
      <c r="CJ81" s="12"/>
      <c r="CK81" s="12"/>
      <c r="CL81" s="4"/>
      <c r="CM81" s="4"/>
      <c r="CN81" s="3">
        <v>30</v>
      </c>
      <c r="CO81" s="3">
        <v>21</v>
      </c>
      <c r="CP81" s="3">
        <v>26</v>
      </c>
      <c r="CQ81" s="12"/>
      <c r="CR81" s="12"/>
      <c r="CS81" s="4">
        <f>[1]Area_Weights_Data!L$11*CN81+[1]Area_Weights_Data!N$11*CP81</f>
        <v>30</v>
      </c>
      <c r="CT81" s="4">
        <f>[1]Area_Weights_Data!L$12*CN81+[1]Area_Weights_Data!N$12*CP81</f>
        <v>27.121546961325969</v>
      </c>
      <c r="CU81" s="3">
        <v>11</v>
      </c>
      <c r="CV81" s="3">
        <v>23</v>
      </c>
      <c r="CW81" s="3">
        <v>30</v>
      </c>
      <c r="CX81" s="12"/>
      <c r="CY81" s="12"/>
      <c r="CZ81" s="4">
        <f>[1]Area_Weights_Data!L$14*CU81+[1]Area_Weights_Data!M$14*CV81+[1]Area_Weights_Data!N$14*CW81</f>
        <v>13.853420195439739</v>
      </c>
      <c r="DA81" s="4">
        <f>[1]Area_Weights_Data!L$15*CU81+[1]Area_Weights_Data!M$15*CV81+[1]Area_Weights_Data!N$15*CW81</f>
        <v>26.340640809443499</v>
      </c>
      <c r="DB81" s="3">
        <v>17.5</v>
      </c>
      <c r="DC81" s="3"/>
      <c r="DD81" s="3">
        <v>15</v>
      </c>
      <c r="DE81" s="12"/>
      <c r="DF81" s="12"/>
      <c r="DG81" s="4">
        <f t="shared" si="13"/>
        <v>17.5</v>
      </c>
      <c r="DH81" s="4">
        <f t="shared" si="14"/>
        <v>15</v>
      </c>
      <c r="DI81" s="3"/>
      <c r="DJ81" s="3">
        <v>12.5</v>
      </c>
      <c r="DK81" s="3">
        <v>13.5</v>
      </c>
      <c r="DL81" s="12"/>
      <c r="DM81" s="12"/>
      <c r="DN81" s="4">
        <f>[1]Area_Weights_Data!M$23*DJ81+[1]Area_Weights_Data!N$23*DK81</f>
        <v>12.794117647058821</v>
      </c>
      <c r="DO81" s="4">
        <f t="shared" si="15"/>
        <v>13.5</v>
      </c>
      <c r="DP81" s="3">
        <v>6</v>
      </c>
      <c r="DQ81" s="3">
        <v>9</v>
      </c>
      <c r="DR81" s="3">
        <v>10.5</v>
      </c>
      <c r="DS81" s="12"/>
      <c r="DT81" s="12"/>
      <c r="DU81" s="4">
        <f>[1]Area_Weights_Data!L$26*DP81+[1]Area_Weights_Data!M$26*DQ81+[1]Area_Weights_Data!N$26*DR81</f>
        <v>7.4878048780487791</v>
      </c>
      <c r="DV81" s="4">
        <f>[1]Area_Weights_Data!L$27*DP81+[1]Area_Weights_Data!M$27*DQ81+[1]Area_Weights_Data!N$27*DR81</f>
        <v>10.075471698113208</v>
      </c>
      <c r="DW81" s="3">
        <v>12</v>
      </c>
      <c r="DX81" s="3">
        <v>16</v>
      </c>
      <c r="DY81" s="3">
        <v>19.5</v>
      </c>
      <c r="DZ81" s="12"/>
      <c r="EA81" s="12"/>
      <c r="EB81" s="4">
        <f>[1]Area_Weights_Data!L$32*DW81+[1]Area_Weights_Data!M$32*DX81+[1]Area_Weights_Data!N$32*DY81</f>
        <v>12.4</v>
      </c>
      <c r="EC81" s="4">
        <f>[1]Area_Weights_Data!L$33*DW81+[1]Area_Weights_Data!M$33*DX81+[1]Area_Weights_Data!N$33*DY81</f>
        <v>17.207142857142856</v>
      </c>
      <c r="ED81" s="3">
        <v>7</v>
      </c>
      <c r="EE81" s="3"/>
      <c r="EF81" s="3"/>
      <c r="EG81" s="12"/>
      <c r="EH81" s="12"/>
      <c r="EI81" s="4" t="s">
        <v>98</v>
      </c>
      <c r="EJ81" s="4" t="s">
        <v>98</v>
      </c>
      <c r="EK81">
        <v>14.5</v>
      </c>
      <c r="EL81">
        <v>15</v>
      </c>
      <c r="EM81" s="12"/>
      <c r="EN81" s="13"/>
      <c r="EO81" s="3">
        <v>7.5</v>
      </c>
      <c r="EP81" s="3">
        <v>10</v>
      </c>
      <c r="EQ81" s="3">
        <v>11</v>
      </c>
      <c r="ER81" s="12"/>
      <c r="ES81" s="13"/>
      <c r="ET81" s="4">
        <f>[1]Area_Weights_Data!L$41*EO81+[1]Area_Weights_Data!M$41*EP81+[1]Area_Weights_Data!N$41*EQ81</f>
        <v>8.1914893617021285</v>
      </c>
      <c r="EU81" s="4">
        <f>[1]Area_Weights_Data!L$42*EO81+[1]Area_Weights_Data!M$42*EP81+[1]Area_Weights_Data!N$42*EQ81</f>
        <v>10.275641025641029</v>
      </c>
    </row>
    <row r="82" spans="1:151" x14ac:dyDescent="0.25">
      <c r="A82" s="2">
        <v>1983</v>
      </c>
      <c r="B82" s="2">
        <v>5</v>
      </c>
      <c r="C82" s="3">
        <v>154</v>
      </c>
      <c r="D82" s="3">
        <v>183</v>
      </c>
      <c r="E82" s="3">
        <v>197</v>
      </c>
      <c r="F82" s="12"/>
      <c r="G82" s="12"/>
      <c r="H82" s="4">
        <f>[1]Area_Weights_Data!C$5*C82+[1]Area_Weights_Data!D$5*D82+[1]Area_Weights_Data!E$5*E82</f>
        <v>168.41170122562249</v>
      </c>
      <c r="I82" s="4">
        <f>[1]Area_Weights_Data!C$6*C82+[1]Area_Weights_Data!D$6*D82+[1]Area_Weights_Data!E$6*E82</f>
        <v>190.68344806944026</v>
      </c>
      <c r="J82" s="3">
        <v>173</v>
      </c>
      <c r="K82" s="3"/>
      <c r="L82" s="3"/>
      <c r="M82" s="12"/>
      <c r="N82" s="12"/>
      <c r="O82" s="4"/>
      <c r="P82" s="4"/>
      <c r="Q82" s="3">
        <v>182</v>
      </c>
      <c r="R82" s="3">
        <v>160</v>
      </c>
      <c r="S82" s="3">
        <v>176</v>
      </c>
      <c r="T82" s="12"/>
      <c r="U82" s="12"/>
      <c r="V82" s="4">
        <f t="shared" si="8"/>
        <v>182</v>
      </c>
      <c r="W82" s="4">
        <f>[1]Area_Weights_Data!C$12*Q82+[1]Area_Weights_Data!E$12*S82</f>
        <v>176.65973810018707</v>
      </c>
      <c r="X82" s="3">
        <v>132</v>
      </c>
      <c r="Y82" s="3">
        <v>160</v>
      </c>
      <c r="Z82" s="3">
        <v>210</v>
      </c>
      <c r="AA82" s="12"/>
      <c r="AB82" s="12"/>
      <c r="AC82" s="4">
        <f>[1]Area_Weights_Data!C$14*X82+[1]Area_Weights_Data!D$14*Y82+[1]Area_Weights_Data!E$14*Z82</f>
        <v>138.64104992558515</v>
      </c>
      <c r="AD82" s="4">
        <f>[1]Area_Weights_Data!C$15*X82+[1]Area_Weights_Data!D$15*Y82+[1]Area_Weights_Data!E$15*Z82</f>
        <v>182.35866405647499</v>
      </c>
      <c r="AE82" s="3">
        <v>159</v>
      </c>
      <c r="AF82" s="3"/>
      <c r="AG82" s="3">
        <v>164</v>
      </c>
      <c r="AH82" s="12"/>
      <c r="AI82" s="12"/>
      <c r="AJ82" s="4">
        <f t="shared" si="9"/>
        <v>159</v>
      </c>
      <c r="AK82" s="4">
        <f t="shared" si="10"/>
        <v>164</v>
      </c>
      <c r="AL82" s="3"/>
      <c r="AM82" s="3">
        <v>131</v>
      </c>
      <c r="AN82" s="3">
        <v>172</v>
      </c>
      <c r="AO82" s="12"/>
      <c r="AP82" s="12"/>
      <c r="AQ82" s="4">
        <f>[1]Area_Weights_Data!D$23*AM82+[1]Area_Weights_Data!E$23*AN82</f>
        <v>152.36470259703992</v>
      </c>
      <c r="AR82" s="4">
        <f t="shared" si="11"/>
        <v>172</v>
      </c>
      <c r="AS82" s="3">
        <v>83</v>
      </c>
      <c r="AT82" s="3">
        <v>135</v>
      </c>
      <c r="AU82" s="3">
        <v>196</v>
      </c>
      <c r="AV82" s="12"/>
      <c r="AW82" s="12"/>
      <c r="AX82" s="4">
        <f>[1]Area_Weights_Data!$C$26*AS82+[1]Area_Weights_Data!$D$26*AT82+[1]Area_Weights_Data!$E$26*AU82</f>
        <v>98.290381679389299</v>
      </c>
      <c r="AY82" s="4">
        <f>[1]Area_Weights_Data!C$27*AS82+[1]Area_Weights_Data!D$27*AT82+[1]Area_Weights_Data!E$27*AU82</f>
        <v>167.4281515523968</v>
      </c>
      <c r="AZ82" s="3">
        <v>136</v>
      </c>
      <c r="BA82" s="3">
        <v>186</v>
      </c>
      <c r="BB82" s="3">
        <v>190</v>
      </c>
      <c r="BC82" s="12"/>
      <c r="BD82" s="12"/>
      <c r="BE82" s="4">
        <f t="shared" si="12"/>
        <v>136</v>
      </c>
      <c r="BF82" s="4">
        <f>[1]Area_Weights_Data!C$33*AZ82+[1]Area_Weights_Data!D$33*BA82+[1]Area_Weights_Data!E$33*BB82</f>
        <v>188.14976000000001</v>
      </c>
      <c r="BG82" s="3">
        <v>111</v>
      </c>
      <c r="BH82" s="3">
        <v>81</v>
      </c>
      <c r="BI82" s="3"/>
      <c r="BJ82" s="12"/>
      <c r="BK82" s="12"/>
      <c r="BL82" s="4">
        <f>[1]Area_Weights_Data!$C$35*BG82+[1]Area_Weights_Data!$D$35*BH82+[1]Area_Weights_Data!$E$35*BI82</f>
        <v>107.94610778443113</v>
      </c>
      <c r="BM82" s="4" t="s">
        <v>98</v>
      </c>
      <c r="BN82">
        <v>169</v>
      </c>
      <c r="BO82">
        <v>171</v>
      </c>
      <c r="BP82" s="12"/>
      <c r="BQ82" s="12"/>
      <c r="BR82" s="3">
        <v>77</v>
      </c>
      <c r="BS82" s="3">
        <v>114</v>
      </c>
      <c r="BT82" s="3">
        <v>116</v>
      </c>
      <c r="BU82" s="12"/>
      <c r="BV82" s="12"/>
      <c r="BW82" s="4">
        <f>BR82*[1]Area_Weights_Data!C$41+BS82*[1]Area_Weights_Data!D$41+BT82*[1]Area_Weights_Data!E$41</f>
        <v>80.206666666666663</v>
      </c>
      <c r="BX82" s="4">
        <f>BR82*[1]Area_Weights_Data!C$42+BS82*[1]Area_Weights_Data!D$42+BT82*[1]Area_Weights_Data!E$42</f>
        <v>115.35013262599469</v>
      </c>
      <c r="BY82"/>
      <c r="BZ82" s="3">
        <v>15</v>
      </c>
      <c r="CA82" s="3">
        <v>17</v>
      </c>
      <c r="CB82" s="3">
        <v>19.5</v>
      </c>
      <c r="CC82" s="12"/>
      <c r="CD82" s="12"/>
      <c r="CE82" s="4">
        <f>[1]Area_Weights_Data!L$5*BZ82+[1]Area_Weights_Data!M$5*CA82+[1]Area_Weights_Data!N$5*CB82</f>
        <v>15.969749351771824</v>
      </c>
      <c r="CF82" s="4">
        <f>[1]Area_Weights_Data!L$6*BZ82+[1]Area_Weights_Data!M$6*CA82+[1]Area_Weights_Data!N$6*CB82</f>
        <v>18.308615049073065</v>
      </c>
      <c r="CG82" s="3">
        <v>16.5</v>
      </c>
      <c r="CH82" s="3"/>
      <c r="CI82" s="3"/>
      <c r="CJ82" s="12"/>
      <c r="CK82" s="12"/>
      <c r="CL82" s="4"/>
      <c r="CM82" s="4"/>
      <c r="CN82" s="3">
        <v>29.5</v>
      </c>
      <c r="CO82" s="3">
        <v>21</v>
      </c>
      <c r="CP82" s="3">
        <v>26</v>
      </c>
      <c r="CQ82" s="12"/>
      <c r="CR82" s="12"/>
      <c r="CS82" s="4">
        <f>[1]Area_Weights_Data!L$11*CN82+[1]Area_Weights_Data!N$11*CP82</f>
        <v>29.5</v>
      </c>
      <c r="CT82" s="4">
        <f>[1]Area_Weights_Data!L$12*CN82+[1]Area_Weights_Data!N$12*CP82</f>
        <v>26.981353591160225</v>
      </c>
      <c r="CU82" s="3">
        <v>12</v>
      </c>
      <c r="CV82" s="3">
        <v>23</v>
      </c>
      <c r="CW82" s="3">
        <v>30</v>
      </c>
      <c r="CX82" s="12"/>
      <c r="CY82" s="12"/>
      <c r="CZ82" s="4">
        <f>[1]Area_Weights_Data!L$14*CU82+[1]Area_Weights_Data!M$14*CV82+[1]Area_Weights_Data!N$14*CW82</f>
        <v>14.615635179153095</v>
      </c>
      <c r="DA82" s="4">
        <f>[1]Area_Weights_Data!L$15*CU82+[1]Area_Weights_Data!M$15*CV82+[1]Area_Weights_Data!N$15*CW82</f>
        <v>26.340640809443499</v>
      </c>
      <c r="DB82" s="3">
        <v>18</v>
      </c>
      <c r="DC82" s="3"/>
      <c r="DD82" s="3">
        <v>15</v>
      </c>
      <c r="DE82" s="12"/>
      <c r="DF82" s="12"/>
      <c r="DG82" s="4">
        <f t="shared" si="13"/>
        <v>18</v>
      </c>
      <c r="DH82" s="4">
        <f t="shared" si="14"/>
        <v>15</v>
      </c>
      <c r="DI82" s="3"/>
      <c r="DJ82" s="3">
        <v>11</v>
      </c>
      <c r="DK82" s="3">
        <v>13.5</v>
      </c>
      <c r="DL82" s="12"/>
      <c r="DM82" s="12"/>
      <c r="DN82" s="4">
        <f>[1]Area_Weights_Data!M$23*DJ82+[1]Area_Weights_Data!N$23*DK82</f>
        <v>11.735294117647056</v>
      </c>
      <c r="DO82" s="4">
        <f t="shared" si="15"/>
        <v>13.5</v>
      </c>
      <c r="DP82" s="3">
        <v>6</v>
      </c>
      <c r="DQ82" s="3">
        <v>8</v>
      </c>
      <c r="DR82" s="3">
        <v>10</v>
      </c>
      <c r="DS82" s="12"/>
      <c r="DT82" s="12"/>
      <c r="DU82" s="4">
        <f>[1]Area_Weights_Data!L$26*DP82+[1]Area_Weights_Data!M$26*DQ82+[1]Area_Weights_Data!N$26*DR82</f>
        <v>6.9918699186991855</v>
      </c>
      <c r="DV82" s="4">
        <f>[1]Area_Weights_Data!L$27*DP82+[1]Area_Weights_Data!M$27*DQ82+[1]Area_Weights_Data!N$27*DR82</f>
        <v>9.4339622641509457</v>
      </c>
      <c r="DW82" s="3">
        <v>12</v>
      </c>
      <c r="DX82" s="3">
        <v>16</v>
      </c>
      <c r="DY82" s="3">
        <v>19.5</v>
      </c>
      <c r="DZ82" s="12"/>
      <c r="EA82" s="12"/>
      <c r="EB82" s="4">
        <f>[1]Area_Weights_Data!L$32*DW82+[1]Area_Weights_Data!M$32*DX82+[1]Area_Weights_Data!N$32*DY82</f>
        <v>12.4</v>
      </c>
      <c r="EC82" s="4">
        <f>[1]Area_Weights_Data!L$33*DW82+[1]Area_Weights_Data!M$33*DX82+[1]Area_Weights_Data!N$33*DY82</f>
        <v>17.207142857142856</v>
      </c>
      <c r="ED82" s="3">
        <v>7</v>
      </c>
      <c r="EE82" s="3"/>
      <c r="EF82" s="3"/>
      <c r="EG82" s="12"/>
      <c r="EH82" s="12"/>
      <c r="EI82" s="4" t="s">
        <v>98</v>
      </c>
      <c r="EJ82" s="4" t="s">
        <v>98</v>
      </c>
      <c r="EK82">
        <v>14.5</v>
      </c>
      <c r="EL82">
        <v>15</v>
      </c>
      <c r="EM82" s="12"/>
      <c r="EN82" s="13"/>
      <c r="EO82" s="3">
        <v>7</v>
      </c>
      <c r="EP82" s="3">
        <v>10</v>
      </c>
      <c r="EQ82" s="3">
        <v>11</v>
      </c>
      <c r="ER82" s="12"/>
      <c r="ES82" s="13"/>
      <c r="ET82" s="4">
        <f>[1]Area_Weights_Data!L$41*EO82+[1]Area_Weights_Data!M$41*EP82+[1]Area_Weights_Data!N$41*EQ82</f>
        <v>7.8297872340425538</v>
      </c>
      <c r="EU82" s="4">
        <f>[1]Area_Weights_Data!L$42*EO82+[1]Area_Weights_Data!M$42*EP82+[1]Area_Weights_Data!N$42*EQ82</f>
        <v>10.275641025641029</v>
      </c>
    </row>
    <row r="83" spans="1:151" x14ac:dyDescent="0.25">
      <c r="A83" s="2">
        <v>1983</v>
      </c>
      <c r="B83" s="2">
        <v>6</v>
      </c>
      <c r="C83" s="3">
        <v>143</v>
      </c>
      <c r="D83" s="3">
        <v>181</v>
      </c>
      <c r="E83" s="3">
        <v>184</v>
      </c>
      <c r="F83" s="12"/>
      <c r="G83" s="12"/>
      <c r="H83" s="4">
        <f>[1]Area_Weights_Data!C$5*C83+[1]Area_Weights_Data!D$5*D83+[1]Area_Weights_Data!E$5*E83</f>
        <v>161.88429815771221</v>
      </c>
      <c r="I83" s="4">
        <f>[1]Area_Weights_Data!C$6*C83+[1]Area_Weights_Data!D$6*D83+[1]Area_Weights_Data!E$6*E83</f>
        <v>182.6464531577372</v>
      </c>
      <c r="J83" s="3">
        <v>165</v>
      </c>
      <c r="K83" s="3"/>
      <c r="L83" s="3"/>
      <c r="M83" s="12"/>
      <c r="N83" s="12"/>
      <c r="O83" s="4"/>
      <c r="P83" s="4"/>
      <c r="Q83" s="3">
        <v>193</v>
      </c>
      <c r="R83" s="3">
        <v>155</v>
      </c>
      <c r="S83" s="3">
        <v>167</v>
      </c>
      <c r="T83" s="12"/>
      <c r="U83" s="12"/>
      <c r="V83" s="4">
        <f t="shared" si="8"/>
        <v>193</v>
      </c>
      <c r="W83" s="4">
        <f>[1]Area_Weights_Data!C$12*Q83+[1]Area_Weights_Data!E$12*S83</f>
        <v>169.85886510081065</v>
      </c>
      <c r="X83" s="3">
        <v>136</v>
      </c>
      <c r="Y83" s="3">
        <v>148</v>
      </c>
      <c r="Z83" s="3">
        <v>200</v>
      </c>
      <c r="AA83" s="12"/>
      <c r="AB83" s="12"/>
      <c r="AC83" s="4">
        <f>[1]Area_Weights_Data!C$14*X83+[1]Area_Weights_Data!D$14*Y83+[1]Area_Weights_Data!E$14*Z83</f>
        <v>138.8461642538222</v>
      </c>
      <c r="AD83" s="4">
        <f>[1]Area_Weights_Data!C$15*X83+[1]Area_Weights_Data!D$15*Y83+[1]Area_Weights_Data!E$15*Z83</f>
        <v>171.25301061873398</v>
      </c>
      <c r="AE83" s="3">
        <v>157</v>
      </c>
      <c r="AF83" s="3"/>
      <c r="AG83" s="3">
        <v>162</v>
      </c>
      <c r="AH83" s="12"/>
      <c r="AI83" s="12"/>
      <c r="AJ83" s="4">
        <f t="shared" si="9"/>
        <v>157</v>
      </c>
      <c r="AK83" s="4">
        <f t="shared" si="10"/>
        <v>162</v>
      </c>
      <c r="AL83" s="3"/>
      <c r="AM83" s="3">
        <v>141</v>
      </c>
      <c r="AN83" s="3">
        <v>172</v>
      </c>
      <c r="AO83" s="12"/>
      <c r="AP83" s="12"/>
      <c r="AQ83" s="4">
        <f>[1]Area_Weights_Data!D$23*AM83+[1]Area_Weights_Data!E$23*AN83</f>
        <v>157.09522479754256</v>
      </c>
      <c r="AR83" s="4">
        <f t="shared" si="11"/>
        <v>172</v>
      </c>
      <c r="AS83" s="3">
        <v>110</v>
      </c>
      <c r="AT83" s="3">
        <v>149</v>
      </c>
      <c r="AU83" s="3">
        <v>198</v>
      </c>
      <c r="AV83" s="12"/>
      <c r="AW83" s="12"/>
      <c r="AX83" s="4">
        <f>[1]Area_Weights_Data!$C$26*AS83+[1]Area_Weights_Data!$D$26*AT83+[1]Area_Weights_Data!$E$26*AU83</f>
        <v>121.46778625954197</v>
      </c>
      <c r="AY83" s="4">
        <f>[1]Area_Weights_Data!C$27*AS83+[1]Area_Weights_Data!D$27*AT83+[1]Area_Weights_Data!E$27*AU83</f>
        <v>175.04884305028597</v>
      </c>
      <c r="AZ83" s="3">
        <v>138</v>
      </c>
      <c r="BA83" s="3">
        <v>176</v>
      </c>
      <c r="BB83" s="3">
        <v>170</v>
      </c>
      <c r="BC83" s="12"/>
      <c r="BD83" s="12"/>
      <c r="BE83" s="4">
        <f t="shared" si="12"/>
        <v>138</v>
      </c>
      <c r="BF83" s="4">
        <f>[1]Area_Weights_Data!C$33*AZ83+[1]Area_Weights_Data!D$33*BA83+[1]Area_Weights_Data!E$33*BB83</f>
        <v>172.77535999999998</v>
      </c>
      <c r="BG83" s="3">
        <v>113</v>
      </c>
      <c r="BH83" s="3">
        <v>89</v>
      </c>
      <c r="BI83" s="3"/>
      <c r="BJ83" s="12"/>
      <c r="BK83" s="12"/>
      <c r="BL83" s="4">
        <f>[1]Area_Weights_Data!$C$35*BG83+[1]Area_Weights_Data!$D$35*BH83+[1]Area_Weights_Data!$E$35*BI83</f>
        <v>110.55688622754491</v>
      </c>
      <c r="BM83" s="4" t="s">
        <v>98</v>
      </c>
      <c r="BN83">
        <v>164</v>
      </c>
      <c r="BO83">
        <v>170</v>
      </c>
      <c r="BP83" s="12"/>
      <c r="BQ83" s="12"/>
      <c r="BR83" s="3">
        <v>85</v>
      </c>
      <c r="BS83" s="3">
        <v>117</v>
      </c>
      <c r="BT83" s="3">
        <v>100</v>
      </c>
      <c r="BU83" s="12"/>
      <c r="BV83" s="12"/>
      <c r="BW83" s="4">
        <f>BR83*[1]Area_Weights_Data!C$41+BS83*[1]Area_Weights_Data!D$41+BT83*[1]Area_Weights_Data!E$41</f>
        <v>87.773333333333341</v>
      </c>
      <c r="BX83" s="4">
        <f>BR83*[1]Area_Weights_Data!C$42+BS83*[1]Area_Weights_Data!D$42+BT83*[1]Area_Weights_Data!E$42</f>
        <v>105.52387267904508</v>
      </c>
      <c r="BY83"/>
      <c r="BZ83" s="3">
        <v>14</v>
      </c>
      <c r="CA83" s="3">
        <v>15</v>
      </c>
      <c r="CB83" s="3">
        <v>18.5</v>
      </c>
      <c r="CC83" s="12"/>
      <c r="CD83" s="12"/>
      <c r="CE83" s="4">
        <f>[1]Area_Weights_Data!L$5*BZ83+[1]Area_Weights_Data!M$5*CA83+[1]Area_Weights_Data!N$5*CB83</f>
        <v>14.484874675885912</v>
      </c>
      <c r="CF83" s="4">
        <f>[1]Area_Weights_Data!L$6*BZ83+[1]Area_Weights_Data!M$6*CA83+[1]Area_Weights_Data!N$6*CB83</f>
        <v>16.832061068702291</v>
      </c>
      <c r="CG83" s="3">
        <v>16.5</v>
      </c>
      <c r="CH83" s="3"/>
      <c r="CI83" s="3"/>
      <c r="CJ83" s="12"/>
      <c r="CK83" s="12"/>
      <c r="CL83" s="4"/>
      <c r="CM83" s="4"/>
      <c r="CN83" s="3">
        <v>30</v>
      </c>
      <c r="CO83" s="3">
        <v>21</v>
      </c>
      <c r="CP83" s="3">
        <v>26</v>
      </c>
      <c r="CQ83" s="12"/>
      <c r="CR83" s="12"/>
      <c r="CS83" s="4">
        <f>[1]Area_Weights_Data!L$11*CN83+[1]Area_Weights_Data!N$11*CP83</f>
        <v>30</v>
      </c>
      <c r="CT83" s="4">
        <f>[1]Area_Weights_Data!L$12*CN83+[1]Area_Weights_Data!N$12*CP83</f>
        <v>27.121546961325969</v>
      </c>
      <c r="CU83" s="3">
        <v>12</v>
      </c>
      <c r="CV83" s="3">
        <v>20</v>
      </c>
      <c r="CW83" s="3">
        <v>30</v>
      </c>
      <c r="CX83" s="12"/>
      <c r="CY83" s="12"/>
      <c r="CZ83" s="4">
        <f>[1]Area_Weights_Data!L$14*CU83+[1]Area_Weights_Data!M$14*CV83+[1]Area_Weights_Data!N$14*CW83</f>
        <v>13.90228013029316</v>
      </c>
      <c r="DA83" s="4">
        <f>[1]Area_Weights_Data!L$15*CU83+[1]Area_Weights_Data!M$15*CV83+[1]Area_Weights_Data!N$15*CW83</f>
        <v>24.772344013490716</v>
      </c>
      <c r="DB83" s="3">
        <v>18</v>
      </c>
      <c r="DC83" s="3"/>
      <c r="DD83" s="3">
        <v>15</v>
      </c>
      <c r="DE83" s="12"/>
      <c r="DF83" s="12"/>
      <c r="DG83" s="4">
        <f t="shared" si="13"/>
        <v>18</v>
      </c>
      <c r="DH83" s="4">
        <f t="shared" si="14"/>
        <v>15</v>
      </c>
      <c r="DI83" s="3"/>
      <c r="DJ83" s="3">
        <v>11</v>
      </c>
      <c r="DK83" s="3">
        <v>14</v>
      </c>
      <c r="DL83" s="12"/>
      <c r="DM83" s="12"/>
      <c r="DN83" s="4">
        <f>[1]Area_Weights_Data!M$23*DJ83+[1]Area_Weights_Data!N$23*DK83</f>
        <v>11.882352941176467</v>
      </c>
      <c r="DO83" s="4">
        <f t="shared" si="15"/>
        <v>14</v>
      </c>
      <c r="DP83" s="3">
        <v>6</v>
      </c>
      <c r="DQ83" s="3">
        <v>8</v>
      </c>
      <c r="DR83" s="3">
        <v>10</v>
      </c>
      <c r="DS83" s="12"/>
      <c r="DT83" s="12"/>
      <c r="DU83" s="4">
        <f>[1]Area_Weights_Data!L$26*DP83+[1]Area_Weights_Data!M$26*DQ83+[1]Area_Weights_Data!N$26*DR83</f>
        <v>6.9918699186991855</v>
      </c>
      <c r="DV83" s="4">
        <f>[1]Area_Weights_Data!L$27*DP83+[1]Area_Weights_Data!M$27*DQ83+[1]Area_Weights_Data!N$27*DR83</f>
        <v>9.4339622641509457</v>
      </c>
      <c r="DW83" s="3">
        <v>12</v>
      </c>
      <c r="DX83" s="3">
        <v>16</v>
      </c>
      <c r="DY83" s="3">
        <v>19.5</v>
      </c>
      <c r="DZ83" s="12"/>
      <c r="EA83" s="12"/>
      <c r="EB83" s="4">
        <f>[1]Area_Weights_Data!L$32*DW83+[1]Area_Weights_Data!M$32*DX83+[1]Area_Weights_Data!N$32*DY83</f>
        <v>12.4</v>
      </c>
      <c r="EC83" s="4">
        <f>[1]Area_Weights_Data!L$33*DW83+[1]Area_Weights_Data!M$33*DX83+[1]Area_Weights_Data!N$33*DY83</f>
        <v>17.207142857142856</v>
      </c>
      <c r="ED83" s="3">
        <v>7.5</v>
      </c>
      <c r="EE83" s="3"/>
      <c r="EF83" s="3"/>
      <c r="EG83" s="12"/>
      <c r="EH83" s="12"/>
      <c r="EI83" s="4" t="s">
        <v>98</v>
      </c>
      <c r="EJ83" s="4" t="s">
        <v>98</v>
      </c>
      <c r="EK83">
        <v>14.5</v>
      </c>
      <c r="EL83">
        <v>15</v>
      </c>
      <c r="EM83" s="12"/>
      <c r="EN83" s="13"/>
      <c r="EO83" s="3">
        <v>7</v>
      </c>
      <c r="EP83" s="3">
        <v>10</v>
      </c>
      <c r="EQ83" s="3">
        <v>11</v>
      </c>
      <c r="ER83" s="12"/>
      <c r="ES83" s="13"/>
      <c r="ET83" s="4">
        <f>[1]Area_Weights_Data!L$41*EO83+[1]Area_Weights_Data!M$41*EP83+[1]Area_Weights_Data!N$41*EQ83</f>
        <v>7.8297872340425538</v>
      </c>
      <c r="EU83" s="4">
        <f>[1]Area_Weights_Data!L$42*EO83+[1]Area_Weights_Data!M$42*EP83+[1]Area_Weights_Data!N$42*EQ83</f>
        <v>10.275641025641029</v>
      </c>
    </row>
    <row r="84" spans="1:151" x14ac:dyDescent="0.25">
      <c r="A84" s="2">
        <v>1983</v>
      </c>
      <c r="B84" s="2">
        <v>7</v>
      </c>
      <c r="C84" s="3">
        <v>145</v>
      </c>
      <c r="D84" s="3">
        <v>167</v>
      </c>
      <c r="E84" s="3">
        <v>191</v>
      </c>
      <c r="F84" s="12"/>
      <c r="G84" s="12"/>
      <c r="H84" s="4">
        <f>[1]Area_Weights_Data!C$5*C84+[1]Area_Weights_Data!D$5*D84+[1]Area_Weights_Data!E$5*E84</f>
        <v>155.93301472288601</v>
      </c>
      <c r="I84" s="4">
        <f>[1]Area_Weights_Data!C$6*C84+[1]Area_Weights_Data!D$6*D84+[1]Area_Weights_Data!E$6*E84</f>
        <v>180.17162526189762</v>
      </c>
      <c r="J84" s="3">
        <v>177</v>
      </c>
      <c r="K84" s="3"/>
      <c r="L84" s="3"/>
      <c r="M84" s="12"/>
      <c r="N84" s="12"/>
      <c r="O84" s="4"/>
      <c r="P84" s="4"/>
      <c r="Q84" s="3">
        <v>173</v>
      </c>
      <c r="R84" s="3">
        <v>157</v>
      </c>
      <c r="S84" s="3">
        <v>163</v>
      </c>
      <c r="T84" s="12"/>
      <c r="U84" s="12"/>
      <c r="V84" s="4">
        <f t="shared" si="8"/>
        <v>173</v>
      </c>
      <c r="W84" s="4">
        <f>[1]Area_Weights_Data!C$12*Q84+[1]Area_Weights_Data!E$12*S84</f>
        <v>164.09956350031177</v>
      </c>
      <c r="X84" s="3">
        <v>125</v>
      </c>
      <c r="Y84" s="3">
        <v>160</v>
      </c>
      <c r="Z84" s="3">
        <v>172</v>
      </c>
      <c r="AA84" s="12"/>
      <c r="AB84" s="12"/>
      <c r="AC84" s="4">
        <f>[1]Area_Weights_Data!C$14*X84+[1]Area_Weights_Data!D$14*Y84+[1]Area_Weights_Data!E$14*Z84</f>
        <v>133.30131240698145</v>
      </c>
      <c r="AD84" s="4">
        <f>[1]Area_Weights_Data!C$15*X84+[1]Area_Weights_Data!D$15*Y84+[1]Area_Weights_Data!E$15*Z84</f>
        <v>165.36607937355393</v>
      </c>
      <c r="AE84" s="3">
        <v>181</v>
      </c>
      <c r="AF84" s="3"/>
      <c r="AG84" s="3">
        <v>186</v>
      </c>
      <c r="AH84" s="12"/>
      <c r="AI84" s="12"/>
      <c r="AJ84" s="4">
        <f t="shared" si="9"/>
        <v>181</v>
      </c>
      <c r="AK84" s="4">
        <f t="shared" si="10"/>
        <v>186</v>
      </c>
      <c r="AL84" s="3"/>
      <c r="AM84" s="3">
        <v>145</v>
      </c>
      <c r="AN84" s="3">
        <v>193</v>
      </c>
      <c r="AO84" s="12"/>
      <c r="AP84" s="12"/>
      <c r="AQ84" s="4">
        <f>[1]Area_Weights_Data!D$23*AM84+[1]Area_Weights_Data!E$23*AN84</f>
        <v>170.02401563808991</v>
      </c>
      <c r="AR84" s="4">
        <f t="shared" si="11"/>
        <v>193</v>
      </c>
      <c r="AS84" s="3">
        <v>80</v>
      </c>
      <c r="AT84" s="3">
        <v>148</v>
      </c>
      <c r="AU84" s="3">
        <v>206</v>
      </c>
      <c r="AV84" s="12"/>
      <c r="AW84" s="12"/>
      <c r="AX84" s="4">
        <f>[1]Area_Weights_Data!$C$26*AS84+[1]Area_Weights_Data!$D$26*AT84+[1]Area_Weights_Data!$E$26*AU84</f>
        <v>99.995114503816779</v>
      </c>
      <c r="AY84" s="4">
        <f>[1]Area_Weights_Data!C$27*AS84+[1]Area_Weights_Data!D$27*AT84+[1]Area_Weights_Data!E$27*AU84</f>
        <v>178.83332442686907</v>
      </c>
      <c r="AZ84" s="3">
        <v>129</v>
      </c>
      <c r="BA84" s="3">
        <v>158</v>
      </c>
      <c r="BB84" s="3">
        <v>169</v>
      </c>
      <c r="BC84" s="12"/>
      <c r="BD84" s="12"/>
      <c r="BE84" s="4">
        <f t="shared" si="12"/>
        <v>129</v>
      </c>
      <c r="BF84" s="4">
        <f>[1]Area_Weights_Data!C$33*AZ84+[1]Area_Weights_Data!D$33*BA84+[1]Area_Weights_Data!E$33*BB84</f>
        <v>163.91183999999998</v>
      </c>
      <c r="BG84" s="3">
        <v>114</v>
      </c>
      <c r="BH84" s="3">
        <v>91</v>
      </c>
      <c r="BI84" s="3"/>
      <c r="BJ84" s="12"/>
      <c r="BK84" s="12"/>
      <c r="BL84" s="4">
        <f>[1]Area_Weights_Data!$C$35*BG84+[1]Area_Weights_Data!$D$35*BH84+[1]Area_Weights_Data!$E$35*BI84</f>
        <v>111.65868263473054</v>
      </c>
      <c r="BM84" s="4" t="s">
        <v>98</v>
      </c>
      <c r="BN84">
        <v>183</v>
      </c>
      <c r="BO84">
        <v>183</v>
      </c>
      <c r="BP84" s="12"/>
      <c r="BQ84" s="12"/>
      <c r="BR84" s="3">
        <v>72</v>
      </c>
      <c r="BS84" s="3">
        <v>118</v>
      </c>
      <c r="BT84" s="3">
        <v>113</v>
      </c>
      <c r="BU84" s="12"/>
      <c r="BV84" s="12"/>
      <c r="BW84" s="4">
        <f>BR84*[1]Area_Weights_Data!C$41+BS84*[1]Area_Weights_Data!D$41+BT84*[1]Area_Weights_Data!E$41</f>
        <v>75.986666666666679</v>
      </c>
      <c r="BX84" s="4">
        <f>BR84*[1]Area_Weights_Data!C$42+BS84*[1]Area_Weights_Data!D$42+BT84*[1]Area_Weights_Data!E$42</f>
        <v>114.62466843501325</v>
      </c>
      <c r="BY84"/>
      <c r="BZ84" s="3">
        <v>14</v>
      </c>
      <c r="CA84" s="3">
        <v>16</v>
      </c>
      <c r="CB84" s="3">
        <v>18.25</v>
      </c>
      <c r="CC84" s="12"/>
      <c r="CD84" s="12"/>
      <c r="CE84" s="4">
        <f>[1]Area_Weights_Data!L$5*BZ84+[1]Area_Weights_Data!M$5*CA84+[1]Area_Weights_Data!N$5*CB84</f>
        <v>14.969749351771824</v>
      </c>
      <c r="CF84" s="4">
        <f>[1]Area_Weights_Data!L$6*BZ84+[1]Area_Weights_Data!M$6*CA84+[1]Area_Weights_Data!N$6*CB84</f>
        <v>17.177753544165761</v>
      </c>
      <c r="CG84" s="3">
        <v>17.5</v>
      </c>
      <c r="CH84" s="3"/>
      <c r="CI84" s="3"/>
      <c r="CJ84" s="12"/>
      <c r="CK84" s="12"/>
      <c r="CL84" s="4"/>
      <c r="CM84" s="4"/>
      <c r="CN84" s="3">
        <v>30</v>
      </c>
      <c r="CO84" s="3">
        <v>21</v>
      </c>
      <c r="CP84" s="3">
        <v>26</v>
      </c>
      <c r="CQ84" s="12"/>
      <c r="CR84" s="12"/>
      <c r="CS84" s="4">
        <f>[1]Area_Weights_Data!L$11*CN84+[1]Area_Weights_Data!N$11*CP84</f>
        <v>30</v>
      </c>
      <c r="CT84" s="4">
        <f>[1]Area_Weights_Data!L$12*CN84+[1]Area_Weights_Data!N$12*CP84</f>
        <v>27.121546961325969</v>
      </c>
      <c r="CU84" s="3">
        <v>12.25</v>
      </c>
      <c r="CV84" s="3">
        <v>19.059999999999999</v>
      </c>
      <c r="CW84" s="3">
        <v>28</v>
      </c>
      <c r="CX84" s="12"/>
      <c r="CY84" s="12"/>
      <c r="CZ84" s="4">
        <f>[1]Area_Weights_Data!L$14*CU84+[1]Area_Weights_Data!M$14*CV84+[1]Area_Weights_Data!N$14*CW84</f>
        <v>13.869315960912052</v>
      </c>
      <c r="DA84" s="4">
        <f>[1]Area_Weights_Data!L$15*CU84+[1]Area_Weights_Data!M$15*CV84+[1]Area_Weights_Data!N$15*CW84</f>
        <v>23.326475548060699</v>
      </c>
      <c r="DB84" s="3">
        <v>18</v>
      </c>
      <c r="DC84" s="3"/>
      <c r="DD84" s="3">
        <v>15</v>
      </c>
      <c r="DE84" s="12"/>
      <c r="DF84" s="12"/>
      <c r="DG84" s="4">
        <f t="shared" si="13"/>
        <v>18</v>
      </c>
      <c r="DH84" s="4">
        <f t="shared" si="14"/>
        <v>15</v>
      </c>
      <c r="DI84" s="3"/>
      <c r="DJ84" s="3">
        <v>12.5</v>
      </c>
      <c r="DK84" s="3">
        <v>15.5</v>
      </c>
      <c r="DL84" s="12"/>
      <c r="DM84" s="12"/>
      <c r="DN84" s="4">
        <f>[1]Area_Weights_Data!M$23*DJ84+[1]Area_Weights_Data!N$23*DK84</f>
        <v>13.382352941176467</v>
      </c>
      <c r="DO84" s="4">
        <f t="shared" si="15"/>
        <v>15.5</v>
      </c>
      <c r="DP84" s="3">
        <v>6</v>
      </c>
      <c r="DQ84" s="3">
        <v>9</v>
      </c>
      <c r="DR84" s="3">
        <v>10</v>
      </c>
      <c r="DS84" s="12"/>
      <c r="DT84" s="12"/>
      <c r="DU84" s="4">
        <f>[1]Area_Weights_Data!L$26*DP84+[1]Area_Weights_Data!M$26*DQ84+[1]Area_Weights_Data!N$26*DR84</f>
        <v>7.4878048780487791</v>
      </c>
      <c r="DV84" s="4">
        <f>[1]Area_Weights_Data!L$27*DP84+[1]Area_Weights_Data!M$27*DQ84+[1]Area_Weights_Data!N$27*DR84</f>
        <v>9.7169811320754746</v>
      </c>
      <c r="DW84" s="3">
        <v>12</v>
      </c>
      <c r="DX84" s="3">
        <v>16</v>
      </c>
      <c r="DY84" s="3">
        <v>19.5</v>
      </c>
      <c r="DZ84" s="12"/>
      <c r="EA84" s="12"/>
      <c r="EB84" s="4">
        <f>[1]Area_Weights_Data!L$32*DW84+[1]Area_Weights_Data!M$32*DX84+[1]Area_Weights_Data!N$32*DY84</f>
        <v>12.4</v>
      </c>
      <c r="EC84" s="4">
        <f>[1]Area_Weights_Data!L$33*DW84+[1]Area_Weights_Data!M$33*DX84+[1]Area_Weights_Data!N$33*DY84</f>
        <v>17.207142857142856</v>
      </c>
      <c r="ED84" s="3">
        <v>7.5</v>
      </c>
      <c r="EE84" s="3">
        <v>7</v>
      </c>
      <c r="EF84" s="3"/>
      <c r="EG84" s="12"/>
      <c r="EH84" s="12"/>
      <c r="EI84" s="4">
        <f>[1]Area_Weights_Data!$L$35*ED84+[1]Area_Weights_Data!$M$35*EE84+[1]Area_Weights_Data!$N$35*EF84</f>
        <v>7.4642857142857144</v>
      </c>
      <c r="EJ84" s="4" t="s">
        <v>98</v>
      </c>
      <c r="EK84">
        <v>14.5</v>
      </c>
      <c r="EL84">
        <v>16</v>
      </c>
      <c r="EM84" s="12"/>
      <c r="EN84" s="13"/>
      <c r="EO84" s="3">
        <v>6.5</v>
      </c>
      <c r="EP84" s="3">
        <v>10</v>
      </c>
      <c r="EQ84" s="3">
        <v>11</v>
      </c>
      <c r="ER84" s="12"/>
      <c r="ES84" s="13"/>
      <c r="ET84" s="4">
        <f>[1]Area_Weights_Data!L$41*EO84+[1]Area_Weights_Data!M$41*EP84+[1]Area_Weights_Data!N$41*EQ84</f>
        <v>7.4680851063829801</v>
      </c>
      <c r="EU84" s="4">
        <f>[1]Area_Weights_Data!L$42*EO84+[1]Area_Weights_Data!M$42*EP84+[1]Area_Weights_Data!N$42*EQ84</f>
        <v>10.275641025641029</v>
      </c>
    </row>
    <row r="85" spans="1:151" x14ac:dyDescent="0.25">
      <c r="A85" s="2">
        <v>1983</v>
      </c>
      <c r="B85" s="2">
        <v>8</v>
      </c>
      <c r="C85" s="3">
        <v>151</v>
      </c>
      <c r="D85" s="3">
        <v>187</v>
      </c>
      <c r="E85" s="3">
        <v>189</v>
      </c>
      <c r="F85" s="12"/>
      <c r="G85" s="12"/>
      <c r="H85" s="4">
        <f>[1]Area_Weights_Data!C$5*C85+[1]Area_Weights_Data!D$5*D85+[1]Area_Weights_Data!E$5*E85</f>
        <v>168.89038772835892</v>
      </c>
      <c r="I85" s="4">
        <f>[1]Area_Weights_Data!C$6*C85+[1]Area_Weights_Data!D$6*D85+[1]Area_Weights_Data!E$6*E85</f>
        <v>188.09763543849147</v>
      </c>
      <c r="J85" s="3">
        <v>177</v>
      </c>
      <c r="K85" s="3"/>
      <c r="L85" s="3"/>
      <c r="M85" s="12"/>
      <c r="N85" s="12"/>
      <c r="O85" s="4"/>
      <c r="P85" s="4"/>
      <c r="Q85" s="3">
        <v>180</v>
      </c>
      <c r="R85" s="3">
        <v>153</v>
      </c>
      <c r="S85" s="3">
        <v>172</v>
      </c>
      <c r="T85" s="12"/>
      <c r="U85" s="12"/>
      <c r="V85" s="4">
        <f t="shared" si="8"/>
        <v>180</v>
      </c>
      <c r="W85" s="4">
        <f>[1]Area_Weights_Data!C$12*Q85+[1]Area_Weights_Data!E$12*S85</f>
        <v>172.87965080024944</v>
      </c>
      <c r="X85" s="3">
        <v>108</v>
      </c>
      <c r="Y85" s="3">
        <v>158</v>
      </c>
      <c r="Z85" s="3">
        <v>175</v>
      </c>
      <c r="AA85" s="12"/>
      <c r="AB85" s="12"/>
      <c r="AC85" s="4">
        <f>[1]Area_Weights_Data!C$14*X85+[1]Area_Weights_Data!D$14*Y85+[1]Area_Weights_Data!E$14*Z85</f>
        <v>119.85901772425922</v>
      </c>
      <c r="AD85" s="4">
        <f>[1]Area_Weights_Data!C$15*X85+[1]Area_Weights_Data!D$15*Y85+[1]Area_Weights_Data!E$15*Z85</f>
        <v>165.60194577920146</v>
      </c>
      <c r="AE85" s="3">
        <v>172</v>
      </c>
      <c r="AF85" s="3"/>
      <c r="AG85" s="3">
        <v>180</v>
      </c>
      <c r="AH85" s="12"/>
      <c r="AI85" s="12"/>
      <c r="AJ85" s="4">
        <f t="shared" si="9"/>
        <v>172</v>
      </c>
      <c r="AK85" s="4">
        <f t="shared" si="10"/>
        <v>180</v>
      </c>
      <c r="AL85" s="3"/>
      <c r="AM85" s="3">
        <v>141</v>
      </c>
      <c r="AN85" s="3">
        <v>170</v>
      </c>
      <c r="AO85" s="12"/>
      <c r="AP85" s="12"/>
      <c r="AQ85" s="4">
        <f>[1]Area_Weights_Data!D$23*AM85+[1]Area_Weights_Data!E$23*AN85</f>
        <v>156.04412175370004</v>
      </c>
      <c r="AR85" s="4">
        <f t="shared" si="11"/>
        <v>170</v>
      </c>
      <c r="AS85" s="3">
        <v>77</v>
      </c>
      <c r="AT85" s="3">
        <v>146</v>
      </c>
      <c r="AU85" s="3">
        <v>196</v>
      </c>
      <c r="AV85" s="12"/>
      <c r="AW85" s="12"/>
      <c r="AX85" s="4">
        <f>[1]Area_Weights_Data!$C$26*AS85+[1]Area_Weights_Data!$D$26*AT85+[1]Area_Weights_Data!$E$26*AU85</f>
        <v>97.289160305343501</v>
      </c>
      <c r="AY85" s="4">
        <f>[1]Area_Weights_Data!C$27*AS85+[1]Area_Weights_Data!D$27*AT85+[1]Area_Weights_Data!E$27*AU85</f>
        <v>172.58045209212852</v>
      </c>
      <c r="AZ85" s="3">
        <v>126</v>
      </c>
      <c r="BA85" s="3">
        <v>154</v>
      </c>
      <c r="BB85" s="3">
        <v>172</v>
      </c>
      <c r="BC85" s="12"/>
      <c r="BD85" s="12"/>
      <c r="BE85" s="4">
        <f t="shared" si="12"/>
        <v>126</v>
      </c>
      <c r="BF85" s="4">
        <f>[1]Area_Weights_Data!C$33*AZ85+[1]Area_Weights_Data!D$33*BA85+[1]Area_Weights_Data!E$33*BB85</f>
        <v>163.67391999999998</v>
      </c>
      <c r="BG85" s="3">
        <v>75</v>
      </c>
      <c r="BH85" s="3">
        <v>82</v>
      </c>
      <c r="BI85" s="3"/>
      <c r="BJ85" s="12"/>
      <c r="BK85" s="12"/>
      <c r="BL85" s="4">
        <f>[1]Area_Weights_Data!$C$35*BG85+[1]Area_Weights_Data!$D$35*BH85+[1]Area_Weights_Data!$E$35*BI85</f>
        <v>75.712574850299404</v>
      </c>
      <c r="BM85" s="4" t="s">
        <v>98</v>
      </c>
      <c r="BN85">
        <v>179</v>
      </c>
      <c r="BO85">
        <v>195</v>
      </c>
      <c r="BP85" s="12"/>
      <c r="BQ85" s="12"/>
      <c r="BR85" s="3">
        <v>62</v>
      </c>
      <c r="BS85" s="3">
        <v>116</v>
      </c>
      <c r="BT85" s="3">
        <v>108</v>
      </c>
      <c r="BU85" s="12"/>
      <c r="BV85" s="12"/>
      <c r="BW85" s="4">
        <f>BR85*[1]Area_Weights_Data!C$41+BS85*[1]Area_Weights_Data!D$41+BT85*[1]Area_Weights_Data!E$41</f>
        <v>66.680000000000007</v>
      </c>
      <c r="BX85" s="4">
        <f>BR85*[1]Area_Weights_Data!C$42+BS85*[1]Area_Weights_Data!D$42+BT85*[1]Area_Weights_Data!E$42</f>
        <v>110.59946949602121</v>
      </c>
      <c r="BY85"/>
      <c r="BZ85" s="3">
        <v>14</v>
      </c>
      <c r="CA85" s="3">
        <v>18.5</v>
      </c>
      <c r="CB85" s="3">
        <v>18.75</v>
      </c>
      <c r="CC85" s="12"/>
      <c r="CD85" s="12"/>
      <c r="CE85" s="4">
        <f>[1]Area_Weights_Data!L$5*BZ85+[1]Area_Weights_Data!M$5*CA85+[1]Area_Weights_Data!N$5*CB85</f>
        <v>16.181936041486605</v>
      </c>
      <c r="CF85" s="4">
        <f>[1]Area_Weights_Data!L$6*BZ85+[1]Area_Weights_Data!M$6*CA85+[1]Area_Weights_Data!N$6*CB85</f>
        <v>18.630861504907308</v>
      </c>
      <c r="CG85" s="3">
        <v>17.5</v>
      </c>
      <c r="CH85" s="3"/>
      <c r="CI85" s="3"/>
      <c r="CJ85" s="12"/>
      <c r="CK85" s="12"/>
      <c r="CL85" s="4"/>
      <c r="CM85" s="4"/>
      <c r="CN85" s="3">
        <v>29.5</v>
      </c>
      <c r="CO85" s="3">
        <v>21</v>
      </c>
      <c r="CP85" s="3">
        <v>24</v>
      </c>
      <c r="CQ85" s="12"/>
      <c r="CR85" s="12"/>
      <c r="CS85" s="4">
        <f>[1]Area_Weights_Data!L$11*CN85+[1]Area_Weights_Data!N$11*CP85</f>
        <v>29.5</v>
      </c>
      <c r="CT85" s="4">
        <f>[1]Area_Weights_Data!L$12*CN85+[1]Area_Weights_Data!N$12*CP85</f>
        <v>25.542127071823209</v>
      </c>
      <c r="CU85" s="3">
        <v>12.25</v>
      </c>
      <c r="CV85" s="3">
        <v>19</v>
      </c>
      <c r="CW85" s="3">
        <v>28</v>
      </c>
      <c r="CX85" s="12"/>
      <c r="CY85" s="12"/>
      <c r="CZ85" s="4">
        <f>[1]Area_Weights_Data!L$14*CU85+[1]Area_Weights_Data!M$14*CV85+[1]Area_Weights_Data!N$14*CW85</f>
        <v>13.855048859934854</v>
      </c>
      <c r="DA85" s="4">
        <f>[1]Area_Weights_Data!L$15*CU85+[1]Area_Weights_Data!M$15*CV85+[1]Area_Weights_Data!N$15*CW85</f>
        <v>23.295109612141644</v>
      </c>
      <c r="DB85" s="3">
        <v>19.25</v>
      </c>
      <c r="DC85" s="3"/>
      <c r="DD85" s="3">
        <v>16</v>
      </c>
      <c r="DE85" s="12"/>
      <c r="DF85" s="12"/>
      <c r="DG85" s="4">
        <f t="shared" si="13"/>
        <v>19.25</v>
      </c>
      <c r="DH85" s="4">
        <f t="shared" si="14"/>
        <v>16</v>
      </c>
      <c r="DI85" s="3"/>
      <c r="DJ85" s="3">
        <v>12.5</v>
      </c>
      <c r="DK85" s="3">
        <v>15.5</v>
      </c>
      <c r="DL85" s="12"/>
      <c r="DM85" s="12"/>
      <c r="DN85" s="4">
        <f>[1]Area_Weights_Data!M$23*DJ85+[1]Area_Weights_Data!N$23*DK85</f>
        <v>13.382352941176467</v>
      </c>
      <c r="DO85" s="4">
        <f t="shared" si="15"/>
        <v>15.5</v>
      </c>
      <c r="DP85" s="3">
        <v>6</v>
      </c>
      <c r="DQ85" s="3">
        <v>9</v>
      </c>
      <c r="DR85" s="3">
        <v>11</v>
      </c>
      <c r="DS85" s="12"/>
      <c r="DT85" s="12"/>
      <c r="DU85" s="4">
        <f>[1]Area_Weights_Data!L$26*DP85+[1]Area_Weights_Data!M$26*DQ85+[1]Area_Weights_Data!N$26*DR85</f>
        <v>7.4878048780487791</v>
      </c>
      <c r="DV85" s="4">
        <f>[1]Area_Weights_Data!L$27*DP85+[1]Area_Weights_Data!M$27*DQ85+[1]Area_Weights_Data!N$27*DR85</f>
        <v>10.433962264150946</v>
      </c>
      <c r="DW85" s="3">
        <v>12</v>
      </c>
      <c r="DX85" s="3">
        <v>16</v>
      </c>
      <c r="DY85" s="3">
        <v>20</v>
      </c>
      <c r="DZ85" s="12"/>
      <c r="EA85" s="12"/>
      <c r="EB85" s="4">
        <f>[1]Area_Weights_Data!L$32*DW85+[1]Area_Weights_Data!M$32*DX85+[1]Area_Weights_Data!N$32*DY85</f>
        <v>12.4</v>
      </c>
      <c r="EC85" s="4">
        <f>[1]Area_Weights_Data!L$33*DW85+[1]Area_Weights_Data!M$33*DX85+[1]Area_Weights_Data!N$33*DY85</f>
        <v>17.37959183673469</v>
      </c>
      <c r="ED85" s="3">
        <v>7.5</v>
      </c>
      <c r="EE85" s="3">
        <v>7</v>
      </c>
      <c r="EF85" s="3">
        <v>7</v>
      </c>
      <c r="EG85" s="12"/>
      <c r="EH85" s="12"/>
      <c r="EI85" s="4">
        <f>[1]Area_Weights_Data!$L$35*ED85+[1]Area_Weights_Data!$M$35*EE85+[1]Area_Weights_Data!$N$35*EF85</f>
        <v>7.4642857142857144</v>
      </c>
      <c r="EJ85" s="4">
        <f>[1]Area_Weights_Data!$L$36*ED85+[1]Area_Weights_Data!$M$36*EE85+[1]Area_Weights_Data!$N$36*EF85</f>
        <v>6.9999999999999991</v>
      </c>
      <c r="EK85">
        <v>15.75</v>
      </c>
      <c r="EL85">
        <v>16</v>
      </c>
      <c r="EM85" s="12"/>
      <c r="EN85" s="13"/>
      <c r="EO85" s="3">
        <v>6.5</v>
      </c>
      <c r="EP85" s="3">
        <v>10.5</v>
      </c>
      <c r="EQ85" s="3">
        <v>11</v>
      </c>
      <c r="ER85" s="12"/>
      <c r="ES85" s="13"/>
      <c r="ET85" s="4">
        <f>[1]Area_Weights_Data!L$41*EO85+[1]Area_Weights_Data!M$41*EP85+[1]Area_Weights_Data!N$41*EQ85</f>
        <v>7.6063829787234054</v>
      </c>
      <c r="EU85" s="4">
        <f>[1]Area_Weights_Data!L$42*EO85+[1]Area_Weights_Data!M$42*EP85+[1]Area_Weights_Data!N$42*EQ85</f>
        <v>10.637820512820515</v>
      </c>
    </row>
    <row r="86" spans="1:151" x14ac:dyDescent="0.25">
      <c r="A86" s="2">
        <v>1983</v>
      </c>
      <c r="B86" s="2">
        <v>9</v>
      </c>
      <c r="C86" s="3">
        <v>142</v>
      </c>
      <c r="D86" s="3">
        <v>170</v>
      </c>
      <c r="E86" s="3">
        <v>186</v>
      </c>
      <c r="F86" s="12"/>
      <c r="G86" s="12"/>
      <c r="H86" s="4">
        <f>[1]Area_Weights_Data!C$5*C86+[1]Area_Weights_Data!D$5*D86+[1]Area_Weights_Data!E$5*E86</f>
        <v>155.91474601094586</v>
      </c>
      <c r="I86" s="4">
        <f>[1]Area_Weights_Data!C$6*C86+[1]Area_Weights_Data!D$6*D86+[1]Area_Weights_Data!E$6*E86</f>
        <v>178.78108350793173</v>
      </c>
      <c r="J86" s="3">
        <v>173</v>
      </c>
      <c r="K86" s="3"/>
      <c r="L86" s="3"/>
      <c r="M86" s="12"/>
      <c r="N86" s="12"/>
      <c r="O86" s="4"/>
      <c r="P86" s="4"/>
      <c r="Q86" s="3">
        <v>180</v>
      </c>
      <c r="R86" s="3">
        <v>162</v>
      </c>
      <c r="S86" s="3">
        <v>184</v>
      </c>
      <c r="T86" s="12"/>
      <c r="U86" s="12"/>
      <c r="V86" s="4">
        <f t="shared" si="8"/>
        <v>180</v>
      </c>
      <c r="W86" s="4">
        <f>[1]Area_Weights_Data!C$12*Q86+[1]Area_Weights_Data!E$12*S86</f>
        <v>183.56017459987527</v>
      </c>
      <c r="X86" s="3">
        <v>112</v>
      </c>
      <c r="Y86" s="3">
        <v>162</v>
      </c>
      <c r="Z86" s="3">
        <v>210</v>
      </c>
      <c r="AA86" s="12"/>
      <c r="AB86" s="12"/>
      <c r="AC86" s="4">
        <f>[1]Area_Weights_Data!C$14*X86+[1]Area_Weights_Data!D$14*Y86+[1]Area_Weights_Data!E$14*Z86</f>
        <v>123.85901772425922</v>
      </c>
      <c r="AD86" s="4">
        <f>[1]Area_Weights_Data!C$15*X86+[1]Area_Weights_Data!D$15*Y86+[1]Area_Weights_Data!E$15*Z86</f>
        <v>183.46431749421598</v>
      </c>
      <c r="AE86" s="3">
        <v>182</v>
      </c>
      <c r="AF86" s="3"/>
      <c r="AG86" s="3">
        <v>172</v>
      </c>
      <c r="AH86" s="12"/>
      <c r="AI86" s="12"/>
      <c r="AJ86" s="4">
        <f t="shared" si="9"/>
        <v>182</v>
      </c>
      <c r="AK86" s="4">
        <f t="shared" si="10"/>
        <v>172</v>
      </c>
      <c r="AL86" s="3"/>
      <c r="AM86" s="3">
        <v>153</v>
      </c>
      <c r="AN86" s="3">
        <v>187</v>
      </c>
      <c r="AO86" s="12"/>
      <c r="AP86" s="12"/>
      <c r="AQ86" s="4">
        <f>[1]Area_Weights_Data!D$23*AM86+[1]Area_Weights_Data!E$23*AN86</f>
        <v>170.65512426696452</v>
      </c>
      <c r="AR86" s="4">
        <f t="shared" si="11"/>
        <v>187</v>
      </c>
      <c r="AS86" s="3">
        <v>75</v>
      </c>
      <c r="AT86" s="3">
        <v>138</v>
      </c>
      <c r="AU86" s="3">
        <v>182</v>
      </c>
      <c r="AV86" s="12"/>
      <c r="AW86" s="12"/>
      <c r="AX86" s="4">
        <f>[1]Area_Weights_Data!$C$26*AS86+[1]Area_Weights_Data!$D$26*AT86+[1]Area_Weights_Data!$E$26*AU86</f>
        <v>93.524885496183188</v>
      </c>
      <c r="AY86" s="4">
        <f>[1]Area_Weights_Data!C$27*AS86+[1]Area_Weights_Data!D$27*AT86+[1]Area_Weights_Data!E$27*AU86</f>
        <v>161.39079784107309</v>
      </c>
      <c r="AZ86" s="3">
        <v>128</v>
      </c>
      <c r="BA86" s="3">
        <v>162</v>
      </c>
      <c r="BB86" s="3">
        <v>172</v>
      </c>
      <c r="BC86" s="12"/>
      <c r="BD86" s="12"/>
      <c r="BE86" s="4">
        <f t="shared" si="12"/>
        <v>128</v>
      </c>
      <c r="BF86" s="4">
        <f>[1]Area_Weights_Data!C$33*AZ86+[1]Area_Weights_Data!D$33*BA86+[1]Area_Weights_Data!E$33*BB86</f>
        <v>167.37439999999998</v>
      </c>
      <c r="BG86" s="3">
        <v>82</v>
      </c>
      <c r="BH86" s="3">
        <v>66</v>
      </c>
      <c r="BI86" s="3"/>
      <c r="BJ86" s="12"/>
      <c r="BK86" s="12"/>
      <c r="BL86" s="4">
        <f>[1]Area_Weights_Data!$C$35*BG86+[1]Area_Weights_Data!$D$35*BH86+[1]Area_Weights_Data!$E$35*BI86</f>
        <v>80.371257485029929</v>
      </c>
      <c r="BM86" s="4" t="s">
        <v>98</v>
      </c>
      <c r="BN86">
        <v>180</v>
      </c>
      <c r="BO86">
        <v>176</v>
      </c>
      <c r="BP86" s="12"/>
      <c r="BQ86" s="12"/>
      <c r="BR86" s="3">
        <v>60</v>
      </c>
      <c r="BS86" s="3">
        <v>111</v>
      </c>
      <c r="BT86" s="3">
        <v>112</v>
      </c>
      <c r="BU86" s="12"/>
      <c r="BV86" s="12"/>
      <c r="BW86" s="4">
        <f>BR86*[1]Area_Weights_Data!C$41+BS86*[1]Area_Weights_Data!D$41+BT86*[1]Area_Weights_Data!E$41</f>
        <v>64.42</v>
      </c>
      <c r="BX86" s="4">
        <f>BR86*[1]Area_Weights_Data!C$42+BS86*[1]Area_Weights_Data!D$42+BT86*[1]Area_Weights_Data!E$42</f>
        <v>111.67506631299733</v>
      </c>
      <c r="BY86"/>
      <c r="BZ86" s="3">
        <v>11.5</v>
      </c>
      <c r="CA86" s="3">
        <v>18.5</v>
      </c>
      <c r="CB86" s="3">
        <v>18.75</v>
      </c>
      <c r="CC86" s="12"/>
      <c r="CD86" s="12"/>
      <c r="CE86" s="4">
        <f>[1]Area_Weights_Data!L$5*BZ86+[1]Area_Weights_Data!M$5*CA86+[1]Area_Weights_Data!N$5*CB86</f>
        <v>14.894122731201383</v>
      </c>
      <c r="CF86" s="4">
        <f>[1]Area_Weights_Data!L$6*BZ86+[1]Area_Weights_Data!M$6*CA86+[1]Area_Weights_Data!N$6*CB86</f>
        <v>18.630861504907308</v>
      </c>
      <c r="CG86" s="3">
        <v>17.5</v>
      </c>
      <c r="CH86" s="3"/>
      <c r="CI86" s="3"/>
      <c r="CJ86" s="12"/>
      <c r="CK86" s="12"/>
      <c r="CL86" s="4"/>
      <c r="CM86" s="4"/>
      <c r="CN86" s="3">
        <v>29.5</v>
      </c>
      <c r="CO86" s="3">
        <v>21</v>
      </c>
      <c r="CP86" s="3">
        <v>24</v>
      </c>
      <c r="CQ86" s="12"/>
      <c r="CR86" s="12"/>
      <c r="CS86" s="4">
        <f>[1]Area_Weights_Data!L$11*CN86+[1]Area_Weights_Data!N$11*CP86</f>
        <v>29.5</v>
      </c>
      <c r="CT86" s="4">
        <f>[1]Area_Weights_Data!L$12*CN86+[1]Area_Weights_Data!N$12*CP86</f>
        <v>25.542127071823209</v>
      </c>
      <c r="CU86" s="3">
        <v>12</v>
      </c>
      <c r="CV86" s="3">
        <v>17</v>
      </c>
      <c r="CW86" s="3">
        <v>29</v>
      </c>
      <c r="CX86" s="12"/>
      <c r="CY86" s="12"/>
      <c r="CZ86" s="4">
        <f>[1]Area_Weights_Data!L$14*CU86+[1]Area_Weights_Data!M$14*CV86+[1]Area_Weights_Data!N$14*CW86</f>
        <v>13.188925081433226</v>
      </c>
      <c r="DA86" s="4">
        <f>[1]Area_Weights_Data!L$15*CU86+[1]Area_Weights_Data!M$15*CV86+[1]Area_Weights_Data!N$15*CW86</f>
        <v>22.726812816188861</v>
      </c>
      <c r="DB86" s="3">
        <v>19.25</v>
      </c>
      <c r="DC86" s="3"/>
      <c r="DD86" s="3">
        <v>16</v>
      </c>
      <c r="DE86" s="12"/>
      <c r="DF86" s="12"/>
      <c r="DG86" s="4">
        <f t="shared" si="13"/>
        <v>19.25</v>
      </c>
      <c r="DH86" s="4">
        <f t="shared" si="14"/>
        <v>16</v>
      </c>
      <c r="DI86" s="3"/>
      <c r="DJ86" s="3">
        <v>12.5</v>
      </c>
      <c r="DK86" s="3">
        <v>13</v>
      </c>
      <c r="DL86" s="12"/>
      <c r="DM86" s="12"/>
      <c r="DN86" s="4">
        <f>[1]Area_Weights_Data!M$23*DJ86+[1]Area_Weights_Data!N$23*DK86</f>
        <v>12.647058823529409</v>
      </c>
      <c r="DO86" s="4">
        <f t="shared" si="15"/>
        <v>13</v>
      </c>
      <c r="DP86" s="3">
        <v>6</v>
      </c>
      <c r="DQ86" s="3">
        <v>9.5</v>
      </c>
      <c r="DR86" s="3">
        <v>11</v>
      </c>
      <c r="DS86" s="12"/>
      <c r="DT86" s="12"/>
      <c r="DU86" s="4">
        <f>[1]Area_Weights_Data!L$26*DP86+[1]Area_Weights_Data!M$26*DQ86+[1]Area_Weights_Data!N$26*DR86</f>
        <v>7.735772357723576</v>
      </c>
      <c r="DV86" s="4">
        <f>[1]Area_Weights_Data!L$27*DP86+[1]Area_Weights_Data!M$27*DQ86+[1]Area_Weights_Data!N$27*DR86</f>
        <v>10.57547169811321</v>
      </c>
      <c r="DW86" s="3">
        <v>11</v>
      </c>
      <c r="DX86" s="3">
        <v>16</v>
      </c>
      <c r="DY86" s="3">
        <v>18</v>
      </c>
      <c r="DZ86" s="12"/>
      <c r="EA86" s="12"/>
      <c r="EB86" s="4">
        <f>[1]Area_Weights_Data!L$32*DW86+[1]Area_Weights_Data!M$32*DX86+[1]Area_Weights_Data!N$32*DY86</f>
        <v>11.5</v>
      </c>
      <c r="EC86" s="4">
        <f>[1]Area_Weights_Data!L$33*DW86+[1]Area_Weights_Data!M$33*DX86+[1]Area_Weights_Data!N$33*DY86</f>
        <v>16.689795918367345</v>
      </c>
      <c r="ED86" s="3">
        <v>7.5</v>
      </c>
      <c r="EE86" s="3">
        <v>7</v>
      </c>
      <c r="EF86" s="3">
        <v>7</v>
      </c>
      <c r="EG86" s="12"/>
      <c r="EH86" s="12"/>
      <c r="EI86" s="4">
        <f>[1]Area_Weights_Data!$L$35*ED86+[1]Area_Weights_Data!$M$35*EE86+[1]Area_Weights_Data!$N$35*EF86</f>
        <v>7.4642857142857144</v>
      </c>
      <c r="EJ86" s="4">
        <f>[1]Area_Weights_Data!$L$36*ED86+[1]Area_Weights_Data!$M$36*EE86+[1]Area_Weights_Data!$N$36*EF86</f>
        <v>6.9999999999999991</v>
      </c>
      <c r="EK86">
        <v>15.75</v>
      </c>
      <c r="EL86">
        <v>16</v>
      </c>
      <c r="EM86" s="12"/>
      <c r="EN86" s="13"/>
      <c r="EO86" s="3">
        <v>6.5</v>
      </c>
      <c r="EP86" s="3">
        <v>10.5</v>
      </c>
      <c r="EQ86" s="3">
        <v>11</v>
      </c>
      <c r="ER86" s="12"/>
      <c r="ES86" s="13"/>
      <c r="ET86" s="4">
        <f>[1]Area_Weights_Data!L$41*EO86+[1]Area_Weights_Data!M$41*EP86+[1]Area_Weights_Data!N$41*EQ86</f>
        <v>7.6063829787234054</v>
      </c>
      <c r="EU86" s="4">
        <f>[1]Area_Weights_Data!L$42*EO86+[1]Area_Weights_Data!M$42*EP86+[1]Area_Weights_Data!N$42*EQ86</f>
        <v>10.637820512820515</v>
      </c>
    </row>
    <row r="87" spans="1:151" x14ac:dyDescent="0.25">
      <c r="A87" s="2">
        <v>1983</v>
      </c>
      <c r="B87" s="2">
        <v>10</v>
      </c>
      <c r="C87" s="3">
        <v>150</v>
      </c>
      <c r="D87" s="3">
        <v>209</v>
      </c>
      <c r="E87" s="3">
        <v>214</v>
      </c>
      <c r="F87" s="12"/>
      <c r="G87" s="12"/>
      <c r="H87" s="4">
        <f>[1]Area_Weights_Data!C$5*C87+[1]Area_Weights_Data!D$5*D87+[1]Area_Weights_Data!E$5*E87</f>
        <v>179.32035766592156</v>
      </c>
      <c r="I87" s="4">
        <f>[1]Area_Weights_Data!C$6*C87+[1]Area_Weights_Data!D$6*D87+[1]Area_Weights_Data!E$6*E87</f>
        <v>211.74408859622866</v>
      </c>
      <c r="J87" s="3">
        <v>176</v>
      </c>
      <c r="K87" s="3"/>
      <c r="L87" s="3"/>
      <c r="M87" s="12"/>
      <c r="N87" s="12"/>
      <c r="O87" s="4"/>
      <c r="P87" s="4"/>
      <c r="Q87" s="3">
        <v>170</v>
      </c>
      <c r="R87" s="3">
        <v>155</v>
      </c>
      <c r="S87" s="3">
        <v>185</v>
      </c>
      <c r="T87" s="12"/>
      <c r="U87" s="12"/>
      <c r="V87" s="4">
        <f t="shared" si="8"/>
        <v>170</v>
      </c>
      <c r="W87" s="4">
        <f>[1]Area_Weights_Data!C$12*Q87+[1]Area_Weights_Data!E$12*S87</f>
        <v>183.35065474953234</v>
      </c>
      <c r="X87" s="3">
        <v>94</v>
      </c>
      <c r="Y87" s="3">
        <v>170</v>
      </c>
      <c r="Z87" s="3">
        <v>204</v>
      </c>
      <c r="AA87" s="12"/>
      <c r="AB87" s="12"/>
      <c r="AC87" s="4">
        <f>[1]Area_Weights_Data!C$14*X87+[1]Area_Weights_Data!D$14*Y87+[1]Area_Weights_Data!E$14*Z87</f>
        <v>112.02570694087402</v>
      </c>
      <c r="AD87" s="4">
        <f>[1]Area_Weights_Data!C$15*X87+[1]Area_Weights_Data!D$15*Y87+[1]Area_Weights_Data!E$15*Z87</f>
        <v>185.20389155840297</v>
      </c>
      <c r="AE87" s="3">
        <v>171</v>
      </c>
      <c r="AF87" s="3"/>
      <c r="AG87" s="3">
        <v>166</v>
      </c>
      <c r="AH87" s="12"/>
      <c r="AI87" s="12"/>
      <c r="AJ87" s="4">
        <f t="shared" si="9"/>
        <v>171</v>
      </c>
      <c r="AK87" s="4">
        <f t="shared" si="10"/>
        <v>166</v>
      </c>
      <c r="AL87" s="3"/>
      <c r="AM87" s="3">
        <v>141</v>
      </c>
      <c r="AN87" s="3">
        <v>166</v>
      </c>
      <c r="AO87" s="12"/>
      <c r="AP87" s="12"/>
      <c r="AQ87" s="4">
        <f>[1]Area_Weights_Data!D$23*AM87+[1]Area_Weights_Data!E$23*AN87</f>
        <v>153.94191566601506</v>
      </c>
      <c r="AR87" s="4">
        <f t="shared" si="11"/>
        <v>166</v>
      </c>
      <c r="AS87" s="3">
        <v>77</v>
      </c>
      <c r="AT87" s="3">
        <v>141</v>
      </c>
      <c r="AU87" s="3">
        <v>176</v>
      </c>
      <c r="AV87" s="12"/>
      <c r="AW87" s="12"/>
      <c r="AX87" s="4">
        <f>[1]Area_Weights_Data!$C$26*AS87+[1]Area_Weights_Data!$D$26*AT87+[1]Area_Weights_Data!$E$26*AU87</f>
        <v>95.818931297709895</v>
      </c>
      <c r="AY87" s="4">
        <f>[1]Area_Weights_Data!C$27*AS87+[1]Area_Weights_Data!D$27*AT87+[1]Area_Weights_Data!E$27*AU87</f>
        <v>159.60631646448996</v>
      </c>
      <c r="AZ87" s="3">
        <v>131</v>
      </c>
      <c r="BA87" s="3">
        <v>169</v>
      </c>
      <c r="BB87" s="3">
        <v>170</v>
      </c>
      <c r="BC87" s="12"/>
      <c r="BD87" s="12"/>
      <c r="BE87" s="4">
        <f t="shared" si="12"/>
        <v>131</v>
      </c>
      <c r="BF87" s="4">
        <f>[1]Area_Weights_Data!C$33*AZ87+[1]Area_Weights_Data!D$33*BA87+[1]Area_Weights_Data!E$33*BB87</f>
        <v>169.53744</v>
      </c>
      <c r="BG87" s="3">
        <v>86</v>
      </c>
      <c r="BH87" s="3">
        <v>76</v>
      </c>
      <c r="BI87" s="3">
        <v>85</v>
      </c>
      <c r="BJ87" s="12"/>
      <c r="BK87" s="12"/>
      <c r="BL87" s="4">
        <f>[1]Area_Weights_Data!$C$35*BG87+[1]Area_Weights_Data!$D$35*BH87+[1]Area_Weights_Data!$E$35*BI87</f>
        <v>84.982035928143716</v>
      </c>
      <c r="BM87" s="4">
        <f>[1]Area_Weights_Data!$C$36*BG87+[1]Area_Weights_Data!$D$36*BH87+[1]Area_Weights_Data!$E$36*BI87</f>
        <v>79.148148148148152</v>
      </c>
      <c r="BN87">
        <v>172</v>
      </c>
      <c r="BO87">
        <v>165</v>
      </c>
      <c r="BP87" s="12"/>
      <c r="BQ87" s="12"/>
      <c r="BR87" s="3">
        <v>52</v>
      </c>
      <c r="BS87" s="3">
        <v>90</v>
      </c>
      <c r="BT87" s="3">
        <v>90</v>
      </c>
      <c r="BU87" s="12"/>
      <c r="BV87" s="12"/>
      <c r="BW87" s="4">
        <f>BR87*[1]Area_Weights_Data!C$41+BS87*[1]Area_Weights_Data!D$41+BT87*[1]Area_Weights_Data!E$41</f>
        <v>55.293333333333337</v>
      </c>
      <c r="BX87" s="4">
        <f>BR87*[1]Area_Weights_Data!C$42+BS87*[1]Area_Weights_Data!D$42+BT87*[1]Area_Weights_Data!E$42</f>
        <v>89.999999999999986</v>
      </c>
      <c r="BY87"/>
      <c r="BZ87" s="3">
        <v>11.5</v>
      </c>
      <c r="CA87" s="3">
        <v>16.75</v>
      </c>
      <c r="CB87" s="3">
        <v>19</v>
      </c>
      <c r="CC87" s="12"/>
      <c r="CD87" s="12"/>
      <c r="CE87" s="4">
        <f>[1]Area_Weights_Data!L$5*BZ87+[1]Area_Weights_Data!M$5*CA87+[1]Area_Weights_Data!N$5*CB87</f>
        <v>14.045592048401037</v>
      </c>
      <c r="CF87" s="4">
        <f>[1]Area_Weights_Data!L$6*BZ87+[1]Area_Weights_Data!M$6*CA87+[1]Area_Weights_Data!N$6*CB87</f>
        <v>17.927753544165757</v>
      </c>
      <c r="CG87" s="3">
        <v>17.5</v>
      </c>
      <c r="CH87" s="3"/>
      <c r="CI87" s="3"/>
      <c r="CJ87" s="12"/>
      <c r="CK87" s="12"/>
      <c r="CL87" s="4"/>
      <c r="CM87" s="4"/>
      <c r="CN87" s="3">
        <v>29.5</v>
      </c>
      <c r="CO87" s="3">
        <v>21</v>
      </c>
      <c r="CP87" s="3">
        <v>24.5</v>
      </c>
      <c r="CQ87" s="12"/>
      <c r="CR87" s="12"/>
      <c r="CS87" s="4">
        <f>[1]Area_Weights_Data!L$11*CN87+[1]Area_Weights_Data!N$11*CP87</f>
        <v>29.5</v>
      </c>
      <c r="CT87" s="4">
        <f>[1]Area_Weights_Data!L$12*CN87+[1]Area_Weights_Data!N$12*CP87</f>
        <v>25.901933701657462</v>
      </c>
      <c r="CU87" s="3">
        <v>12</v>
      </c>
      <c r="CV87" s="3">
        <v>17</v>
      </c>
      <c r="CW87" s="3">
        <v>29</v>
      </c>
      <c r="CX87" s="12"/>
      <c r="CY87" s="12"/>
      <c r="CZ87" s="4">
        <f>[1]Area_Weights_Data!L$14*CU87+[1]Area_Weights_Data!M$14*CV87+[1]Area_Weights_Data!N$14*CW87</f>
        <v>13.188925081433226</v>
      </c>
      <c r="DA87" s="4">
        <f>[1]Area_Weights_Data!L$15*CU87+[1]Area_Weights_Data!M$15*CV87+[1]Area_Weights_Data!N$15*CW87</f>
        <v>22.726812816188861</v>
      </c>
      <c r="DB87" s="3">
        <v>19.25</v>
      </c>
      <c r="DC87" s="3"/>
      <c r="DD87" s="3">
        <v>16</v>
      </c>
      <c r="DE87" s="12"/>
      <c r="DF87" s="12"/>
      <c r="DG87" s="4">
        <f t="shared" si="13"/>
        <v>19.25</v>
      </c>
      <c r="DH87" s="4">
        <f t="shared" si="14"/>
        <v>16</v>
      </c>
      <c r="DI87" s="3"/>
      <c r="DJ87" s="3">
        <v>11</v>
      </c>
      <c r="DK87" s="3">
        <v>12</v>
      </c>
      <c r="DL87" s="12"/>
      <c r="DM87" s="12"/>
      <c r="DN87" s="4">
        <f>[1]Area_Weights_Data!M$23*DJ87+[1]Area_Weights_Data!N$23*DK87</f>
        <v>11.294117647058821</v>
      </c>
      <c r="DO87" s="4">
        <f t="shared" si="15"/>
        <v>12</v>
      </c>
      <c r="DP87" s="3">
        <v>6</v>
      </c>
      <c r="DQ87" s="3">
        <v>9.5</v>
      </c>
      <c r="DR87" s="3">
        <v>11</v>
      </c>
      <c r="DS87" s="12"/>
      <c r="DT87" s="12"/>
      <c r="DU87" s="4">
        <f>[1]Area_Weights_Data!L$26*DP87+[1]Area_Weights_Data!M$26*DQ87+[1]Area_Weights_Data!N$26*DR87</f>
        <v>7.735772357723576</v>
      </c>
      <c r="DV87" s="4">
        <f>[1]Area_Weights_Data!L$27*DP87+[1]Area_Weights_Data!M$27*DQ87+[1]Area_Weights_Data!N$27*DR87</f>
        <v>10.57547169811321</v>
      </c>
      <c r="DW87" s="3">
        <v>11</v>
      </c>
      <c r="DX87" s="3">
        <v>16</v>
      </c>
      <c r="DY87" s="3">
        <v>19</v>
      </c>
      <c r="DZ87" s="12"/>
      <c r="EA87" s="12"/>
      <c r="EB87" s="4">
        <f>[1]Area_Weights_Data!L$32*DW87+[1]Area_Weights_Data!M$32*DX87+[1]Area_Weights_Data!N$32*DY87</f>
        <v>11.5</v>
      </c>
      <c r="EC87" s="4">
        <f>[1]Area_Weights_Data!L$33*DW87+[1]Area_Weights_Data!M$33*DX87+[1]Area_Weights_Data!N$33*DY87</f>
        <v>17.034693877551017</v>
      </c>
      <c r="ED87" s="3">
        <v>7.5</v>
      </c>
      <c r="EE87" s="3">
        <v>7</v>
      </c>
      <c r="EF87" s="3">
        <v>7</v>
      </c>
      <c r="EG87" s="12"/>
      <c r="EH87" s="12"/>
      <c r="EI87" s="4">
        <f>[1]Area_Weights_Data!$L$35*ED87+[1]Area_Weights_Data!$M$35*EE87+[1]Area_Weights_Data!$N$35*EF87</f>
        <v>7.4642857142857144</v>
      </c>
      <c r="EJ87" s="4">
        <f>[1]Area_Weights_Data!$L$36*ED87+[1]Area_Weights_Data!$M$36*EE87+[1]Area_Weights_Data!$N$36*EF87</f>
        <v>6.9999999999999991</v>
      </c>
      <c r="EK87">
        <v>13</v>
      </c>
      <c r="EL87">
        <v>15</v>
      </c>
      <c r="EM87" s="12"/>
      <c r="EN87" s="13"/>
      <c r="EO87" s="3">
        <v>6.5</v>
      </c>
      <c r="EP87" s="3">
        <v>10.5</v>
      </c>
      <c r="EQ87" s="3">
        <v>11</v>
      </c>
      <c r="ER87" s="12"/>
      <c r="ES87" s="13"/>
      <c r="ET87" s="4">
        <f>[1]Area_Weights_Data!L$41*EO87+[1]Area_Weights_Data!M$41*EP87+[1]Area_Weights_Data!N$41*EQ87</f>
        <v>7.6063829787234054</v>
      </c>
      <c r="EU87" s="4">
        <f>[1]Area_Weights_Data!L$42*EO87+[1]Area_Weights_Data!M$42*EP87+[1]Area_Weights_Data!N$42*EQ87</f>
        <v>10.637820512820515</v>
      </c>
    </row>
    <row r="88" spans="1:151" x14ac:dyDescent="0.25">
      <c r="A88" s="2">
        <v>1983</v>
      </c>
      <c r="B88" s="2">
        <v>11</v>
      </c>
      <c r="C88" s="3">
        <v>170</v>
      </c>
      <c r="D88" s="3">
        <v>196</v>
      </c>
      <c r="E88" s="3">
        <v>205</v>
      </c>
      <c r="F88" s="12"/>
      <c r="G88" s="12"/>
      <c r="H88" s="4">
        <f>[1]Area_Weights_Data!C$5*C88+[1]Area_Weights_Data!D$5*D88+[1]Area_Weights_Data!E$5*E88</f>
        <v>182.9208355815926</v>
      </c>
      <c r="I88" s="4">
        <f>[1]Area_Weights_Data!C$6*C88+[1]Area_Weights_Data!D$6*D88+[1]Area_Weights_Data!E$6*E88</f>
        <v>200.9393594732116</v>
      </c>
      <c r="J88" s="3">
        <v>168</v>
      </c>
      <c r="K88" s="3"/>
      <c r="L88" s="3"/>
      <c r="M88" s="12"/>
      <c r="N88" s="12"/>
      <c r="O88" s="4"/>
      <c r="P88" s="4"/>
      <c r="Q88" s="3">
        <v>179</v>
      </c>
      <c r="R88" s="3">
        <v>161</v>
      </c>
      <c r="S88" s="3">
        <v>179</v>
      </c>
      <c r="T88" s="12"/>
      <c r="U88" s="12"/>
      <c r="V88" s="4">
        <f t="shared" si="8"/>
        <v>179</v>
      </c>
      <c r="W88" s="4">
        <f>[1]Area_Weights_Data!C$12*Q88+[1]Area_Weights_Data!E$12*S88</f>
        <v>179</v>
      </c>
      <c r="X88" s="3">
        <v>91</v>
      </c>
      <c r="Y88" s="3">
        <v>162</v>
      </c>
      <c r="Z88" s="3">
        <v>200</v>
      </c>
      <c r="AA88" s="12"/>
      <c r="AB88" s="12"/>
      <c r="AC88" s="4">
        <f>[1]Area_Weights_Data!C$14*X88+[1]Area_Weights_Data!D$14*Y88+[1]Area_Weights_Data!E$14*Z88</f>
        <v>107.83980516844809</v>
      </c>
      <c r="AD88" s="4">
        <f>[1]Area_Weights_Data!C$15*X88+[1]Area_Weights_Data!D$15*Y88+[1]Area_Weights_Data!E$15*Z88</f>
        <v>178.99258468292095</v>
      </c>
      <c r="AE88" s="3">
        <v>162</v>
      </c>
      <c r="AF88" s="3"/>
      <c r="AG88" s="3">
        <v>158</v>
      </c>
      <c r="AH88" s="12"/>
      <c r="AI88" s="12"/>
      <c r="AJ88" s="4">
        <f t="shared" si="9"/>
        <v>162</v>
      </c>
      <c r="AK88" s="4">
        <f t="shared" si="10"/>
        <v>158</v>
      </c>
      <c r="AL88" s="3"/>
      <c r="AM88" s="3">
        <v>143</v>
      </c>
      <c r="AN88" s="3">
        <v>157</v>
      </c>
      <c r="AO88" s="12"/>
      <c r="AP88" s="12"/>
      <c r="AQ88" s="4">
        <f>[1]Area_Weights_Data!D$23*AM88+[1]Area_Weights_Data!E$23*AN88</f>
        <v>150.15805640882434</v>
      </c>
      <c r="AR88" s="4">
        <f t="shared" si="11"/>
        <v>157</v>
      </c>
      <c r="AS88" s="3">
        <v>88</v>
      </c>
      <c r="AT88" s="3">
        <v>145</v>
      </c>
      <c r="AU88" s="3">
        <v>174</v>
      </c>
      <c r="AV88" s="12"/>
      <c r="AW88" s="12"/>
      <c r="AX88" s="4">
        <f>[1]Area_Weights_Data!$C$26*AS88+[1]Area_Weights_Data!$D$26*AT88+[1]Area_Weights_Data!$E$26*AU88</f>
        <v>104.76061068702288</v>
      </c>
      <c r="AY88" s="4">
        <f>[1]Area_Weights_Data!C$27*AS88+[1]Area_Weights_Data!D$27*AT88+[1]Area_Weights_Data!E$27*AU88</f>
        <v>160.41666221343456</v>
      </c>
      <c r="AZ88" s="3">
        <v>120</v>
      </c>
      <c r="BA88" s="3">
        <v>160</v>
      </c>
      <c r="BB88" s="3">
        <v>177</v>
      </c>
      <c r="BC88" s="12"/>
      <c r="BD88" s="12"/>
      <c r="BE88" s="4">
        <f t="shared" si="12"/>
        <v>120</v>
      </c>
      <c r="BF88" s="4">
        <f>[1]Area_Weights_Data!C$33*AZ88+[1]Area_Weights_Data!D$33*BA88+[1]Area_Weights_Data!E$33*BB88</f>
        <v>169.13648000000001</v>
      </c>
      <c r="BG88" s="3">
        <v>90</v>
      </c>
      <c r="BH88" s="3">
        <v>80</v>
      </c>
      <c r="BI88" s="3">
        <v>110</v>
      </c>
      <c r="BJ88" s="12"/>
      <c r="BK88" s="12"/>
      <c r="BL88" s="4">
        <f>[1]Area_Weights_Data!$C$35*BG88+[1]Area_Weights_Data!$D$35*BH88+[1]Area_Weights_Data!$E$35*BI88</f>
        <v>88.982035928143702</v>
      </c>
      <c r="BM88" s="4">
        <f>[1]Area_Weights_Data!$C$36*BG88+[1]Area_Weights_Data!$D$36*BH88+[1]Area_Weights_Data!$E$36*BI88</f>
        <v>90.493827160493822</v>
      </c>
      <c r="BN88">
        <v>157</v>
      </c>
      <c r="BO88">
        <v>163</v>
      </c>
      <c r="BP88" s="12"/>
      <c r="BQ88" s="12"/>
      <c r="BR88" s="3">
        <v>67</v>
      </c>
      <c r="BS88" s="3">
        <v>128</v>
      </c>
      <c r="BT88" s="3">
        <v>130</v>
      </c>
      <c r="BU88" s="12"/>
      <c r="BV88" s="12"/>
      <c r="BW88" s="4">
        <f>BR88*[1]Area_Weights_Data!C$41+BS88*[1]Area_Weights_Data!D$41+BT88*[1]Area_Weights_Data!E$41</f>
        <v>72.286666666666676</v>
      </c>
      <c r="BX88" s="4">
        <f>BR88*[1]Area_Weights_Data!C$42+BS88*[1]Area_Weights_Data!D$42+BT88*[1]Area_Weights_Data!E$42</f>
        <v>129.35013262599466</v>
      </c>
      <c r="BY88"/>
      <c r="BZ88" s="3">
        <v>12.5</v>
      </c>
      <c r="CA88" s="3">
        <v>20</v>
      </c>
      <c r="CB88" s="3">
        <v>21</v>
      </c>
      <c r="CC88" s="12"/>
      <c r="CD88" s="12"/>
      <c r="CE88" s="4">
        <f>[1]Area_Weights_Data!L$5*BZ88+[1]Area_Weights_Data!M$5*CA88+[1]Area_Weights_Data!N$5*CB88</f>
        <v>16.136560069144341</v>
      </c>
      <c r="CF88" s="4">
        <f>[1]Area_Weights_Data!L$6*BZ88+[1]Area_Weights_Data!M$6*CA88+[1]Area_Weights_Data!N$6*CB88</f>
        <v>20.523446019629226</v>
      </c>
      <c r="CG88" s="3">
        <v>17.5</v>
      </c>
      <c r="CH88" s="3"/>
      <c r="CI88" s="3"/>
      <c r="CJ88" s="12"/>
      <c r="CK88" s="12"/>
      <c r="CL88" s="4"/>
      <c r="CM88" s="4"/>
      <c r="CN88" s="3">
        <v>29.5</v>
      </c>
      <c r="CO88" s="3">
        <v>23</v>
      </c>
      <c r="CP88" s="3">
        <v>25.5</v>
      </c>
      <c r="CQ88" s="12"/>
      <c r="CR88" s="12"/>
      <c r="CS88" s="4">
        <f>[1]Area_Weights_Data!L$11*CN88+[1]Area_Weights_Data!N$11*CP88</f>
        <v>29.5</v>
      </c>
      <c r="CT88" s="4">
        <f>[1]Area_Weights_Data!L$12*CN88+[1]Area_Weights_Data!N$12*CP88</f>
        <v>26.621546961325972</v>
      </c>
      <c r="CU88" s="3">
        <v>12</v>
      </c>
      <c r="CV88" s="3">
        <v>17</v>
      </c>
      <c r="CW88" s="3">
        <v>29</v>
      </c>
      <c r="CX88" s="12"/>
      <c r="CY88" s="12"/>
      <c r="CZ88" s="4">
        <f>[1]Area_Weights_Data!L$14*CU88+[1]Area_Weights_Data!M$14*CV88+[1]Area_Weights_Data!N$14*CW88</f>
        <v>13.188925081433226</v>
      </c>
      <c r="DA88" s="4">
        <f>[1]Area_Weights_Data!L$15*CU88+[1]Area_Weights_Data!M$15*CV88+[1]Area_Weights_Data!N$15*CW88</f>
        <v>22.726812816188861</v>
      </c>
      <c r="DB88" s="3">
        <v>16.5</v>
      </c>
      <c r="DC88" s="3"/>
      <c r="DD88" s="3">
        <v>15</v>
      </c>
      <c r="DE88" s="12"/>
      <c r="DF88" s="12"/>
      <c r="DG88" s="4">
        <f t="shared" si="13"/>
        <v>16.5</v>
      </c>
      <c r="DH88" s="4">
        <f t="shared" si="14"/>
        <v>15</v>
      </c>
      <c r="DI88" s="3"/>
      <c r="DJ88" s="3">
        <v>12.5</v>
      </c>
      <c r="DK88" s="3">
        <v>14.5</v>
      </c>
      <c r="DL88" s="12"/>
      <c r="DM88" s="12"/>
      <c r="DN88" s="4">
        <f>[1]Area_Weights_Data!M$23*DJ88+[1]Area_Weights_Data!N$23*DK88</f>
        <v>13.088235294117645</v>
      </c>
      <c r="DO88" s="4">
        <f t="shared" si="15"/>
        <v>14.5</v>
      </c>
      <c r="DP88" s="3">
        <v>7</v>
      </c>
      <c r="DQ88" s="3">
        <v>9.5</v>
      </c>
      <c r="DR88" s="3">
        <v>11</v>
      </c>
      <c r="DS88" s="12"/>
      <c r="DT88" s="12"/>
      <c r="DU88" s="4">
        <f>[1]Area_Weights_Data!L$26*DP88+[1]Area_Weights_Data!M$26*DQ88+[1]Area_Weights_Data!N$26*DR88</f>
        <v>8.2398373983739823</v>
      </c>
      <c r="DV88" s="4">
        <f>[1]Area_Weights_Data!L$27*DP88+[1]Area_Weights_Data!M$27*DQ88+[1]Area_Weights_Data!N$27*DR88</f>
        <v>10.57547169811321</v>
      </c>
      <c r="DW88" s="3">
        <v>11</v>
      </c>
      <c r="DX88" s="3">
        <v>16</v>
      </c>
      <c r="DY88" s="3">
        <v>19</v>
      </c>
      <c r="DZ88" s="12"/>
      <c r="EA88" s="12"/>
      <c r="EB88" s="4">
        <f>[1]Area_Weights_Data!L$32*DW88+[1]Area_Weights_Data!M$32*DX88+[1]Area_Weights_Data!N$32*DY88</f>
        <v>11.5</v>
      </c>
      <c r="EC88" s="4">
        <f>[1]Area_Weights_Data!L$33*DW88+[1]Area_Weights_Data!M$33*DX88+[1]Area_Weights_Data!N$33*DY88</f>
        <v>17.034693877551017</v>
      </c>
      <c r="ED88" s="3">
        <v>7.5</v>
      </c>
      <c r="EE88" s="3">
        <v>7</v>
      </c>
      <c r="EF88" s="3">
        <v>7</v>
      </c>
      <c r="EG88" s="12"/>
      <c r="EH88" s="12"/>
      <c r="EI88" s="4">
        <f>[1]Area_Weights_Data!$L$35*ED88+[1]Area_Weights_Data!$M$35*EE88+[1]Area_Weights_Data!$N$35*EF88</f>
        <v>7.4642857142857144</v>
      </c>
      <c r="EJ88" s="4">
        <f>[1]Area_Weights_Data!$L$36*ED88+[1]Area_Weights_Data!$M$36*EE88+[1]Area_Weights_Data!$N$36*EF88</f>
        <v>6.9999999999999991</v>
      </c>
      <c r="EK88">
        <v>13</v>
      </c>
      <c r="EL88">
        <v>14.5</v>
      </c>
      <c r="EM88" s="12"/>
      <c r="EN88" s="13"/>
      <c r="EO88" s="3">
        <v>6.5</v>
      </c>
      <c r="EP88" s="3">
        <v>10.5</v>
      </c>
      <c r="EQ88" s="3">
        <v>11</v>
      </c>
      <c r="ER88" s="12"/>
      <c r="ES88" s="13"/>
      <c r="ET88" s="4">
        <f>[1]Area_Weights_Data!L$41*EO88+[1]Area_Weights_Data!M$41*EP88+[1]Area_Weights_Data!N$41*EQ88</f>
        <v>7.6063829787234054</v>
      </c>
      <c r="EU88" s="4">
        <f>[1]Area_Weights_Data!L$42*EO88+[1]Area_Weights_Data!M$42*EP88+[1]Area_Weights_Data!N$42*EQ88</f>
        <v>10.637820512820515</v>
      </c>
    </row>
    <row r="89" spans="1:151" x14ac:dyDescent="0.25">
      <c r="A89" s="2">
        <v>1983</v>
      </c>
      <c r="B89" s="2">
        <v>12</v>
      </c>
      <c r="C89" s="3">
        <v>170</v>
      </c>
      <c r="D89" s="3">
        <v>188</v>
      </c>
      <c r="E89" s="3">
        <v>208</v>
      </c>
      <c r="F89" s="12"/>
      <c r="G89" s="12"/>
      <c r="H89" s="4">
        <f>[1]Area_Weights_Data!C$5*C89+[1]Area_Weights_Data!D$5*D89+[1]Area_Weights_Data!E$5*E89</f>
        <v>178.94519386417949</v>
      </c>
      <c r="I89" s="4">
        <f>[1]Area_Weights_Data!C$6*C89+[1]Area_Weights_Data!D$6*D89+[1]Area_Weights_Data!E$6*E89</f>
        <v>198.97635438491469</v>
      </c>
      <c r="J89" s="3">
        <v>166</v>
      </c>
      <c r="K89" s="3"/>
      <c r="L89" s="3"/>
      <c r="M89" s="12"/>
      <c r="N89" s="12"/>
      <c r="O89" s="4"/>
      <c r="P89" s="4"/>
      <c r="Q89" s="3">
        <v>215</v>
      </c>
      <c r="R89" s="3">
        <v>194</v>
      </c>
      <c r="S89" s="3">
        <v>210</v>
      </c>
      <c r="T89" s="12"/>
      <c r="U89" s="12"/>
      <c r="V89" s="4">
        <f t="shared" si="8"/>
        <v>215</v>
      </c>
      <c r="W89" s="4">
        <f>[1]Area_Weights_Data!C$12*Q89+[1]Area_Weights_Data!E$12*S89</f>
        <v>210.54978175015592</v>
      </c>
      <c r="X89" s="3">
        <v>102</v>
      </c>
      <c r="Y89" s="3">
        <v>196</v>
      </c>
      <c r="Z89" s="3">
        <v>215</v>
      </c>
      <c r="AA89" s="12"/>
      <c r="AB89" s="12"/>
      <c r="AC89" s="4">
        <f>[1]Area_Weights_Data!C$14*X89+[1]Area_Weights_Data!D$14*Y89+[1]Area_Weights_Data!E$14*Z89</f>
        <v>124.29495332160732</v>
      </c>
      <c r="AD89" s="4">
        <f>[1]Area_Weights_Data!C$15*X89+[1]Area_Weights_Data!D$15*Y89+[1]Area_Weights_Data!E$15*Z89</f>
        <v>204.49629234146042</v>
      </c>
      <c r="AE89" s="3">
        <v>155</v>
      </c>
      <c r="AF89" s="3"/>
      <c r="AG89" s="3">
        <v>164</v>
      </c>
      <c r="AH89" s="12"/>
      <c r="AI89" s="12"/>
      <c r="AJ89" s="4">
        <f t="shared" si="9"/>
        <v>155</v>
      </c>
      <c r="AK89" s="4">
        <f t="shared" si="10"/>
        <v>164</v>
      </c>
      <c r="AL89" s="3"/>
      <c r="AM89" s="3">
        <v>124</v>
      </c>
      <c r="AN89" s="3">
        <v>146</v>
      </c>
      <c r="AO89" s="12"/>
      <c r="AP89" s="12"/>
      <c r="AQ89" s="4">
        <f>[1]Area_Weights_Data!D$23*AM89+[1]Area_Weights_Data!E$23*AN89</f>
        <v>135.38899748673555</v>
      </c>
      <c r="AR89" s="4">
        <f t="shared" si="11"/>
        <v>146</v>
      </c>
      <c r="AS89" s="3">
        <v>88</v>
      </c>
      <c r="AT89" s="3">
        <v>152</v>
      </c>
      <c r="AU89" s="3">
        <v>182</v>
      </c>
      <c r="AV89" s="12"/>
      <c r="AW89" s="12"/>
      <c r="AX89" s="4">
        <f>[1]Area_Weights_Data!$C$26*AS89+[1]Area_Weights_Data!$D$26*AT89+[1]Area_Weights_Data!$E$26*AU89</f>
        <v>106.81893129770991</v>
      </c>
      <c r="AY89" s="4">
        <f>[1]Area_Weights_Data!C$27*AS89+[1]Area_Weights_Data!D$27*AT89+[1]Area_Weights_Data!E$27*AU89</f>
        <v>167.94827125527712</v>
      </c>
      <c r="AZ89" s="3">
        <v>119</v>
      </c>
      <c r="BA89" s="3">
        <v>149</v>
      </c>
      <c r="BB89" s="3">
        <v>175</v>
      </c>
      <c r="BC89" s="12"/>
      <c r="BD89" s="12"/>
      <c r="BE89" s="4">
        <f t="shared" si="12"/>
        <v>119</v>
      </c>
      <c r="BF89" s="4">
        <f>[1]Area_Weights_Data!C$33*AZ89+[1]Area_Weights_Data!D$33*BA89+[1]Area_Weights_Data!E$33*BB89</f>
        <v>162.97343999999998</v>
      </c>
      <c r="BG89" s="3">
        <v>96</v>
      </c>
      <c r="BH89" s="3">
        <v>83</v>
      </c>
      <c r="BI89" s="3">
        <v>95</v>
      </c>
      <c r="BJ89" s="12"/>
      <c r="BK89" s="12"/>
      <c r="BL89" s="4">
        <f>[1]Area_Weights_Data!$C$35*BG89+[1]Area_Weights_Data!$D$35*BH89+[1]Area_Weights_Data!$E$35*BI89</f>
        <v>94.676646706586823</v>
      </c>
      <c r="BM89" s="4">
        <f>[1]Area_Weights_Data!$C$36*BG89+[1]Area_Weights_Data!$D$36*BH89+[1]Area_Weights_Data!$E$36*BI89</f>
        <v>87.197530864197546</v>
      </c>
      <c r="BN89">
        <v>145</v>
      </c>
      <c r="BO89">
        <v>155</v>
      </c>
      <c r="BP89" s="12"/>
      <c r="BQ89" s="12"/>
      <c r="BR89" s="3">
        <v>67</v>
      </c>
      <c r="BS89" s="3">
        <v>129</v>
      </c>
      <c r="BT89" s="3">
        <v>134</v>
      </c>
      <c r="BU89" s="12"/>
      <c r="BV89" s="12"/>
      <c r="BW89" s="4">
        <f>BR89*[1]Area_Weights_Data!C$41+BS89*[1]Area_Weights_Data!D$41+BT89*[1]Area_Weights_Data!E$41</f>
        <v>72.373333333333335</v>
      </c>
      <c r="BX89" s="4">
        <f>BR89*[1]Area_Weights_Data!C$42+BS89*[1]Area_Weights_Data!D$42+BT89*[1]Area_Weights_Data!E$42</f>
        <v>132.37533156498671</v>
      </c>
      <c r="BY89"/>
      <c r="BZ89" s="3">
        <v>12.5</v>
      </c>
      <c r="CA89" s="3">
        <v>20</v>
      </c>
      <c r="CB89" s="3">
        <v>22</v>
      </c>
      <c r="CC89" s="12"/>
      <c r="CD89" s="12"/>
      <c r="CE89" s="4">
        <f>[1]Area_Weights_Data!L$5*BZ89+[1]Area_Weights_Data!M$5*CA89+[1]Area_Weights_Data!N$5*CB89</f>
        <v>16.136560069144341</v>
      </c>
      <c r="CF89" s="4">
        <f>[1]Area_Weights_Data!L$6*BZ89+[1]Area_Weights_Data!M$6*CA89+[1]Area_Weights_Data!N$6*CB89</f>
        <v>21.046892039258452</v>
      </c>
      <c r="CG89" s="3">
        <v>19</v>
      </c>
      <c r="CH89" s="3"/>
      <c r="CI89" s="3"/>
      <c r="CJ89" s="12"/>
      <c r="CK89" s="12"/>
      <c r="CL89" s="4"/>
      <c r="CM89" s="4"/>
      <c r="CN89" s="3">
        <v>31.75</v>
      </c>
      <c r="CO89" s="3">
        <v>26</v>
      </c>
      <c r="CP89" s="3">
        <v>25</v>
      </c>
      <c r="CQ89" s="12"/>
      <c r="CR89" s="12"/>
      <c r="CS89" s="4">
        <f>[1]Area_Weights_Data!L$11*CN89+[1]Area_Weights_Data!N$11*CP89</f>
        <v>31.75</v>
      </c>
      <c r="CT89" s="4">
        <f>[1]Area_Weights_Data!L$12*CN89+[1]Area_Weights_Data!N$12*CP89</f>
        <v>26.89261049723757</v>
      </c>
      <c r="CU89" s="3">
        <v>12</v>
      </c>
      <c r="CV89" s="3">
        <v>19</v>
      </c>
      <c r="CW89" s="3">
        <v>29</v>
      </c>
      <c r="CX89" s="12"/>
      <c r="CY89" s="12"/>
      <c r="CZ89" s="4">
        <f>[1]Area_Weights_Data!L$14*CU89+[1]Area_Weights_Data!M$14*CV89+[1]Area_Weights_Data!N$14*CW89</f>
        <v>13.664495114006515</v>
      </c>
      <c r="DA89" s="4">
        <f>[1]Area_Weights_Data!L$15*CU89+[1]Area_Weights_Data!M$15*CV89+[1]Area_Weights_Data!N$15*CW89</f>
        <v>23.772344013490716</v>
      </c>
      <c r="DB89" s="3">
        <v>16.5</v>
      </c>
      <c r="DC89" s="3"/>
      <c r="DD89" s="3">
        <v>15</v>
      </c>
      <c r="DE89" s="12"/>
      <c r="DF89" s="12"/>
      <c r="DG89" s="4">
        <f t="shared" si="13"/>
        <v>16.5</v>
      </c>
      <c r="DH89" s="4">
        <f t="shared" si="14"/>
        <v>15</v>
      </c>
      <c r="DI89" s="3"/>
      <c r="DJ89" s="3">
        <v>12.5</v>
      </c>
      <c r="DK89" s="3">
        <v>14.5</v>
      </c>
      <c r="DL89" s="12"/>
      <c r="DM89" s="12"/>
      <c r="DN89" s="4">
        <f>[1]Area_Weights_Data!M$23*DJ89+[1]Area_Weights_Data!N$23*DK89</f>
        <v>13.088235294117645</v>
      </c>
      <c r="DO89" s="4">
        <f t="shared" si="15"/>
        <v>14.5</v>
      </c>
      <c r="DP89" s="3">
        <v>7</v>
      </c>
      <c r="DQ89" s="3">
        <v>9.5</v>
      </c>
      <c r="DR89" s="3">
        <v>11</v>
      </c>
      <c r="DS89" s="12"/>
      <c r="DT89" s="12"/>
      <c r="DU89" s="4">
        <f>[1]Area_Weights_Data!L$26*DP89+[1]Area_Weights_Data!M$26*DQ89+[1]Area_Weights_Data!N$26*DR89</f>
        <v>8.2398373983739823</v>
      </c>
      <c r="DV89" s="4">
        <f>[1]Area_Weights_Data!L$27*DP89+[1]Area_Weights_Data!M$27*DQ89+[1]Area_Weights_Data!N$27*DR89</f>
        <v>10.57547169811321</v>
      </c>
      <c r="DW89" s="3">
        <v>11</v>
      </c>
      <c r="DX89" s="3">
        <v>16</v>
      </c>
      <c r="DY89" s="3">
        <v>19</v>
      </c>
      <c r="DZ89" s="12"/>
      <c r="EA89" s="12"/>
      <c r="EB89" s="4">
        <f>[1]Area_Weights_Data!L$32*DW89+[1]Area_Weights_Data!M$32*DX89+[1]Area_Weights_Data!N$32*DY89</f>
        <v>11.5</v>
      </c>
      <c r="EC89" s="4">
        <f>[1]Area_Weights_Data!L$33*DW89+[1]Area_Weights_Data!M$33*DX89+[1]Area_Weights_Data!N$33*DY89</f>
        <v>17.034693877551017</v>
      </c>
      <c r="ED89" s="3">
        <v>7.5</v>
      </c>
      <c r="EE89" s="3">
        <v>7</v>
      </c>
      <c r="EF89" s="3">
        <v>7</v>
      </c>
      <c r="EG89" s="12"/>
      <c r="EH89" s="12"/>
      <c r="EI89" s="4">
        <f>[1]Area_Weights_Data!$L$35*ED89+[1]Area_Weights_Data!$M$35*EE89+[1]Area_Weights_Data!$N$35*EF89</f>
        <v>7.4642857142857144</v>
      </c>
      <c r="EJ89" s="4">
        <f>[1]Area_Weights_Data!$L$36*ED89+[1]Area_Weights_Data!$M$36*EE89+[1]Area_Weights_Data!$N$36*EF89</f>
        <v>6.9999999999999991</v>
      </c>
      <c r="EK89">
        <v>13</v>
      </c>
      <c r="EL89">
        <v>14.5</v>
      </c>
      <c r="EM89" s="12"/>
      <c r="EN89" s="13"/>
      <c r="EO89" s="3">
        <v>6.5</v>
      </c>
      <c r="EP89" s="3">
        <v>10.5</v>
      </c>
      <c r="EQ89" s="3">
        <v>11</v>
      </c>
      <c r="ER89" s="12"/>
      <c r="ES89" s="13"/>
      <c r="ET89" s="4">
        <f>[1]Area_Weights_Data!L$41*EO89+[1]Area_Weights_Data!M$41*EP89+[1]Area_Weights_Data!N$41*EQ89</f>
        <v>7.6063829787234054</v>
      </c>
      <c r="EU89" s="4">
        <f>[1]Area_Weights_Data!L$42*EO89+[1]Area_Weights_Data!M$42*EP89+[1]Area_Weights_Data!N$42*EQ89</f>
        <v>10.637820512820515</v>
      </c>
    </row>
    <row r="90" spans="1:151" x14ac:dyDescent="0.25">
      <c r="A90" s="2">
        <v>1984</v>
      </c>
      <c r="B90" s="2">
        <v>1</v>
      </c>
      <c r="C90" s="3">
        <v>142</v>
      </c>
      <c r="D90" s="3">
        <v>164</v>
      </c>
      <c r="E90" s="3">
        <v>185</v>
      </c>
      <c r="F90" s="12"/>
      <c r="G90" s="12"/>
      <c r="H90" s="4">
        <f>[1]Area_Weights_Data!C$5*C90+[1]Area_Weights_Data!D$5*D90+[1]Area_Weights_Data!E$5*E90</f>
        <v>152.93301472288601</v>
      </c>
      <c r="I90" s="4">
        <f>[1]Area_Weights_Data!C$6*C90+[1]Area_Weights_Data!D$6*D90+[1]Area_Weights_Data!E$6*E90</f>
        <v>175.52517210416042</v>
      </c>
      <c r="J90" s="3">
        <v>167</v>
      </c>
      <c r="K90" s="3"/>
      <c r="L90" s="3"/>
      <c r="M90" s="12"/>
      <c r="N90" s="12"/>
      <c r="O90" s="4"/>
      <c r="P90" s="4"/>
      <c r="Q90" s="3">
        <v>196</v>
      </c>
      <c r="R90" s="3">
        <v>184</v>
      </c>
      <c r="S90" s="3">
        <v>199</v>
      </c>
      <c r="T90" s="12"/>
      <c r="U90" s="12"/>
      <c r="V90" s="4">
        <f t="shared" si="8"/>
        <v>196</v>
      </c>
      <c r="W90" s="4">
        <f>[1]Area_Weights_Data!C$12*Q90+[1]Area_Weights_Data!E$12*S90</f>
        <v>198.67013094990648</v>
      </c>
      <c r="X90" s="3">
        <v>88</v>
      </c>
      <c r="Y90" s="3">
        <v>160</v>
      </c>
      <c r="Z90" s="3">
        <v>211</v>
      </c>
      <c r="AA90" s="12"/>
      <c r="AB90" s="12"/>
      <c r="AC90" s="4">
        <f>[1]Area_Weights_Data!C$14*X90+[1]Area_Weights_Data!D$14*Y90+[1]Area_Weights_Data!E$14*Z90</f>
        <v>105.07698552293328</v>
      </c>
      <c r="AD90" s="4">
        <f>[1]Area_Weights_Data!C$15*X90+[1]Area_Weights_Data!D$15*Y90+[1]Area_Weights_Data!E$15*Z90</f>
        <v>182.80583733760449</v>
      </c>
      <c r="AE90" s="3">
        <v>167</v>
      </c>
      <c r="AF90" s="3"/>
      <c r="AG90" s="3">
        <v>166</v>
      </c>
      <c r="AH90" s="12"/>
      <c r="AI90" s="12"/>
      <c r="AJ90" s="4">
        <f t="shared" si="9"/>
        <v>167</v>
      </c>
      <c r="AK90" s="4">
        <f t="shared" si="10"/>
        <v>166</v>
      </c>
      <c r="AL90" s="3"/>
      <c r="AM90" s="3">
        <v>128</v>
      </c>
      <c r="AN90" s="3">
        <v>155</v>
      </c>
      <c r="AO90" s="12"/>
      <c r="AP90" s="12"/>
      <c r="AQ90" s="4">
        <f>[1]Area_Weights_Data!D$23*AM90+[1]Area_Weights_Data!E$23*AN90</f>
        <v>142.01117006422785</v>
      </c>
      <c r="AR90" s="4">
        <f t="shared" si="11"/>
        <v>155</v>
      </c>
      <c r="AS90" s="3">
        <v>90</v>
      </c>
      <c r="AT90" s="3">
        <v>150</v>
      </c>
      <c r="AU90" s="3">
        <v>184</v>
      </c>
      <c r="AV90" s="12"/>
      <c r="AW90" s="12"/>
      <c r="AX90" s="4">
        <f>[1]Area_Weights_Data!$C$26*AS90+[1]Area_Weights_Data!$D$26*AT90+[1]Area_Weights_Data!$E$26*AU90</f>
        <v>107.64274809160304</v>
      </c>
      <c r="AY90" s="4">
        <f>[1]Area_Weights_Data!C$27*AS90+[1]Area_Weights_Data!D$27*AT90+[1]Area_Weights_Data!E$27*AU90</f>
        <v>168.07470742264741</v>
      </c>
      <c r="AZ90" s="3">
        <v>107</v>
      </c>
      <c r="BA90" s="3">
        <v>172</v>
      </c>
      <c r="BB90" s="3">
        <v>196</v>
      </c>
      <c r="BC90" s="12"/>
      <c r="BD90" s="12"/>
      <c r="BE90" s="4">
        <f t="shared" si="12"/>
        <v>107</v>
      </c>
      <c r="BF90" s="4">
        <f>[1]Area_Weights_Data!C$33*AZ90+[1]Area_Weights_Data!D$33*BA90+[1]Area_Weights_Data!E$33*BB90</f>
        <v>184.89855999999997</v>
      </c>
      <c r="BG90" s="3"/>
      <c r="BH90" s="3">
        <v>70</v>
      </c>
      <c r="BI90" s="3">
        <v>107</v>
      </c>
      <c r="BJ90" s="12"/>
      <c r="BK90" s="12"/>
      <c r="BL90" s="4" t="s">
        <v>98</v>
      </c>
      <c r="BM90" s="4">
        <f>[1]Area_Weights_Data!$C$36*BG90+[1]Area_Weights_Data!$D$36*BH90+[1]Area_Weights_Data!$E$36*BI90</f>
        <v>82.942386831275726</v>
      </c>
      <c r="BN90">
        <v>149</v>
      </c>
      <c r="BO90">
        <v>160</v>
      </c>
      <c r="BP90" s="12"/>
      <c r="BQ90" s="12"/>
      <c r="BR90" s="3">
        <v>73</v>
      </c>
      <c r="BS90" s="3">
        <v>130</v>
      </c>
      <c r="BT90" s="3">
        <v>136</v>
      </c>
      <c r="BU90" s="12"/>
      <c r="BV90" s="12"/>
      <c r="BW90" s="4">
        <f>BR90*[1]Area_Weights_Data!C$41+BS90*[1]Area_Weights_Data!D$41+BT90*[1]Area_Weights_Data!E$41</f>
        <v>77.940000000000012</v>
      </c>
      <c r="BX90" s="4">
        <f>BR90*[1]Area_Weights_Data!C$42+BS90*[1]Area_Weights_Data!D$42+BT90*[1]Area_Weights_Data!E$42</f>
        <v>134.05039787798407</v>
      </c>
      <c r="BY90"/>
      <c r="BZ90" s="3">
        <v>12.5</v>
      </c>
      <c r="CA90" s="3">
        <v>18.5</v>
      </c>
      <c r="CB90" s="3">
        <v>22</v>
      </c>
      <c r="CC90" s="12"/>
      <c r="CD90" s="12"/>
      <c r="CE90" s="4">
        <f>[1]Area_Weights_Data!L$5*BZ90+[1]Area_Weights_Data!M$5*CA90+[1]Area_Weights_Data!N$5*CB90</f>
        <v>15.409248055315473</v>
      </c>
      <c r="CF90" s="4">
        <f>[1]Area_Weights_Data!L$6*BZ90+[1]Area_Weights_Data!M$6*CA90+[1]Area_Weights_Data!N$6*CB90</f>
        <v>20.332061068702291</v>
      </c>
      <c r="CG90" s="3">
        <v>19</v>
      </c>
      <c r="CH90" s="3"/>
      <c r="CI90" s="3"/>
      <c r="CJ90" s="12"/>
      <c r="CK90" s="12"/>
      <c r="CL90" s="4"/>
      <c r="CM90" s="4"/>
      <c r="CN90" s="3">
        <v>31.75</v>
      </c>
      <c r="CO90" s="3">
        <v>26</v>
      </c>
      <c r="CP90" s="3">
        <v>25</v>
      </c>
      <c r="CQ90" s="12"/>
      <c r="CR90" s="12"/>
      <c r="CS90" s="4">
        <f>[1]Area_Weights_Data!L$11*CN90+[1]Area_Weights_Data!N$11*CP90</f>
        <v>31.75</v>
      </c>
      <c r="CT90" s="4">
        <f>[1]Area_Weights_Data!L$12*CN90+[1]Area_Weights_Data!N$12*CP90</f>
        <v>26.89261049723757</v>
      </c>
      <c r="CU90" s="3">
        <v>12</v>
      </c>
      <c r="CV90" s="3">
        <v>20</v>
      </c>
      <c r="CW90" s="3">
        <v>29</v>
      </c>
      <c r="CX90" s="12"/>
      <c r="CY90" s="12"/>
      <c r="CZ90" s="4">
        <f>[1]Area_Weights_Data!L$14*CU90+[1]Area_Weights_Data!M$14*CV90+[1]Area_Weights_Data!N$14*CW90</f>
        <v>13.90228013029316</v>
      </c>
      <c r="DA90" s="4">
        <f>[1]Area_Weights_Data!L$15*CU90+[1]Area_Weights_Data!M$15*CV90+[1]Area_Weights_Data!N$15*CW90</f>
        <v>24.295109612141644</v>
      </c>
      <c r="DB90" s="3">
        <v>16.5</v>
      </c>
      <c r="DC90" s="3"/>
      <c r="DD90" s="3">
        <v>15</v>
      </c>
      <c r="DE90" s="12"/>
      <c r="DF90" s="12"/>
      <c r="DG90" s="4">
        <f t="shared" si="13"/>
        <v>16.5</v>
      </c>
      <c r="DH90" s="4">
        <f t="shared" si="14"/>
        <v>15</v>
      </c>
      <c r="DI90" s="3"/>
      <c r="DJ90" s="3">
        <v>12.5</v>
      </c>
      <c r="DK90" s="3">
        <v>14.5</v>
      </c>
      <c r="DL90" s="12"/>
      <c r="DM90" s="12"/>
      <c r="DN90" s="4">
        <f>[1]Area_Weights_Data!M$23*DJ90+[1]Area_Weights_Data!N$23*DK90</f>
        <v>13.088235294117645</v>
      </c>
      <c r="DO90" s="4">
        <f t="shared" si="15"/>
        <v>14.5</v>
      </c>
      <c r="DP90" s="3">
        <v>7</v>
      </c>
      <c r="DQ90" s="3">
        <v>9.5</v>
      </c>
      <c r="DR90" s="3">
        <v>11</v>
      </c>
      <c r="DS90" s="12"/>
      <c r="DT90" s="12"/>
      <c r="DU90" s="4">
        <f>[1]Area_Weights_Data!L$26*DP90+[1]Area_Weights_Data!M$26*DQ90+[1]Area_Weights_Data!N$26*DR90</f>
        <v>8.2398373983739823</v>
      </c>
      <c r="DV90" s="4">
        <f>[1]Area_Weights_Data!L$27*DP90+[1]Area_Weights_Data!M$27*DQ90+[1]Area_Weights_Data!N$27*DR90</f>
        <v>10.57547169811321</v>
      </c>
      <c r="DW90" s="3">
        <v>11</v>
      </c>
      <c r="DX90" s="3">
        <v>16</v>
      </c>
      <c r="DY90" s="3">
        <v>19</v>
      </c>
      <c r="DZ90" s="12"/>
      <c r="EA90" s="12"/>
      <c r="EB90" s="4">
        <f>[1]Area_Weights_Data!L$32*DW90+[1]Area_Weights_Data!M$32*DX90+[1]Area_Weights_Data!N$32*DY90</f>
        <v>11.5</v>
      </c>
      <c r="EC90" s="4">
        <f>[1]Area_Weights_Data!L$33*DW90+[1]Area_Weights_Data!M$33*DX90+[1]Area_Weights_Data!N$33*DY90</f>
        <v>17.034693877551017</v>
      </c>
      <c r="ED90" s="3">
        <v>8</v>
      </c>
      <c r="EE90" s="3">
        <v>7</v>
      </c>
      <c r="EF90" s="3">
        <v>7</v>
      </c>
      <c r="EG90" s="12"/>
      <c r="EH90" s="12"/>
      <c r="EI90" s="4">
        <f>[1]Area_Weights_Data!$L$35*ED90+[1]Area_Weights_Data!$M$35*EE90+[1]Area_Weights_Data!$N$35*EF90</f>
        <v>7.9285714285714288</v>
      </c>
      <c r="EJ90" s="4">
        <f>[1]Area_Weights_Data!$L$36*ED90+[1]Area_Weights_Data!$M$36*EE90+[1]Area_Weights_Data!$N$36*EF90</f>
        <v>6.9999999999999991</v>
      </c>
      <c r="EK90">
        <v>17.5</v>
      </c>
      <c r="EL90">
        <v>15.5</v>
      </c>
      <c r="EM90" s="12"/>
      <c r="EN90" s="13"/>
      <c r="EO90" s="3">
        <v>6.5</v>
      </c>
      <c r="EP90" s="3">
        <v>10.5</v>
      </c>
      <c r="EQ90" s="3">
        <v>11</v>
      </c>
      <c r="ER90" s="12"/>
      <c r="ES90" s="13"/>
      <c r="ET90" s="4">
        <f>[1]Area_Weights_Data!L$41*EO90+[1]Area_Weights_Data!M$41*EP90+[1]Area_Weights_Data!N$41*EQ90</f>
        <v>7.6063829787234054</v>
      </c>
      <c r="EU90" s="4">
        <f>[1]Area_Weights_Data!L$42*EO90+[1]Area_Weights_Data!M$42*EP90+[1]Area_Weights_Data!N$42*EQ90</f>
        <v>10.637820512820515</v>
      </c>
    </row>
    <row r="91" spans="1:151" x14ac:dyDescent="0.25">
      <c r="A91" s="2">
        <v>1984</v>
      </c>
      <c r="B91" s="2">
        <v>2</v>
      </c>
      <c r="C91" s="3">
        <v>140</v>
      </c>
      <c r="D91" s="3">
        <v>164</v>
      </c>
      <c r="E91" s="3">
        <v>186</v>
      </c>
      <c r="F91" s="12"/>
      <c r="G91" s="12"/>
      <c r="H91" s="4">
        <f>[1]Area_Weights_Data!C$5*C91+[1]Area_Weights_Data!D$5*D91+[1]Area_Weights_Data!E$5*E91</f>
        <v>151.92692515223931</v>
      </c>
      <c r="I91" s="4">
        <f>[1]Area_Weights_Data!C$6*C91+[1]Area_Weights_Data!D$6*D91+[1]Area_Weights_Data!E$6*E91</f>
        <v>176.07398982340615</v>
      </c>
      <c r="J91" s="3">
        <v>176</v>
      </c>
      <c r="K91" s="3"/>
      <c r="L91" s="3"/>
      <c r="M91" s="12"/>
      <c r="N91" s="12"/>
      <c r="O91" s="4"/>
      <c r="P91" s="4"/>
      <c r="Q91" s="3">
        <v>169</v>
      </c>
      <c r="R91" s="3">
        <v>152</v>
      </c>
      <c r="S91" s="3">
        <v>159</v>
      </c>
      <c r="T91" s="12"/>
      <c r="U91" s="12"/>
      <c r="V91" s="4">
        <f t="shared" si="8"/>
        <v>169</v>
      </c>
      <c r="W91" s="4">
        <f>[1]Area_Weights_Data!C$12*Q91+[1]Area_Weights_Data!E$12*S91</f>
        <v>160.09956350031177</v>
      </c>
      <c r="X91" s="3">
        <v>95</v>
      </c>
      <c r="Y91" s="3">
        <v>157</v>
      </c>
      <c r="Z91" s="3">
        <v>180</v>
      </c>
      <c r="AA91" s="12"/>
      <c r="AB91" s="12"/>
      <c r="AC91" s="4">
        <f>[1]Area_Weights_Data!C$14*X91+[1]Area_Weights_Data!D$14*Y91+[1]Area_Weights_Data!E$14*Z91</f>
        <v>109.70518197808144</v>
      </c>
      <c r="AD91" s="4">
        <f>[1]Area_Weights_Data!C$15*X91+[1]Area_Weights_Data!D$15*Y91+[1]Area_Weights_Data!E$15*Z91</f>
        <v>167.28498546597845</v>
      </c>
      <c r="AE91" s="3">
        <v>169</v>
      </c>
      <c r="AF91" s="3"/>
      <c r="AG91" s="3">
        <v>153</v>
      </c>
      <c r="AH91" s="12"/>
      <c r="AI91" s="12"/>
      <c r="AJ91" s="4">
        <f t="shared" si="9"/>
        <v>169</v>
      </c>
      <c r="AK91" s="4">
        <f t="shared" si="10"/>
        <v>153</v>
      </c>
      <c r="AL91" s="3"/>
      <c r="AM91" s="3">
        <v>142</v>
      </c>
      <c r="AN91" s="3">
        <v>165</v>
      </c>
      <c r="AO91" s="12"/>
      <c r="AP91" s="12"/>
      <c r="AQ91" s="4">
        <f>[1]Area_Weights_Data!D$23*AM91+[1]Area_Weights_Data!E$23*AN91</f>
        <v>153.88941636414407</v>
      </c>
      <c r="AR91" s="4">
        <f t="shared" si="11"/>
        <v>165</v>
      </c>
      <c r="AS91" s="3">
        <v>85</v>
      </c>
      <c r="AT91" s="3">
        <v>142</v>
      </c>
      <c r="AU91" s="3">
        <v>180</v>
      </c>
      <c r="AV91" s="12"/>
      <c r="AW91" s="12"/>
      <c r="AX91" s="4">
        <f>[1]Area_Weights_Data!$C$26*AS91+[1]Area_Weights_Data!$D$26*AT91+[1]Area_Weights_Data!$E$26*AU91</f>
        <v>101.76061068702288</v>
      </c>
      <c r="AY91" s="4">
        <f>[1]Area_Weights_Data!C$27*AS91+[1]Area_Weights_Data!D$27*AT91+[1]Area_Weights_Data!E$27*AU91</f>
        <v>162.20114359001769</v>
      </c>
      <c r="AZ91" s="3">
        <v>108</v>
      </c>
      <c r="BA91" s="3">
        <v>165</v>
      </c>
      <c r="BB91" s="3">
        <v>171</v>
      </c>
      <c r="BC91" s="12"/>
      <c r="BD91" s="12"/>
      <c r="BE91" s="4">
        <f t="shared" si="12"/>
        <v>108</v>
      </c>
      <c r="BF91" s="4">
        <f>[1]Area_Weights_Data!C$33*AZ91+[1]Area_Weights_Data!D$33*BA91+[1]Area_Weights_Data!E$33*BB91</f>
        <v>168.22463999999999</v>
      </c>
      <c r="BG91" s="3">
        <v>85</v>
      </c>
      <c r="BH91" s="3">
        <v>80</v>
      </c>
      <c r="BI91" s="3">
        <v>112</v>
      </c>
      <c r="BJ91" s="12"/>
      <c r="BK91" s="12"/>
      <c r="BL91" s="4">
        <f>[1]Area_Weights_Data!$C$35*BG91+[1]Area_Weights_Data!$D$35*BH91+[1]Area_Weights_Data!$E$35*BI91</f>
        <v>84.491017964071858</v>
      </c>
      <c r="BM91" s="4">
        <f>[1]Area_Weights_Data!$C$36*BG91+[1]Area_Weights_Data!$D$36*BH91+[1]Area_Weights_Data!$E$36*BI91</f>
        <v>91.193415637860085</v>
      </c>
      <c r="BN91">
        <v>157</v>
      </c>
      <c r="BO91">
        <v>158</v>
      </c>
      <c r="BP91" s="12"/>
      <c r="BQ91" s="12"/>
      <c r="BR91" s="3">
        <v>73</v>
      </c>
      <c r="BS91" s="3">
        <v>139</v>
      </c>
      <c r="BT91" s="3">
        <v>143</v>
      </c>
      <c r="BU91" s="12"/>
      <c r="BV91" s="12"/>
      <c r="BW91" s="4">
        <f>BR91*[1]Area_Weights_Data!C$41+BS91*[1]Area_Weights_Data!D$41+BT91*[1]Area_Weights_Data!E$41</f>
        <v>78.720000000000013</v>
      </c>
      <c r="BX91" s="4">
        <f>BR91*[1]Area_Weights_Data!C$42+BS91*[1]Area_Weights_Data!D$42+BT91*[1]Area_Weights_Data!E$42</f>
        <v>141.70026525198938</v>
      </c>
      <c r="BY91"/>
      <c r="BZ91" s="3">
        <v>12.5</v>
      </c>
      <c r="CA91" s="3">
        <v>18.5</v>
      </c>
      <c r="CB91" s="3">
        <v>22</v>
      </c>
      <c r="CC91" s="12"/>
      <c r="CD91" s="12"/>
      <c r="CE91" s="4">
        <f>[1]Area_Weights_Data!L$5*BZ91+[1]Area_Weights_Data!M$5*CA91+[1]Area_Weights_Data!N$5*CB91</f>
        <v>15.409248055315473</v>
      </c>
      <c r="CF91" s="4">
        <f>[1]Area_Weights_Data!L$6*BZ91+[1]Area_Weights_Data!M$6*CA91+[1]Area_Weights_Data!N$6*CB91</f>
        <v>20.332061068702291</v>
      </c>
      <c r="CG91" s="3">
        <v>19</v>
      </c>
      <c r="CH91" s="3"/>
      <c r="CI91" s="3"/>
      <c r="CJ91" s="12"/>
      <c r="CK91" s="12"/>
      <c r="CL91" s="4"/>
      <c r="CM91" s="4"/>
      <c r="CN91" s="3">
        <v>31.75</v>
      </c>
      <c r="CO91" s="3">
        <v>26</v>
      </c>
      <c r="CP91" s="3">
        <v>28</v>
      </c>
      <c r="CQ91" s="12"/>
      <c r="CR91" s="12"/>
      <c r="CS91" s="4">
        <f>[1]Area_Weights_Data!L$11*CN91+[1]Area_Weights_Data!N$11*CP91</f>
        <v>31.75</v>
      </c>
      <c r="CT91" s="4">
        <f>[1]Area_Weights_Data!L$12*CN91+[1]Area_Weights_Data!N$12*CP91</f>
        <v>29.051450276243095</v>
      </c>
      <c r="CU91" s="3">
        <v>12</v>
      </c>
      <c r="CV91" s="3">
        <v>20</v>
      </c>
      <c r="CW91" s="3">
        <v>29</v>
      </c>
      <c r="CX91" s="12"/>
      <c r="CY91" s="12"/>
      <c r="CZ91" s="4">
        <f>[1]Area_Weights_Data!L$14*CU91+[1]Area_Weights_Data!M$14*CV91+[1]Area_Weights_Data!N$14*CW91</f>
        <v>13.90228013029316</v>
      </c>
      <c r="DA91" s="4">
        <f>[1]Area_Weights_Data!L$15*CU91+[1]Area_Weights_Data!M$15*CV91+[1]Area_Weights_Data!N$15*CW91</f>
        <v>24.295109612141644</v>
      </c>
      <c r="DB91" s="3">
        <v>17</v>
      </c>
      <c r="DC91" s="3"/>
      <c r="DD91" s="3">
        <v>15</v>
      </c>
      <c r="DE91" s="12"/>
      <c r="DF91" s="12"/>
      <c r="DG91" s="4">
        <f t="shared" si="13"/>
        <v>17</v>
      </c>
      <c r="DH91" s="4">
        <f t="shared" si="14"/>
        <v>15</v>
      </c>
      <c r="DI91" s="3"/>
      <c r="DJ91" s="3">
        <v>12.5</v>
      </c>
      <c r="DK91" s="3">
        <v>14.5</v>
      </c>
      <c r="DL91" s="12"/>
      <c r="DM91" s="12"/>
      <c r="DN91" s="4">
        <f>[1]Area_Weights_Data!M$23*DJ91+[1]Area_Weights_Data!N$23*DK91</f>
        <v>13.088235294117645</v>
      </c>
      <c r="DO91" s="4">
        <f t="shared" si="15"/>
        <v>14.5</v>
      </c>
      <c r="DP91" s="3">
        <v>7</v>
      </c>
      <c r="DQ91" s="3">
        <v>9.5</v>
      </c>
      <c r="DR91" s="3">
        <v>11</v>
      </c>
      <c r="DS91" s="12"/>
      <c r="DT91" s="12"/>
      <c r="DU91" s="4">
        <f>[1]Area_Weights_Data!L$26*DP91+[1]Area_Weights_Data!M$26*DQ91+[1]Area_Weights_Data!N$26*DR91</f>
        <v>8.2398373983739823</v>
      </c>
      <c r="DV91" s="4">
        <f>[1]Area_Weights_Data!L$27*DP91+[1]Area_Weights_Data!M$27*DQ91+[1]Area_Weights_Data!N$27*DR91</f>
        <v>10.57547169811321</v>
      </c>
      <c r="DW91" s="3">
        <v>11</v>
      </c>
      <c r="DX91" s="3">
        <v>16</v>
      </c>
      <c r="DY91" s="3">
        <v>19</v>
      </c>
      <c r="DZ91" s="12"/>
      <c r="EA91" s="12"/>
      <c r="EB91" s="4">
        <f>[1]Area_Weights_Data!L$32*DW91+[1]Area_Weights_Data!M$32*DX91+[1]Area_Weights_Data!N$32*DY91</f>
        <v>11.5</v>
      </c>
      <c r="EC91" s="4">
        <f>[1]Area_Weights_Data!L$33*DW91+[1]Area_Weights_Data!M$33*DX91+[1]Area_Weights_Data!N$33*DY91</f>
        <v>17.034693877551017</v>
      </c>
      <c r="ED91" s="3">
        <v>8</v>
      </c>
      <c r="EE91" s="3">
        <v>7</v>
      </c>
      <c r="EF91" s="3">
        <v>7</v>
      </c>
      <c r="EG91" s="12"/>
      <c r="EH91" s="12"/>
      <c r="EI91" s="4">
        <f>[1]Area_Weights_Data!$L$35*ED91+[1]Area_Weights_Data!$M$35*EE91+[1]Area_Weights_Data!$N$35*EF91</f>
        <v>7.9285714285714288</v>
      </c>
      <c r="EJ91" s="4">
        <f>[1]Area_Weights_Data!$L$36*ED91+[1]Area_Weights_Data!$M$36*EE91+[1]Area_Weights_Data!$N$36*EF91</f>
        <v>6.9999999999999991</v>
      </c>
      <c r="EK91">
        <v>17.5</v>
      </c>
      <c r="EL91">
        <v>15.5</v>
      </c>
      <c r="EM91" s="12"/>
      <c r="EN91" s="13"/>
      <c r="EO91" s="3">
        <v>6.5</v>
      </c>
      <c r="EP91" s="3">
        <v>10.5</v>
      </c>
      <c r="EQ91" s="3">
        <v>11</v>
      </c>
      <c r="ER91" s="12"/>
      <c r="ES91" s="13"/>
      <c r="ET91" s="4">
        <f>[1]Area_Weights_Data!L$41*EO91+[1]Area_Weights_Data!M$41*EP91+[1]Area_Weights_Data!N$41*EQ91</f>
        <v>7.6063829787234054</v>
      </c>
      <c r="EU91" s="4">
        <f>[1]Area_Weights_Data!L$42*EO91+[1]Area_Weights_Data!M$42*EP91+[1]Area_Weights_Data!N$42*EQ91</f>
        <v>10.637820512820515</v>
      </c>
    </row>
    <row r="92" spans="1:151" x14ac:dyDescent="0.25">
      <c r="A92" s="2">
        <v>1984</v>
      </c>
      <c r="B92" s="2">
        <v>3</v>
      </c>
      <c r="C92" s="3">
        <v>92</v>
      </c>
      <c r="D92" s="3">
        <v>171</v>
      </c>
      <c r="E92" s="3">
        <v>182</v>
      </c>
      <c r="F92" s="12"/>
      <c r="G92" s="12"/>
      <c r="H92" s="4">
        <f>[1]Area_Weights_Data!C$5*C92+[1]Area_Weights_Data!D$5*D92+[1]Area_Weights_Data!E$5*E92</f>
        <v>131.25946195945428</v>
      </c>
      <c r="I92" s="4">
        <f>[1]Area_Weights_Data!C$6*C92+[1]Area_Weights_Data!D$6*D92+[1]Area_Weights_Data!E$6*E92</f>
        <v>177.03699491170306</v>
      </c>
      <c r="J92" s="3">
        <v>167</v>
      </c>
      <c r="K92" s="3"/>
      <c r="L92" s="3"/>
      <c r="M92" s="12"/>
      <c r="N92" s="12"/>
      <c r="O92" s="4"/>
      <c r="P92" s="4"/>
      <c r="Q92" s="3">
        <v>173</v>
      </c>
      <c r="R92" s="3">
        <v>143</v>
      </c>
      <c r="S92" s="3">
        <v>168</v>
      </c>
      <c r="T92" s="12"/>
      <c r="U92" s="12"/>
      <c r="V92" s="4">
        <f t="shared" si="8"/>
        <v>173</v>
      </c>
      <c r="W92" s="4">
        <f>[1]Area_Weights_Data!C$12*Q92+[1]Area_Weights_Data!E$12*S92</f>
        <v>168.54978175015589</v>
      </c>
      <c r="X92" s="3">
        <v>95</v>
      </c>
      <c r="Y92" s="3">
        <v>165</v>
      </c>
      <c r="Z92" s="3">
        <v>190</v>
      </c>
      <c r="AA92" s="12"/>
      <c r="AB92" s="12"/>
      <c r="AC92" s="4">
        <f>[1]Area_Weights_Data!C$14*X92+[1]Area_Weights_Data!D$14*Y92+[1]Area_Weights_Data!E$14*Z92</f>
        <v>111.6026248139629</v>
      </c>
      <c r="AD92" s="4">
        <f>[1]Area_Weights_Data!C$15*X92+[1]Area_Weights_Data!D$15*Y92+[1]Area_Weights_Data!E$15*Z92</f>
        <v>176.17933202823747</v>
      </c>
      <c r="AE92" s="3">
        <v>160</v>
      </c>
      <c r="AF92" s="3"/>
      <c r="AG92" s="3">
        <v>154</v>
      </c>
      <c r="AH92" s="12"/>
      <c r="AI92" s="12"/>
      <c r="AJ92" s="4">
        <f t="shared" si="9"/>
        <v>160</v>
      </c>
      <c r="AK92" s="4">
        <f t="shared" si="10"/>
        <v>154</v>
      </c>
      <c r="AL92" s="3"/>
      <c r="AM92" s="3">
        <v>130</v>
      </c>
      <c r="AN92" s="3">
        <v>148</v>
      </c>
      <c r="AO92" s="12"/>
      <c r="AP92" s="12"/>
      <c r="AQ92" s="4">
        <f>[1]Area_Weights_Data!D$23*AM92+[1]Area_Weights_Data!E$23*AN92</f>
        <v>139.27841385087964</v>
      </c>
      <c r="AR92" s="4">
        <f t="shared" si="11"/>
        <v>148</v>
      </c>
      <c r="AS92" s="3">
        <v>90</v>
      </c>
      <c r="AT92" s="3">
        <v>155</v>
      </c>
      <c r="AU92" s="3">
        <v>170</v>
      </c>
      <c r="AV92" s="12"/>
      <c r="AW92" s="12"/>
      <c r="AX92" s="4">
        <f>[1]Area_Weights_Data!$C$26*AS92+[1]Area_Weights_Data!$D$26*AT92+[1]Area_Weights_Data!$E$26*AU92</f>
        <v>109.11297709923662</v>
      </c>
      <c r="AY92" s="4">
        <f>[1]Area_Weights_Data!C$27*AS92+[1]Area_Weights_Data!D$27*AT92+[1]Area_Weights_Data!E$27*AU92</f>
        <v>162.97413562763859</v>
      </c>
      <c r="AZ92" s="3">
        <v>102</v>
      </c>
      <c r="BA92" s="3">
        <v>161</v>
      </c>
      <c r="BB92" s="3">
        <v>165</v>
      </c>
      <c r="BC92" s="12"/>
      <c r="BD92" s="12"/>
      <c r="BE92" s="4">
        <f t="shared" si="12"/>
        <v>102</v>
      </c>
      <c r="BF92" s="4">
        <f>[1]Area_Weights_Data!C$33*AZ92+[1]Area_Weights_Data!D$33*BA92+[1]Area_Weights_Data!E$33*BB92</f>
        <v>163.14975999999999</v>
      </c>
      <c r="BG92" s="3">
        <v>87</v>
      </c>
      <c r="BH92" s="3">
        <v>83</v>
      </c>
      <c r="BI92" s="3">
        <v>110</v>
      </c>
      <c r="BJ92" s="12"/>
      <c r="BK92" s="12"/>
      <c r="BL92" s="4">
        <f>[1]Area_Weights_Data!$C$35*BG92+[1]Area_Weights_Data!$D$35*BH92+[1]Area_Weights_Data!$E$35*BI92</f>
        <v>86.592814371257489</v>
      </c>
      <c r="BM92" s="4">
        <f>[1]Area_Weights_Data!$C$36*BG92+[1]Area_Weights_Data!$D$36*BH92+[1]Area_Weights_Data!$E$36*BI92</f>
        <v>92.444444444444457</v>
      </c>
      <c r="BN92">
        <v>153</v>
      </c>
      <c r="BO92">
        <v>152</v>
      </c>
      <c r="BP92" s="12"/>
      <c r="BQ92" s="12"/>
      <c r="BR92" s="3">
        <v>71</v>
      </c>
      <c r="BS92" s="3">
        <v>129</v>
      </c>
      <c r="BT92" s="3">
        <v>138</v>
      </c>
      <c r="BU92" s="12"/>
      <c r="BV92" s="12"/>
      <c r="BW92" s="4">
        <f>BR92*[1]Area_Weights_Data!C$41+BS92*[1]Area_Weights_Data!D$41+BT92*[1]Area_Weights_Data!E$41</f>
        <v>76.026666666666671</v>
      </c>
      <c r="BX92" s="4">
        <f>BR92*[1]Area_Weights_Data!C$42+BS92*[1]Area_Weights_Data!D$42+BT92*[1]Area_Weights_Data!E$42</f>
        <v>135.07559681697612</v>
      </c>
      <c r="BY92"/>
      <c r="BZ92" s="3">
        <v>12.5</v>
      </c>
      <c r="CA92" s="3">
        <v>16.5</v>
      </c>
      <c r="CB92" s="3">
        <v>21</v>
      </c>
      <c r="CC92" s="12"/>
      <c r="CD92" s="12"/>
      <c r="CE92" s="4">
        <f>[1]Area_Weights_Data!L$5*BZ92+[1]Area_Weights_Data!M$5*CA92+[1]Area_Weights_Data!N$5*CB92</f>
        <v>14.439498703543649</v>
      </c>
      <c r="CF92" s="4">
        <f>[1]Area_Weights_Data!L$6*BZ92+[1]Area_Weights_Data!M$6*CA92+[1]Area_Weights_Data!N$6*CB92</f>
        <v>18.855507088331517</v>
      </c>
      <c r="CG92" s="3">
        <v>19</v>
      </c>
      <c r="CH92" s="3"/>
      <c r="CI92" s="3"/>
      <c r="CJ92" s="12"/>
      <c r="CK92" s="12"/>
      <c r="CL92" s="4"/>
      <c r="CM92" s="4"/>
      <c r="CN92" s="3">
        <v>31.75</v>
      </c>
      <c r="CO92" s="3">
        <v>26</v>
      </c>
      <c r="CP92" s="3">
        <v>28</v>
      </c>
      <c r="CQ92" s="12"/>
      <c r="CR92" s="12"/>
      <c r="CS92" s="4">
        <f>[1]Area_Weights_Data!L$11*CN92+[1]Area_Weights_Data!N$11*CP92</f>
        <v>31.75</v>
      </c>
      <c r="CT92" s="4">
        <f>[1]Area_Weights_Data!L$12*CN92+[1]Area_Weights_Data!N$12*CP92</f>
        <v>29.051450276243095</v>
      </c>
      <c r="CU92" s="3">
        <v>12</v>
      </c>
      <c r="CV92" s="3">
        <v>18</v>
      </c>
      <c r="CW92" s="3">
        <v>28</v>
      </c>
      <c r="CX92" s="12"/>
      <c r="CY92" s="12"/>
      <c r="CZ92" s="4">
        <f>[1]Area_Weights_Data!L$14*CU92+[1]Area_Weights_Data!M$14*CV92+[1]Area_Weights_Data!N$14*CW92</f>
        <v>13.426710097719869</v>
      </c>
      <c r="DA92" s="4">
        <f>[1]Area_Weights_Data!L$15*CU92+[1]Area_Weights_Data!M$15*CV92+[1]Area_Weights_Data!N$15*CW92</f>
        <v>22.772344013490716</v>
      </c>
      <c r="DB92" s="3">
        <v>17.5</v>
      </c>
      <c r="DC92" s="3"/>
      <c r="DD92" s="3">
        <v>15.5</v>
      </c>
      <c r="DE92" s="12"/>
      <c r="DF92" s="12"/>
      <c r="DG92" s="4">
        <f t="shared" si="13"/>
        <v>17.5</v>
      </c>
      <c r="DH92" s="4">
        <f t="shared" si="14"/>
        <v>15.5</v>
      </c>
      <c r="DI92" s="3"/>
      <c r="DJ92" s="3">
        <v>12</v>
      </c>
      <c r="DK92" s="3">
        <v>14.5</v>
      </c>
      <c r="DL92" s="12"/>
      <c r="DM92" s="12"/>
      <c r="DN92" s="4">
        <f>[1]Area_Weights_Data!M$23*DJ92+[1]Area_Weights_Data!N$23*DK92</f>
        <v>12.735294117647054</v>
      </c>
      <c r="DO92" s="4">
        <f t="shared" si="15"/>
        <v>14.5</v>
      </c>
      <c r="DP92" s="3">
        <v>7</v>
      </c>
      <c r="DQ92" s="3">
        <v>9.5</v>
      </c>
      <c r="DR92" s="3">
        <v>11</v>
      </c>
      <c r="DS92" s="12"/>
      <c r="DT92" s="12"/>
      <c r="DU92" s="4">
        <f>[1]Area_Weights_Data!L$26*DP92+[1]Area_Weights_Data!M$26*DQ92+[1]Area_Weights_Data!N$26*DR92</f>
        <v>8.2398373983739823</v>
      </c>
      <c r="DV92" s="4">
        <f>[1]Area_Weights_Data!L$27*DP92+[1]Area_Weights_Data!M$27*DQ92+[1]Area_Weights_Data!N$27*DR92</f>
        <v>10.57547169811321</v>
      </c>
      <c r="DW92" s="3">
        <v>11</v>
      </c>
      <c r="DX92" s="3">
        <v>16</v>
      </c>
      <c r="DY92" s="3">
        <v>19</v>
      </c>
      <c r="DZ92" s="12"/>
      <c r="EA92" s="12"/>
      <c r="EB92" s="4">
        <f>[1]Area_Weights_Data!L$32*DW92+[1]Area_Weights_Data!M$32*DX92+[1]Area_Weights_Data!N$32*DY92</f>
        <v>11.5</v>
      </c>
      <c r="EC92" s="4">
        <f>[1]Area_Weights_Data!L$33*DW92+[1]Area_Weights_Data!M$33*DX92+[1]Area_Weights_Data!N$33*DY92</f>
        <v>17.034693877551017</v>
      </c>
      <c r="ED92" s="3">
        <v>8</v>
      </c>
      <c r="EE92" s="3">
        <v>7</v>
      </c>
      <c r="EF92" s="3">
        <v>7</v>
      </c>
      <c r="EG92" s="12"/>
      <c r="EH92" s="12"/>
      <c r="EI92" s="4">
        <f>[1]Area_Weights_Data!$L$35*ED92+[1]Area_Weights_Data!$M$35*EE92+[1]Area_Weights_Data!$N$35*EF92</f>
        <v>7.9285714285714288</v>
      </c>
      <c r="EJ92" s="4">
        <f>[1]Area_Weights_Data!$L$36*ED92+[1]Area_Weights_Data!$M$36*EE92+[1]Area_Weights_Data!$N$36*EF92</f>
        <v>6.9999999999999991</v>
      </c>
      <c r="EK92">
        <v>17.5</v>
      </c>
      <c r="EL92">
        <v>15.5</v>
      </c>
      <c r="EM92" s="12"/>
      <c r="EN92" s="13"/>
      <c r="EO92" s="3">
        <v>6.5</v>
      </c>
      <c r="EP92" s="3">
        <v>10.5</v>
      </c>
      <c r="EQ92" s="3">
        <v>11</v>
      </c>
      <c r="ER92" s="12"/>
      <c r="ES92" s="13"/>
      <c r="ET92" s="4">
        <f>[1]Area_Weights_Data!L$41*EO92+[1]Area_Weights_Data!M$41*EP92+[1]Area_Weights_Data!N$41*EQ92</f>
        <v>7.6063829787234054</v>
      </c>
      <c r="EU92" s="4">
        <f>[1]Area_Weights_Data!L$42*EO92+[1]Area_Weights_Data!M$42*EP92+[1]Area_Weights_Data!N$42*EQ92</f>
        <v>10.637820512820515</v>
      </c>
    </row>
    <row r="93" spans="1:151" x14ac:dyDescent="0.25">
      <c r="A93" s="2">
        <v>1984</v>
      </c>
      <c r="B93" s="2">
        <v>4</v>
      </c>
      <c r="C93" s="3">
        <v>105</v>
      </c>
      <c r="D93" s="3">
        <v>174</v>
      </c>
      <c r="E93" s="3">
        <v>182</v>
      </c>
      <c r="F93" s="12"/>
      <c r="G93" s="12"/>
      <c r="H93" s="4">
        <f>[1]Area_Weights_Data!C$5*C93+[1]Area_Weights_Data!D$5*D93+[1]Area_Weights_Data!E$5*E93</f>
        <v>139.28990981268791</v>
      </c>
      <c r="I93" s="4">
        <f>[1]Area_Weights_Data!C$6*C93+[1]Area_Weights_Data!D$6*D93+[1]Area_Weights_Data!E$6*E93</f>
        <v>178.39054175396586</v>
      </c>
      <c r="J93" s="3">
        <v>177</v>
      </c>
      <c r="K93" s="3"/>
      <c r="L93" s="3"/>
      <c r="M93" s="12"/>
      <c r="N93" s="12"/>
      <c r="O93" s="4"/>
      <c r="P93" s="4"/>
      <c r="Q93" s="3">
        <v>181</v>
      </c>
      <c r="R93" s="3">
        <v>165</v>
      </c>
      <c r="S93" s="3">
        <v>172</v>
      </c>
      <c r="T93" s="12"/>
      <c r="U93" s="12"/>
      <c r="V93" s="4">
        <f t="shared" si="8"/>
        <v>181</v>
      </c>
      <c r="W93" s="4">
        <f>[1]Area_Weights_Data!C$12*Q93+[1]Area_Weights_Data!E$12*S93</f>
        <v>172.98960715028062</v>
      </c>
      <c r="X93" s="3">
        <v>100</v>
      </c>
      <c r="Y93" s="3">
        <v>177</v>
      </c>
      <c r="Z93" s="3">
        <v>198</v>
      </c>
      <c r="AA93" s="12"/>
      <c r="AB93" s="12"/>
      <c r="AC93" s="4">
        <f>[1]Area_Weights_Data!C$14*X93+[1]Area_Weights_Data!D$14*Y93+[1]Area_Weights_Data!E$14*Z93</f>
        <v>118.26288729535921</v>
      </c>
      <c r="AD93" s="4">
        <f>[1]Area_Weights_Data!C$15*X93+[1]Area_Weights_Data!D$15*Y93+[1]Area_Weights_Data!E$15*Z93</f>
        <v>186.39063890371943</v>
      </c>
      <c r="AE93" s="3">
        <v>174</v>
      </c>
      <c r="AF93" s="3"/>
      <c r="AG93" s="3">
        <v>161</v>
      </c>
      <c r="AH93" s="12"/>
      <c r="AI93" s="12"/>
      <c r="AJ93" s="4">
        <f t="shared" si="9"/>
        <v>174</v>
      </c>
      <c r="AK93" s="4">
        <f t="shared" si="10"/>
        <v>161</v>
      </c>
      <c r="AL93" s="3"/>
      <c r="AM93" s="3">
        <v>152</v>
      </c>
      <c r="AN93" s="3">
        <v>167</v>
      </c>
      <c r="AO93" s="12"/>
      <c r="AP93" s="12"/>
      <c r="AQ93" s="4">
        <f>[1]Area_Weights_Data!D$23*AM93+[1]Area_Weights_Data!E$23*AN93</f>
        <v>159.67104160848925</v>
      </c>
      <c r="AR93" s="4">
        <f t="shared" si="11"/>
        <v>167</v>
      </c>
      <c r="AS93" s="3">
        <v>80</v>
      </c>
      <c r="AT93" s="3">
        <v>135</v>
      </c>
      <c r="AU93" s="3">
        <v>166</v>
      </c>
      <c r="AV93" s="12"/>
      <c r="AW93" s="12"/>
      <c r="AX93" s="4">
        <f>[1]Area_Weights_Data!$C$26*AS93+[1]Area_Weights_Data!$D$26*AT93+[1]Area_Weights_Data!$E$26*AU93</f>
        <v>96.172519083969448</v>
      </c>
      <c r="AY93" s="4">
        <f>[1]Area_Weights_Data!C$27*AS93+[1]Area_Weights_Data!D$27*AT93+[1]Area_Weights_Data!E$27*AU93</f>
        <v>151.47988029711968</v>
      </c>
      <c r="AZ93" s="3">
        <v>110</v>
      </c>
      <c r="BA93" s="3">
        <v>168</v>
      </c>
      <c r="BB93" s="3">
        <v>177</v>
      </c>
      <c r="BC93" s="12"/>
      <c r="BD93" s="12"/>
      <c r="BE93" s="4">
        <f t="shared" si="12"/>
        <v>110</v>
      </c>
      <c r="BF93" s="4">
        <f>[1]Area_Weights_Data!C$33*AZ93+[1]Area_Weights_Data!D$33*BA93+[1]Area_Weights_Data!E$33*BB93</f>
        <v>172.83695999999998</v>
      </c>
      <c r="BG93" s="3">
        <v>70</v>
      </c>
      <c r="BH93" s="3">
        <v>80</v>
      </c>
      <c r="BI93" s="3">
        <v>100</v>
      </c>
      <c r="BJ93" s="12"/>
      <c r="BK93" s="12"/>
      <c r="BL93" s="4">
        <f>[1]Area_Weights_Data!$C$35*BG93+[1]Area_Weights_Data!$D$35*BH93+[1]Area_Weights_Data!$E$35*BI93</f>
        <v>71.017964071856284</v>
      </c>
      <c r="BM93" s="4">
        <f>[1]Area_Weights_Data!$C$36*BG93+[1]Area_Weights_Data!$D$36*BH93+[1]Area_Weights_Data!$E$36*BI93</f>
        <v>86.995884773662553</v>
      </c>
      <c r="BN93">
        <v>170</v>
      </c>
      <c r="BO93">
        <v>172</v>
      </c>
      <c r="BP93" s="12"/>
      <c r="BQ93" s="12"/>
      <c r="BR93" s="3">
        <v>66</v>
      </c>
      <c r="BS93" s="3">
        <v>131</v>
      </c>
      <c r="BT93" s="3">
        <v>130</v>
      </c>
      <c r="BU93" s="12"/>
      <c r="BV93" s="12"/>
      <c r="BW93" s="4">
        <f>BR93*[1]Area_Weights_Data!C$41+BS93*[1]Area_Weights_Data!D$41+BT93*[1]Area_Weights_Data!E$41</f>
        <v>71.63333333333334</v>
      </c>
      <c r="BX93" s="4">
        <f>BR93*[1]Area_Weights_Data!C$42+BS93*[1]Area_Weights_Data!D$42+BT93*[1]Area_Weights_Data!E$42</f>
        <v>130.32493368700264</v>
      </c>
      <c r="BY93"/>
      <c r="BZ93" s="3">
        <v>13</v>
      </c>
      <c r="CA93" s="3">
        <v>18</v>
      </c>
      <c r="CB93" s="3">
        <v>18.5</v>
      </c>
      <c r="CC93" s="12"/>
      <c r="CD93" s="12"/>
      <c r="CE93" s="4">
        <f>[1]Area_Weights_Data!L$5*BZ93+[1]Area_Weights_Data!M$5*CA93+[1]Area_Weights_Data!N$5*CB93</f>
        <v>15.424373379429561</v>
      </c>
      <c r="CF93" s="4">
        <f>[1]Area_Weights_Data!L$6*BZ93+[1]Area_Weights_Data!M$6*CA93+[1]Area_Weights_Data!N$6*CB93</f>
        <v>18.261723009814617</v>
      </c>
      <c r="CG93" s="3">
        <v>19</v>
      </c>
      <c r="CH93" s="3"/>
      <c r="CI93" s="3"/>
      <c r="CJ93" s="12"/>
      <c r="CK93" s="12"/>
      <c r="CL93" s="4"/>
      <c r="CM93" s="4"/>
      <c r="CN93" s="3">
        <v>31.75</v>
      </c>
      <c r="CO93" s="3">
        <v>26</v>
      </c>
      <c r="CP93" s="3">
        <v>29</v>
      </c>
      <c r="CQ93" s="12"/>
      <c r="CR93" s="12"/>
      <c r="CS93" s="4">
        <f>[1]Area_Weights_Data!L$11*CN93+[1]Area_Weights_Data!N$11*CP93</f>
        <v>31.75</v>
      </c>
      <c r="CT93" s="4">
        <f>[1]Area_Weights_Data!L$12*CN93+[1]Area_Weights_Data!N$12*CP93</f>
        <v>29.771063535911608</v>
      </c>
      <c r="CU93" s="3">
        <v>12</v>
      </c>
      <c r="CV93" s="3">
        <v>20</v>
      </c>
      <c r="CW93" s="3">
        <v>28</v>
      </c>
      <c r="CX93" s="12"/>
      <c r="CY93" s="12"/>
      <c r="CZ93" s="4">
        <f>[1]Area_Weights_Data!L$14*CU93+[1]Area_Weights_Data!M$14*CV93+[1]Area_Weights_Data!N$14*CW93</f>
        <v>13.90228013029316</v>
      </c>
      <c r="DA93" s="4">
        <f>[1]Area_Weights_Data!L$15*CU93+[1]Area_Weights_Data!M$15*CV93+[1]Area_Weights_Data!N$15*CW93</f>
        <v>23.817875210792572</v>
      </c>
      <c r="DB93" s="3">
        <v>17.5</v>
      </c>
      <c r="DC93" s="3"/>
      <c r="DD93" s="3">
        <v>15.5</v>
      </c>
      <c r="DE93" s="12"/>
      <c r="DF93" s="12"/>
      <c r="DG93" s="4">
        <f t="shared" si="13"/>
        <v>17.5</v>
      </c>
      <c r="DH93" s="4">
        <f t="shared" si="14"/>
        <v>15.5</v>
      </c>
      <c r="DI93" s="3"/>
      <c r="DJ93" s="3">
        <v>15</v>
      </c>
      <c r="DK93" s="3">
        <v>17</v>
      </c>
      <c r="DL93" s="12"/>
      <c r="DM93" s="12"/>
      <c r="DN93" s="4">
        <f>[1]Area_Weights_Data!M$23*DJ93+[1]Area_Weights_Data!N$23*DK93</f>
        <v>15.588235294117643</v>
      </c>
      <c r="DO93" s="4">
        <f t="shared" si="15"/>
        <v>17</v>
      </c>
      <c r="DP93" s="3">
        <v>7</v>
      </c>
      <c r="DQ93" s="3">
        <v>9</v>
      </c>
      <c r="DR93" s="3">
        <v>11</v>
      </c>
      <c r="DS93" s="12"/>
      <c r="DT93" s="12"/>
      <c r="DU93" s="4">
        <f>[1]Area_Weights_Data!L$26*DP93+[1]Area_Weights_Data!M$26*DQ93+[1]Area_Weights_Data!N$26*DR93</f>
        <v>7.9918699186991855</v>
      </c>
      <c r="DV93" s="4">
        <f>[1]Area_Weights_Data!L$27*DP93+[1]Area_Weights_Data!M$27*DQ93+[1]Area_Weights_Data!N$27*DR93</f>
        <v>10.433962264150946</v>
      </c>
      <c r="DW93" s="3">
        <v>11</v>
      </c>
      <c r="DX93" s="3">
        <v>16</v>
      </c>
      <c r="DY93" s="3">
        <v>19</v>
      </c>
      <c r="DZ93" s="12"/>
      <c r="EA93" s="12"/>
      <c r="EB93" s="4">
        <f>[1]Area_Weights_Data!L$32*DW93+[1]Area_Weights_Data!M$32*DX93+[1]Area_Weights_Data!N$32*DY93</f>
        <v>11.5</v>
      </c>
      <c r="EC93" s="4">
        <f>[1]Area_Weights_Data!L$33*DW93+[1]Area_Weights_Data!M$33*DX93+[1]Area_Weights_Data!N$33*DY93</f>
        <v>17.034693877551017</v>
      </c>
      <c r="ED93" s="3">
        <v>8</v>
      </c>
      <c r="EE93" s="3">
        <v>7</v>
      </c>
      <c r="EF93" s="3">
        <v>7</v>
      </c>
      <c r="EG93" s="12"/>
      <c r="EH93" s="12"/>
      <c r="EI93" s="4">
        <f>[1]Area_Weights_Data!$L$35*ED93+[1]Area_Weights_Data!$M$35*EE93+[1]Area_Weights_Data!$N$35*EF93</f>
        <v>7.9285714285714288</v>
      </c>
      <c r="EJ93" s="4">
        <f>[1]Area_Weights_Data!$L$36*ED93+[1]Area_Weights_Data!$M$36*EE93+[1]Area_Weights_Data!$N$36*EF93</f>
        <v>6.9999999999999991</v>
      </c>
      <c r="EK93">
        <v>17.5</v>
      </c>
      <c r="EL93">
        <v>15.5</v>
      </c>
      <c r="EM93" s="12"/>
      <c r="EN93" s="13"/>
      <c r="EO93" s="3">
        <v>6.5</v>
      </c>
      <c r="EP93" s="3">
        <v>11.25</v>
      </c>
      <c r="EQ93" s="3">
        <v>11</v>
      </c>
      <c r="ER93" s="12"/>
      <c r="ES93" s="13"/>
      <c r="ET93" s="4">
        <f>[1]Area_Weights_Data!L$41*EO93+[1]Area_Weights_Data!M$41*EP93+[1]Area_Weights_Data!N$41*EQ93</f>
        <v>7.8138297872340434</v>
      </c>
      <c r="EU93" s="4">
        <f>[1]Area_Weights_Data!L$42*EO93+[1]Area_Weights_Data!M$42*EP93+[1]Area_Weights_Data!N$42*EQ93</f>
        <v>11.181089743589748</v>
      </c>
    </row>
    <row r="94" spans="1:151" x14ac:dyDescent="0.25">
      <c r="A94" s="2">
        <v>1984</v>
      </c>
      <c r="B94" s="2">
        <v>5</v>
      </c>
      <c r="C94" s="3">
        <v>90</v>
      </c>
      <c r="D94" s="3">
        <v>160</v>
      </c>
      <c r="E94" s="3">
        <v>180</v>
      </c>
      <c r="F94" s="12"/>
      <c r="G94" s="12"/>
      <c r="H94" s="4">
        <f>[1]Area_Weights_Data!C$5*C94+[1]Area_Weights_Data!D$5*D94+[1]Area_Weights_Data!E$5*E94</f>
        <v>124.78686502736456</v>
      </c>
      <c r="I94" s="4">
        <f>[1]Area_Weights_Data!C$6*C94+[1]Area_Weights_Data!D$6*D94+[1]Area_Weights_Data!E$6*E94</f>
        <v>170.97635438491469</v>
      </c>
      <c r="J94" s="3">
        <v>164</v>
      </c>
      <c r="K94" s="3"/>
      <c r="L94" s="3"/>
      <c r="M94" s="12"/>
      <c r="N94" s="12"/>
      <c r="O94" s="4"/>
      <c r="P94" s="4"/>
      <c r="Q94" s="3">
        <v>175</v>
      </c>
      <c r="R94" s="3">
        <v>155</v>
      </c>
      <c r="S94" s="3">
        <v>174</v>
      </c>
      <c r="T94" s="12"/>
      <c r="U94" s="12"/>
      <c r="V94" s="4">
        <f t="shared" si="8"/>
        <v>175</v>
      </c>
      <c r="W94" s="4">
        <f>[1]Area_Weights_Data!C$12*Q94+[1]Area_Weights_Data!E$12*S94</f>
        <v>174.10995635003118</v>
      </c>
      <c r="X94" s="3">
        <v>90</v>
      </c>
      <c r="Y94" s="3">
        <v>162</v>
      </c>
      <c r="Z94" s="3">
        <v>183</v>
      </c>
      <c r="AA94" s="12"/>
      <c r="AB94" s="12"/>
      <c r="AC94" s="4">
        <f>[1]Area_Weights_Data!C$14*X94+[1]Area_Weights_Data!D$14*Y94+[1]Area_Weights_Data!E$14*Z94</f>
        <v>107.07698552293328</v>
      </c>
      <c r="AD94" s="4">
        <f>[1]Area_Weights_Data!C$15*X94+[1]Area_Weights_Data!D$15*Y94+[1]Area_Weights_Data!E$15*Z94</f>
        <v>171.39063890371943</v>
      </c>
      <c r="AE94" s="3">
        <v>170</v>
      </c>
      <c r="AF94" s="3"/>
      <c r="AG94" s="3">
        <v>162</v>
      </c>
      <c r="AH94" s="12"/>
      <c r="AI94" s="12"/>
      <c r="AJ94" s="4">
        <f t="shared" si="9"/>
        <v>170</v>
      </c>
      <c r="AK94" s="4">
        <f t="shared" si="10"/>
        <v>162</v>
      </c>
      <c r="AL94" s="3"/>
      <c r="AM94" s="3">
        <v>143</v>
      </c>
      <c r="AN94" s="3">
        <v>178</v>
      </c>
      <c r="AO94" s="12"/>
      <c r="AP94" s="12"/>
      <c r="AQ94" s="4">
        <f>[1]Area_Weights_Data!D$23*AM94+[1]Area_Weights_Data!E$23*AN94</f>
        <v>161.1946383691706</v>
      </c>
      <c r="AR94" s="4">
        <f t="shared" si="11"/>
        <v>178</v>
      </c>
      <c r="AS94" s="3">
        <v>92</v>
      </c>
      <c r="AT94" s="3">
        <v>145</v>
      </c>
      <c r="AU94" s="3">
        <v>170</v>
      </c>
      <c r="AV94" s="12"/>
      <c r="AW94" s="12"/>
      <c r="AX94" s="4">
        <f>[1]Area_Weights_Data!$C$26*AS94+[1]Area_Weights_Data!$D$26*AT94+[1]Area_Weights_Data!$E$26*AU94</f>
        <v>107.58442748091601</v>
      </c>
      <c r="AY94" s="4">
        <f>[1]Area_Weights_Data!C$27*AS94+[1]Area_Weights_Data!D$27*AT94+[1]Area_Weights_Data!E$27*AU94</f>
        <v>158.29022604606428</v>
      </c>
      <c r="AZ94" s="3">
        <v>95</v>
      </c>
      <c r="BA94" s="3">
        <v>164</v>
      </c>
      <c r="BB94" s="3">
        <v>173</v>
      </c>
      <c r="BC94" s="12"/>
      <c r="BD94" s="12"/>
      <c r="BE94" s="4">
        <f t="shared" si="12"/>
        <v>95</v>
      </c>
      <c r="BF94" s="4">
        <f>[1]Area_Weights_Data!C$33*AZ94+[1]Area_Weights_Data!D$33*BA94+[1]Area_Weights_Data!E$33*BB94</f>
        <v>168.83695999999998</v>
      </c>
      <c r="BG94" s="3">
        <v>83</v>
      </c>
      <c r="BH94" s="3">
        <v>75</v>
      </c>
      <c r="BI94" s="3">
        <v>104</v>
      </c>
      <c r="BJ94" s="12"/>
      <c r="BK94" s="12"/>
      <c r="BL94" s="4">
        <f>[1]Area_Weights_Data!$C$35*BG94+[1]Area_Weights_Data!$D$35*BH94+[1]Area_Weights_Data!$E$35*BI94</f>
        <v>82.185628742514965</v>
      </c>
      <c r="BM94" s="4">
        <f>[1]Area_Weights_Data!$C$36*BG94+[1]Area_Weights_Data!$D$36*BH94+[1]Area_Weights_Data!$E$36*BI94</f>
        <v>85.144032921810705</v>
      </c>
      <c r="BN94">
        <v>171</v>
      </c>
      <c r="BO94">
        <v>160</v>
      </c>
      <c r="BP94" s="12"/>
      <c r="BQ94" s="12"/>
      <c r="BR94" s="3">
        <v>59</v>
      </c>
      <c r="BS94" s="3">
        <v>132</v>
      </c>
      <c r="BT94" s="3">
        <v>139</v>
      </c>
      <c r="BU94" s="12"/>
      <c r="BV94" s="12"/>
      <c r="BW94" s="4">
        <f>BR94*[1]Area_Weights_Data!C$41+BS94*[1]Area_Weights_Data!D$41+BT94*[1]Area_Weights_Data!E$41</f>
        <v>65.326666666666668</v>
      </c>
      <c r="BX94" s="4">
        <f>BR94*[1]Area_Weights_Data!C$42+BS94*[1]Area_Weights_Data!D$42+BT94*[1]Area_Weights_Data!E$42</f>
        <v>136.72546419098143</v>
      </c>
      <c r="BY94"/>
      <c r="BZ94" s="3">
        <v>13</v>
      </c>
      <c r="CA94" s="3">
        <v>18</v>
      </c>
      <c r="CB94" s="3">
        <v>18.5</v>
      </c>
      <c r="CC94" s="12"/>
      <c r="CD94" s="12"/>
      <c r="CE94" s="4">
        <f>[1]Area_Weights_Data!L$5*BZ94+[1]Area_Weights_Data!M$5*CA94+[1]Area_Weights_Data!N$5*CB94</f>
        <v>15.424373379429561</v>
      </c>
      <c r="CF94" s="4">
        <f>[1]Area_Weights_Data!L$6*BZ94+[1]Area_Weights_Data!M$6*CA94+[1]Area_Weights_Data!N$6*CB94</f>
        <v>18.261723009814617</v>
      </c>
      <c r="CG94" s="3">
        <v>19</v>
      </c>
      <c r="CH94" s="3"/>
      <c r="CI94" s="3"/>
      <c r="CJ94" s="12"/>
      <c r="CK94" s="12"/>
      <c r="CL94" s="4"/>
      <c r="CM94" s="4"/>
      <c r="CN94" s="3">
        <v>31.75</v>
      </c>
      <c r="CO94" s="3">
        <v>26</v>
      </c>
      <c r="CP94" s="3">
        <v>29</v>
      </c>
      <c r="CQ94" s="12"/>
      <c r="CR94" s="12"/>
      <c r="CS94" s="4">
        <f>[1]Area_Weights_Data!L$11*CN94+[1]Area_Weights_Data!N$11*CP94</f>
        <v>31.75</v>
      </c>
      <c r="CT94" s="4">
        <f>[1]Area_Weights_Data!L$12*CN94+[1]Area_Weights_Data!N$12*CP94</f>
        <v>29.771063535911608</v>
      </c>
      <c r="CU94" s="3">
        <v>12</v>
      </c>
      <c r="CV94" s="3">
        <v>18.5</v>
      </c>
      <c r="CW94" s="3">
        <v>28</v>
      </c>
      <c r="CX94" s="12"/>
      <c r="CY94" s="12"/>
      <c r="CZ94" s="4">
        <f>[1]Area_Weights_Data!L$14*CU94+[1]Area_Weights_Data!M$14*CV94+[1]Area_Weights_Data!N$14*CW94</f>
        <v>13.545602605863191</v>
      </c>
      <c r="DA94" s="4">
        <f>[1]Area_Weights_Data!L$15*CU94+[1]Area_Weights_Data!M$15*CV94+[1]Area_Weights_Data!N$15*CW94</f>
        <v>23.033726812816184</v>
      </c>
      <c r="DB94" s="3">
        <v>18.5</v>
      </c>
      <c r="DC94" s="3"/>
      <c r="DD94" s="3">
        <v>15.5</v>
      </c>
      <c r="DE94" s="12"/>
      <c r="DF94" s="12"/>
      <c r="DG94" s="4">
        <f t="shared" si="13"/>
        <v>18.5</v>
      </c>
      <c r="DH94" s="4">
        <f t="shared" si="14"/>
        <v>15.5</v>
      </c>
      <c r="DI94" s="3"/>
      <c r="DJ94" s="3">
        <v>12</v>
      </c>
      <c r="DK94" s="3">
        <v>15</v>
      </c>
      <c r="DL94" s="12"/>
      <c r="DM94" s="12"/>
      <c r="DN94" s="4">
        <f>[1]Area_Weights_Data!M$23*DJ94+[1]Area_Weights_Data!N$23*DK94</f>
        <v>12.882352941176467</v>
      </c>
      <c r="DO94" s="4">
        <f t="shared" si="15"/>
        <v>15</v>
      </c>
      <c r="DP94" s="3">
        <v>7</v>
      </c>
      <c r="DQ94" s="3">
        <v>7.5</v>
      </c>
      <c r="DR94" s="3">
        <v>11</v>
      </c>
      <c r="DS94" s="12"/>
      <c r="DT94" s="12"/>
      <c r="DU94" s="4">
        <f>[1]Area_Weights_Data!L$26*DP94+[1]Area_Weights_Data!M$26*DQ94+[1]Area_Weights_Data!N$26*DR94</f>
        <v>7.247967479674795</v>
      </c>
      <c r="DV94" s="4">
        <f>[1]Area_Weights_Data!L$27*DP94+[1]Area_Weights_Data!M$27*DQ94+[1]Area_Weights_Data!N$27*DR94</f>
        <v>10.009433962264154</v>
      </c>
      <c r="DW94" s="3">
        <v>11</v>
      </c>
      <c r="DX94" s="3">
        <v>16</v>
      </c>
      <c r="DY94" s="3">
        <v>19</v>
      </c>
      <c r="DZ94" s="12"/>
      <c r="EA94" s="12"/>
      <c r="EB94" s="4">
        <f>[1]Area_Weights_Data!L$32*DW94+[1]Area_Weights_Data!M$32*DX94+[1]Area_Weights_Data!N$32*DY94</f>
        <v>11.5</v>
      </c>
      <c r="EC94" s="4">
        <f>[1]Area_Weights_Data!L$33*DW94+[1]Area_Weights_Data!M$33*DX94+[1]Area_Weights_Data!N$33*DY94</f>
        <v>17.034693877551017</v>
      </c>
      <c r="ED94" s="3">
        <v>8</v>
      </c>
      <c r="EE94" s="3">
        <v>7</v>
      </c>
      <c r="EF94" s="3">
        <v>7</v>
      </c>
      <c r="EG94" s="12"/>
      <c r="EH94" s="12"/>
      <c r="EI94" s="4">
        <f>[1]Area_Weights_Data!$L$35*ED94+[1]Area_Weights_Data!$M$35*EE94+[1]Area_Weights_Data!$N$35*EF94</f>
        <v>7.9285714285714288</v>
      </c>
      <c r="EJ94" s="4">
        <f>[1]Area_Weights_Data!$L$36*ED94+[1]Area_Weights_Data!$M$36*EE94+[1]Area_Weights_Data!$N$36*EF94</f>
        <v>6.9999999999999991</v>
      </c>
      <c r="EK94">
        <v>16</v>
      </c>
      <c r="EL94">
        <v>15.5</v>
      </c>
      <c r="EM94" s="12"/>
      <c r="EN94" s="13"/>
      <c r="EO94" s="3">
        <v>6.5</v>
      </c>
      <c r="EP94" s="3">
        <v>11.25</v>
      </c>
      <c r="EQ94" s="3">
        <v>11</v>
      </c>
      <c r="ER94" s="12"/>
      <c r="ES94" s="13"/>
      <c r="ET94" s="4">
        <f>[1]Area_Weights_Data!L$41*EO94+[1]Area_Weights_Data!M$41*EP94+[1]Area_Weights_Data!N$41*EQ94</f>
        <v>7.8138297872340434</v>
      </c>
      <c r="EU94" s="4">
        <f>[1]Area_Weights_Data!L$42*EO94+[1]Area_Weights_Data!M$42*EP94+[1]Area_Weights_Data!N$42*EQ94</f>
        <v>11.181089743589748</v>
      </c>
    </row>
    <row r="95" spans="1:151" x14ac:dyDescent="0.25">
      <c r="A95" s="2">
        <v>1984</v>
      </c>
      <c r="B95" s="2">
        <v>6</v>
      </c>
      <c r="C95" s="3">
        <v>113</v>
      </c>
      <c r="D95" s="3">
        <v>160</v>
      </c>
      <c r="E95" s="3">
        <v>170</v>
      </c>
      <c r="F95" s="12"/>
      <c r="G95" s="12"/>
      <c r="H95" s="4">
        <f>[1]Area_Weights_Data!C$5*C95+[1]Area_Weights_Data!D$5*D95+[1]Area_Weights_Data!E$5*E95</f>
        <v>136.35689508980192</v>
      </c>
      <c r="I95" s="4">
        <f>[1]Area_Weights_Data!C$6*C95+[1]Area_Weights_Data!D$6*D95+[1]Area_Weights_Data!E$6*E95</f>
        <v>165.48817719245733</v>
      </c>
      <c r="J95" s="3">
        <v>159</v>
      </c>
      <c r="K95" s="3"/>
      <c r="L95" s="3"/>
      <c r="M95" s="12"/>
      <c r="N95" s="12"/>
      <c r="O95" s="4"/>
      <c r="P95" s="4"/>
      <c r="Q95" s="3">
        <v>180</v>
      </c>
      <c r="R95" s="3">
        <v>158</v>
      </c>
      <c r="S95" s="3">
        <v>177</v>
      </c>
      <c r="T95" s="12"/>
      <c r="U95" s="12"/>
      <c r="V95" s="4">
        <f t="shared" si="8"/>
        <v>180</v>
      </c>
      <c r="W95" s="4">
        <f>[1]Area_Weights_Data!C$12*Q95+[1]Area_Weights_Data!E$12*S95</f>
        <v>177.32986905009352</v>
      </c>
      <c r="X95" s="3">
        <v>120</v>
      </c>
      <c r="Y95" s="3">
        <v>171</v>
      </c>
      <c r="Z95" s="3">
        <v>192</v>
      </c>
      <c r="AA95" s="12"/>
      <c r="AB95" s="12"/>
      <c r="AC95" s="4">
        <f>[1]Area_Weights_Data!C$14*X95+[1]Area_Weights_Data!D$14*Y95+[1]Area_Weights_Data!E$14*Z95</f>
        <v>132.09619807874441</v>
      </c>
      <c r="AD95" s="4">
        <f>[1]Area_Weights_Data!C$15*X95+[1]Area_Weights_Data!D$15*Y95+[1]Area_Weights_Data!E$15*Z95</f>
        <v>180.39063890371943</v>
      </c>
      <c r="AE95" s="3">
        <v>168</v>
      </c>
      <c r="AF95" s="3"/>
      <c r="AG95" s="3">
        <v>164</v>
      </c>
      <c r="AH95" s="12"/>
      <c r="AI95" s="12"/>
      <c r="AJ95" s="4">
        <f t="shared" si="9"/>
        <v>168</v>
      </c>
      <c r="AK95" s="4">
        <f t="shared" si="10"/>
        <v>164</v>
      </c>
      <c r="AL95" s="3"/>
      <c r="AM95" s="3">
        <v>131</v>
      </c>
      <c r="AN95" s="3">
        <v>153</v>
      </c>
      <c r="AO95" s="12"/>
      <c r="AP95" s="12"/>
      <c r="AQ95" s="4">
        <f>[1]Area_Weights_Data!D$23*AM95+[1]Area_Weights_Data!E$23*AN95</f>
        <v>142.37922368053614</v>
      </c>
      <c r="AR95" s="4">
        <f t="shared" si="11"/>
        <v>153</v>
      </c>
      <c r="AS95" s="3">
        <v>76</v>
      </c>
      <c r="AT95" s="3">
        <v>135</v>
      </c>
      <c r="AU95" s="3">
        <v>173</v>
      </c>
      <c r="AV95" s="12"/>
      <c r="AW95" s="12"/>
      <c r="AX95" s="4">
        <f>[1]Area_Weights_Data!$C$26*AS95+[1]Area_Weights_Data!$D$26*AT95+[1]Area_Weights_Data!$E$26*AU95</f>
        <v>93.348702290076318</v>
      </c>
      <c r="AY95" s="4">
        <f>[1]Area_Weights_Data!C$27*AS95+[1]Area_Weights_Data!D$27*AT95+[1]Area_Weights_Data!E$27*AU95</f>
        <v>155.20114359001769</v>
      </c>
      <c r="AZ95" s="3">
        <v>110</v>
      </c>
      <c r="BA95" s="3">
        <v>174</v>
      </c>
      <c r="BB95" s="3">
        <v>174</v>
      </c>
      <c r="BC95" s="12"/>
      <c r="BD95" s="12"/>
      <c r="BE95" s="4">
        <f t="shared" si="12"/>
        <v>110</v>
      </c>
      <c r="BF95" s="4">
        <f>[1]Area_Weights_Data!C$33*AZ95+[1]Area_Weights_Data!D$33*BA95+[1]Area_Weights_Data!E$33*BB95</f>
        <v>174</v>
      </c>
      <c r="BG95" s="3">
        <v>97</v>
      </c>
      <c r="BH95" s="3">
        <v>92</v>
      </c>
      <c r="BI95" s="3">
        <v>115</v>
      </c>
      <c r="BJ95" s="12"/>
      <c r="BK95" s="12"/>
      <c r="BL95" s="4">
        <f>[1]Area_Weights_Data!$C$35*BG95+[1]Area_Weights_Data!$D$35*BH95+[1]Area_Weights_Data!$E$35*BI95</f>
        <v>96.491017964071858</v>
      </c>
      <c r="BM95" s="4">
        <f>[1]Area_Weights_Data!$C$36*BG95+[1]Area_Weights_Data!$D$36*BH95+[1]Area_Weights_Data!$E$36*BI95</f>
        <v>100.04526748971193</v>
      </c>
      <c r="BN95">
        <v>165</v>
      </c>
      <c r="BO95">
        <v>168</v>
      </c>
      <c r="BP95" s="12"/>
      <c r="BQ95" s="12"/>
      <c r="BR95" s="3">
        <v>63</v>
      </c>
      <c r="BS95" s="3">
        <v>133</v>
      </c>
      <c r="BT95" s="3">
        <v>125</v>
      </c>
      <c r="BU95" s="12"/>
      <c r="BV95" s="12"/>
      <c r="BW95" s="4">
        <f>BR95*[1]Area_Weights_Data!C$41+BS95*[1]Area_Weights_Data!D$41+BT95*[1]Area_Weights_Data!E$41</f>
        <v>69.066666666666677</v>
      </c>
      <c r="BX95" s="4">
        <f>BR95*[1]Area_Weights_Data!C$42+BS95*[1]Area_Weights_Data!D$42+BT95*[1]Area_Weights_Data!E$42</f>
        <v>127.5994694960212</v>
      </c>
      <c r="BY95"/>
      <c r="BZ95" s="3">
        <v>13</v>
      </c>
      <c r="CA95" s="3">
        <v>18</v>
      </c>
      <c r="CB95" s="3">
        <v>18.5</v>
      </c>
      <c r="CC95" s="12"/>
      <c r="CD95" s="12"/>
      <c r="CE95" s="4">
        <f>[1]Area_Weights_Data!L$5*BZ95+[1]Area_Weights_Data!M$5*CA95+[1]Area_Weights_Data!N$5*CB95</f>
        <v>15.424373379429561</v>
      </c>
      <c r="CF95" s="4">
        <f>[1]Area_Weights_Data!L$6*BZ95+[1]Area_Weights_Data!M$6*CA95+[1]Area_Weights_Data!N$6*CB95</f>
        <v>18.261723009814617</v>
      </c>
      <c r="CG95" s="3">
        <v>19</v>
      </c>
      <c r="CH95" s="3"/>
      <c r="CI95" s="3"/>
      <c r="CJ95" s="12"/>
      <c r="CK95" s="12"/>
      <c r="CL95" s="4"/>
      <c r="CM95" s="4"/>
      <c r="CN95" s="3">
        <v>31.75</v>
      </c>
      <c r="CO95" s="3">
        <v>23</v>
      </c>
      <c r="CP95" s="3">
        <v>25</v>
      </c>
      <c r="CQ95" s="12"/>
      <c r="CR95" s="12"/>
      <c r="CS95" s="4">
        <f>[1]Area_Weights_Data!L$11*CN95+[1]Area_Weights_Data!N$11*CP95</f>
        <v>31.75</v>
      </c>
      <c r="CT95" s="4">
        <f>[1]Area_Weights_Data!L$12*CN95+[1]Area_Weights_Data!N$12*CP95</f>
        <v>26.89261049723757</v>
      </c>
      <c r="CU95" s="3">
        <v>14</v>
      </c>
      <c r="CV95" s="3">
        <v>20</v>
      </c>
      <c r="CW95" s="3">
        <v>28</v>
      </c>
      <c r="CX95" s="12"/>
      <c r="CY95" s="12"/>
      <c r="CZ95" s="4">
        <f>[1]Area_Weights_Data!L$14*CU95+[1]Area_Weights_Data!M$14*CV95+[1]Area_Weights_Data!N$14*CW95</f>
        <v>15.426710097719869</v>
      </c>
      <c r="DA95" s="4">
        <f>[1]Area_Weights_Data!L$15*CU95+[1]Area_Weights_Data!M$15*CV95+[1]Area_Weights_Data!N$15*CW95</f>
        <v>23.817875210792572</v>
      </c>
      <c r="DB95" s="3">
        <v>18.5</v>
      </c>
      <c r="DC95" s="3"/>
      <c r="DD95" s="3">
        <v>15.5</v>
      </c>
      <c r="DE95" s="12"/>
      <c r="DF95" s="12"/>
      <c r="DG95" s="4">
        <f t="shared" si="13"/>
        <v>18.5</v>
      </c>
      <c r="DH95" s="4">
        <f t="shared" si="14"/>
        <v>15.5</v>
      </c>
      <c r="DI95" s="3"/>
      <c r="DJ95" s="3">
        <v>12</v>
      </c>
      <c r="DK95" s="3">
        <v>15</v>
      </c>
      <c r="DL95" s="12"/>
      <c r="DM95" s="12"/>
      <c r="DN95" s="4">
        <f>[1]Area_Weights_Data!M$23*DJ95+[1]Area_Weights_Data!N$23*DK95</f>
        <v>12.882352941176467</v>
      </c>
      <c r="DO95" s="4">
        <f t="shared" si="15"/>
        <v>15</v>
      </c>
      <c r="DP95" s="3">
        <v>6.5</v>
      </c>
      <c r="DQ95" s="3">
        <v>9</v>
      </c>
      <c r="DR95" s="3">
        <v>11</v>
      </c>
      <c r="DS95" s="12"/>
      <c r="DT95" s="12"/>
      <c r="DU95" s="4">
        <f>[1]Area_Weights_Data!L$26*DP95+[1]Area_Weights_Data!M$26*DQ95+[1]Area_Weights_Data!N$26*DR95</f>
        <v>7.7398373983739823</v>
      </c>
      <c r="DV95" s="4">
        <f>[1]Area_Weights_Data!L$27*DP95+[1]Area_Weights_Data!M$27*DQ95+[1]Area_Weights_Data!N$27*DR95</f>
        <v>10.433962264150946</v>
      </c>
      <c r="DW95" s="3">
        <v>11</v>
      </c>
      <c r="DX95" s="3">
        <v>16</v>
      </c>
      <c r="DY95" s="3">
        <v>19</v>
      </c>
      <c r="DZ95" s="12"/>
      <c r="EA95" s="12"/>
      <c r="EB95" s="4">
        <f>[1]Area_Weights_Data!L$32*DW95+[1]Area_Weights_Data!M$32*DX95+[1]Area_Weights_Data!N$32*DY95</f>
        <v>11.5</v>
      </c>
      <c r="EC95" s="4">
        <f>[1]Area_Weights_Data!L$33*DW95+[1]Area_Weights_Data!M$33*DX95+[1]Area_Weights_Data!N$33*DY95</f>
        <v>17.034693877551017</v>
      </c>
      <c r="ED95" s="3">
        <v>8</v>
      </c>
      <c r="EE95" s="3">
        <v>7.5</v>
      </c>
      <c r="EF95" s="3">
        <v>7</v>
      </c>
      <c r="EG95" s="12"/>
      <c r="EH95" s="12"/>
      <c r="EI95" s="4">
        <f>[1]Area_Weights_Data!$L$35*ED95+[1]Area_Weights_Data!$M$35*EE95+[1]Area_Weights_Data!$N$35*EF95</f>
        <v>7.9642857142857144</v>
      </c>
      <c r="EJ95" s="4">
        <f>[1]Area_Weights_Data!$L$36*ED95+[1]Area_Weights_Data!$M$36*EE95+[1]Area_Weights_Data!$N$36*EF95</f>
        <v>7.2407407407407405</v>
      </c>
      <c r="EK95">
        <v>16</v>
      </c>
      <c r="EL95">
        <v>15.5</v>
      </c>
      <c r="EM95" s="12"/>
      <c r="EN95" s="13"/>
      <c r="EO95" s="3">
        <v>6.5</v>
      </c>
      <c r="EP95" s="3">
        <v>11.25</v>
      </c>
      <c r="EQ95" s="3">
        <v>11</v>
      </c>
      <c r="ER95" s="12"/>
      <c r="ES95" s="13"/>
      <c r="ET95" s="4">
        <f>[1]Area_Weights_Data!L$41*EO95+[1]Area_Weights_Data!M$41*EP95+[1]Area_Weights_Data!N$41*EQ95</f>
        <v>7.8138297872340434</v>
      </c>
      <c r="EU95" s="4">
        <f>[1]Area_Weights_Data!L$42*EO95+[1]Area_Weights_Data!M$42*EP95+[1]Area_Weights_Data!N$42*EQ95</f>
        <v>11.181089743589748</v>
      </c>
    </row>
    <row r="96" spans="1:151" x14ac:dyDescent="0.25">
      <c r="A96" s="2">
        <v>1984</v>
      </c>
      <c r="B96" s="2">
        <v>7</v>
      </c>
      <c r="C96" s="3">
        <v>145</v>
      </c>
      <c r="D96" s="3">
        <v>166</v>
      </c>
      <c r="E96" s="3">
        <v>173</v>
      </c>
      <c r="F96" s="12"/>
      <c r="G96" s="12"/>
      <c r="H96" s="4">
        <f>[1]Area_Weights_Data!C$5*C96+[1]Area_Weights_Data!D$5*D96+[1]Area_Weights_Data!E$5*E96</f>
        <v>155.43605950820938</v>
      </c>
      <c r="I96" s="4">
        <f>[1]Area_Weights_Data!C$6*C96+[1]Area_Weights_Data!D$6*D96+[1]Area_Weights_Data!E$6*E96</f>
        <v>169.84172403472013</v>
      </c>
      <c r="J96" s="3">
        <v>159</v>
      </c>
      <c r="K96" s="3"/>
      <c r="L96" s="3"/>
      <c r="M96" s="12"/>
      <c r="N96" s="12"/>
      <c r="O96" s="4"/>
      <c r="P96" s="4"/>
      <c r="Q96" s="3">
        <v>164</v>
      </c>
      <c r="R96" s="3">
        <v>147</v>
      </c>
      <c r="S96" s="3">
        <v>163</v>
      </c>
      <c r="T96" s="12"/>
      <c r="U96" s="12"/>
      <c r="V96" s="4">
        <f t="shared" si="8"/>
        <v>164</v>
      </c>
      <c r="W96" s="4">
        <f>[1]Area_Weights_Data!C$12*Q96+[1]Area_Weights_Data!E$12*S96</f>
        <v>163.10995635003118</v>
      </c>
      <c r="X96" s="3">
        <v>117</v>
      </c>
      <c r="Y96" s="3">
        <v>164</v>
      </c>
      <c r="Z96" s="3">
        <v>172</v>
      </c>
      <c r="AA96" s="12"/>
      <c r="AB96" s="12"/>
      <c r="AC96" s="4">
        <f>[1]Area_Weights_Data!C$14*X96+[1]Area_Weights_Data!D$14*Y96+[1]Area_Weights_Data!E$14*Z96</f>
        <v>128.14747666080365</v>
      </c>
      <c r="AD96" s="4">
        <f>[1]Area_Weights_Data!C$15*X96+[1]Area_Weights_Data!D$15*Y96+[1]Area_Weights_Data!E$15*Z96</f>
        <v>167.57738624903595</v>
      </c>
      <c r="AE96" s="3">
        <v>162</v>
      </c>
      <c r="AF96" s="3"/>
      <c r="AG96" s="3">
        <v>162</v>
      </c>
      <c r="AH96" s="12"/>
      <c r="AI96" s="12"/>
      <c r="AJ96" s="4">
        <f t="shared" si="9"/>
        <v>162</v>
      </c>
      <c r="AK96" s="4">
        <f t="shared" si="10"/>
        <v>162</v>
      </c>
      <c r="AL96" s="3"/>
      <c r="AM96" s="3">
        <v>127</v>
      </c>
      <c r="AN96" s="3">
        <v>153</v>
      </c>
      <c r="AO96" s="12"/>
      <c r="AP96" s="12"/>
      <c r="AQ96" s="4">
        <f>[1]Area_Weights_Data!D$23*AM96+[1]Area_Weights_Data!E$23*AN96</f>
        <v>140.48701480033509</v>
      </c>
      <c r="AR96" s="4">
        <f t="shared" si="11"/>
        <v>153</v>
      </c>
      <c r="AS96" s="3">
        <v>75</v>
      </c>
      <c r="AT96" s="3">
        <v>133</v>
      </c>
      <c r="AU96" s="3">
        <v>166</v>
      </c>
      <c r="AV96" s="12"/>
      <c r="AW96" s="12"/>
      <c r="AX96" s="4">
        <f>[1]Area_Weights_Data!$C$26*AS96+[1]Area_Weights_Data!$D$26*AT96+[1]Area_Weights_Data!$E$26*AU96</f>
        <v>92.054656488549597</v>
      </c>
      <c r="AY96" s="4">
        <f>[1]Area_Weights_Data!C$27*AS96+[1]Area_Weights_Data!D$27*AT96+[1]Area_Weights_Data!E$27*AU96</f>
        <v>150.54309838080485</v>
      </c>
      <c r="AZ96" s="3">
        <v>112</v>
      </c>
      <c r="BA96" s="3">
        <v>166</v>
      </c>
      <c r="BB96" s="3">
        <v>171</v>
      </c>
      <c r="BC96" s="12"/>
      <c r="BD96" s="12"/>
      <c r="BE96" s="4">
        <f t="shared" si="12"/>
        <v>112</v>
      </c>
      <c r="BF96" s="4">
        <f>[1]Area_Weights_Data!C$33*AZ96+[1]Area_Weights_Data!D$33*BA96+[1]Area_Weights_Data!E$33*BB96</f>
        <v>168.68719999999999</v>
      </c>
      <c r="BG96" s="3">
        <v>97</v>
      </c>
      <c r="BH96" s="3">
        <v>93</v>
      </c>
      <c r="BI96" s="3">
        <v>118</v>
      </c>
      <c r="BJ96" s="12"/>
      <c r="BK96" s="12"/>
      <c r="BL96" s="4">
        <f>[1]Area_Weights_Data!$C$35*BG96+[1]Area_Weights_Data!$D$35*BH96+[1]Area_Weights_Data!$E$35*BI96</f>
        <v>96.592814371257489</v>
      </c>
      <c r="BM96" s="4">
        <f>[1]Area_Weights_Data!$C$36*BG96+[1]Area_Weights_Data!$D$36*BH96+[1]Area_Weights_Data!$E$36*BI96</f>
        <v>101.74485596707819</v>
      </c>
      <c r="BN96">
        <v>158</v>
      </c>
      <c r="BO96">
        <v>148</v>
      </c>
      <c r="BP96" s="12"/>
      <c r="BQ96" s="12"/>
      <c r="BR96" s="3">
        <v>66</v>
      </c>
      <c r="BS96" s="3">
        <v>128</v>
      </c>
      <c r="BT96" s="3">
        <v>129</v>
      </c>
      <c r="BU96" s="12"/>
      <c r="BV96" s="12"/>
      <c r="BW96" s="4">
        <f>BR96*[1]Area_Weights_Data!C$41+BS96*[1]Area_Weights_Data!D$41+BT96*[1]Area_Weights_Data!E$41</f>
        <v>71.373333333333335</v>
      </c>
      <c r="BX96" s="4">
        <f>BR96*[1]Area_Weights_Data!C$42+BS96*[1]Area_Weights_Data!D$42+BT96*[1]Area_Weights_Data!E$42</f>
        <v>128.67506631299733</v>
      </c>
      <c r="BY96"/>
      <c r="BZ96" s="3">
        <v>12</v>
      </c>
      <c r="CA96" s="3">
        <v>16.5</v>
      </c>
      <c r="CB96" s="3">
        <v>18.5</v>
      </c>
      <c r="CC96" s="12"/>
      <c r="CD96" s="12"/>
      <c r="CE96" s="4">
        <f>[1]Area_Weights_Data!L$5*BZ96+[1]Area_Weights_Data!M$5*CA96+[1]Area_Weights_Data!N$5*CB96</f>
        <v>14.181936041486603</v>
      </c>
      <c r="CF96" s="4">
        <f>[1]Area_Weights_Data!L$6*BZ96+[1]Area_Weights_Data!M$6*CA96+[1]Area_Weights_Data!N$6*CB96</f>
        <v>17.546892039258452</v>
      </c>
      <c r="CG96" s="3">
        <v>19</v>
      </c>
      <c r="CH96" s="3"/>
      <c r="CI96" s="3"/>
      <c r="CJ96" s="12"/>
      <c r="CK96" s="12"/>
      <c r="CL96" s="4"/>
      <c r="CM96" s="4"/>
      <c r="CN96" s="3">
        <v>31.75</v>
      </c>
      <c r="CO96" s="3">
        <v>23</v>
      </c>
      <c r="CP96" s="3">
        <v>28</v>
      </c>
      <c r="CQ96" s="12"/>
      <c r="CR96" s="12"/>
      <c r="CS96" s="4">
        <f>[1]Area_Weights_Data!L$11*CN96+[1]Area_Weights_Data!N$11*CP96</f>
        <v>31.75</v>
      </c>
      <c r="CT96" s="4">
        <f>[1]Area_Weights_Data!L$12*CN96+[1]Area_Weights_Data!N$12*CP96</f>
        <v>29.051450276243095</v>
      </c>
      <c r="CU96" s="3">
        <v>14</v>
      </c>
      <c r="CV96" s="3">
        <v>20</v>
      </c>
      <c r="CW96" s="3">
        <v>28</v>
      </c>
      <c r="CX96" s="12"/>
      <c r="CY96" s="12"/>
      <c r="CZ96" s="4">
        <f>[1]Area_Weights_Data!L$14*CU96+[1]Area_Weights_Data!M$14*CV96+[1]Area_Weights_Data!N$14*CW96</f>
        <v>15.426710097719869</v>
      </c>
      <c r="DA96" s="4">
        <f>[1]Area_Weights_Data!L$15*CU96+[1]Area_Weights_Data!M$15*CV96+[1]Area_Weights_Data!N$15*CW96</f>
        <v>23.817875210792572</v>
      </c>
      <c r="DB96" s="3">
        <v>18.5</v>
      </c>
      <c r="DC96" s="3"/>
      <c r="DD96" s="3">
        <v>15.5</v>
      </c>
      <c r="DE96" s="12"/>
      <c r="DF96" s="12"/>
      <c r="DG96" s="4">
        <f t="shared" si="13"/>
        <v>18.5</v>
      </c>
      <c r="DH96" s="4">
        <f t="shared" si="14"/>
        <v>15.5</v>
      </c>
      <c r="DI96" s="3"/>
      <c r="DJ96" s="3">
        <v>12</v>
      </c>
      <c r="DK96" s="3">
        <v>15</v>
      </c>
      <c r="DL96" s="12"/>
      <c r="DM96" s="12"/>
      <c r="DN96" s="4">
        <f>[1]Area_Weights_Data!M$23*DJ96+[1]Area_Weights_Data!N$23*DK96</f>
        <v>12.882352941176467</v>
      </c>
      <c r="DO96" s="4">
        <f t="shared" si="15"/>
        <v>15</v>
      </c>
      <c r="DP96" s="3">
        <v>6.5</v>
      </c>
      <c r="DQ96" s="3">
        <v>9</v>
      </c>
      <c r="DR96" s="3">
        <v>11</v>
      </c>
      <c r="DS96" s="12"/>
      <c r="DT96" s="12"/>
      <c r="DU96" s="4">
        <f>[1]Area_Weights_Data!L$26*DP96+[1]Area_Weights_Data!M$26*DQ96+[1]Area_Weights_Data!N$26*DR96</f>
        <v>7.7398373983739823</v>
      </c>
      <c r="DV96" s="4">
        <f>[1]Area_Weights_Data!L$27*DP96+[1]Area_Weights_Data!M$27*DQ96+[1]Area_Weights_Data!N$27*DR96</f>
        <v>10.433962264150946</v>
      </c>
      <c r="DW96" s="3">
        <v>11</v>
      </c>
      <c r="DX96" s="3">
        <v>16</v>
      </c>
      <c r="DY96" s="3">
        <v>19</v>
      </c>
      <c r="DZ96" s="12"/>
      <c r="EA96" s="12"/>
      <c r="EB96" s="4">
        <f>[1]Area_Weights_Data!L$32*DW96+[1]Area_Weights_Data!M$32*DX96+[1]Area_Weights_Data!N$32*DY96</f>
        <v>11.5</v>
      </c>
      <c r="EC96" s="4">
        <f>[1]Area_Weights_Data!L$33*DW96+[1]Area_Weights_Data!M$33*DX96+[1]Area_Weights_Data!N$33*DY96</f>
        <v>17.034693877551017</v>
      </c>
      <c r="ED96" s="3">
        <v>8</v>
      </c>
      <c r="EE96" s="3">
        <v>7.5</v>
      </c>
      <c r="EF96" s="3">
        <v>7</v>
      </c>
      <c r="EG96" s="12"/>
      <c r="EH96" s="12"/>
      <c r="EI96" s="4">
        <f>[1]Area_Weights_Data!$L$35*ED96+[1]Area_Weights_Data!$M$35*EE96+[1]Area_Weights_Data!$N$35*EF96</f>
        <v>7.9642857142857144</v>
      </c>
      <c r="EJ96" s="4">
        <f>[1]Area_Weights_Data!$L$36*ED96+[1]Area_Weights_Data!$M$36*EE96+[1]Area_Weights_Data!$N$36*EF96</f>
        <v>7.2407407407407405</v>
      </c>
      <c r="EK96">
        <v>16</v>
      </c>
      <c r="EL96">
        <v>15.5</v>
      </c>
      <c r="EM96" s="12"/>
      <c r="EN96" s="13"/>
      <c r="EO96" s="3">
        <v>6.8</v>
      </c>
      <c r="EP96" s="3">
        <v>10</v>
      </c>
      <c r="EQ96" s="3">
        <v>11</v>
      </c>
      <c r="ER96" s="12"/>
      <c r="ES96" s="13"/>
      <c r="ET96" s="4">
        <f>[1]Area_Weights_Data!L$41*EO96+[1]Area_Weights_Data!M$41*EP96+[1]Area_Weights_Data!N$41*EQ96</f>
        <v>7.6851063829787245</v>
      </c>
      <c r="EU96" s="4">
        <f>[1]Area_Weights_Data!L$42*EO96+[1]Area_Weights_Data!M$42*EP96+[1]Area_Weights_Data!N$42*EQ96</f>
        <v>10.275641025641029</v>
      </c>
    </row>
    <row r="97" spans="1:151" x14ac:dyDescent="0.25">
      <c r="A97" s="2">
        <v>1984</v>
      </c>
      <c r="B97" s="2">
        <v>8</v>
      </c>
      <c r="C97" s="3">
        <v>150</v>
      </c>
      <c r="D97" s="3">
        <v>175</v>
      </c>
      <c r="E97" s="3">
        <v>180</v>
      </c>
      <c r="F97" s="12"/>
      <c r="G97" s="12"/>
      <c r="H97" s="4">
        <f>[1]Area_Weights_Data!C$5*C97+[1]Area_Weights_Data!D$5*D97+[1]Area_Weights_Data!E$5*E97</f>
        <v>162.42388036691594</v>
      </c>
      <c r="I97" s="4">
        <f>[1]Area_Weights_Data!C$6*C97+[1]Area_Weights_Data!D$6*D97+[1]Area_Weights_Data!E$6*E97</f>
        <v>177.74408859622866</v>
      </c>
      <c r="J97" s="3">
        <v>154</v>
      </c>
      <c r="K97" s="3"/>
      <c r="L97" s="3"/>
      <c r="M97" s="12"/>
      <c r="N97" s="12"/>
      <c r="O97" s="4"/>
      <c r="P97" s="4"/>
      <c r="Q97" s="3">
        <v>167</v>
      </c>
      <c r="R97" s="3">
        <v>145</v>
      </c>
      <c r="S97" s="3">
        <v>160</v>
      </c>
      <c r="T97" s="12"/>
      <c r="U97" s="12"/>
      <c r="V97" s="4">
        <f t="shared" si="8"/>
        <v>167</v>
      </c>
      <c r="W97" s="4">
        <f>[1]Area_Weights_Data!C$12*Q97+[1]Area_Weights_Data!E$12*S97</f>
        <v>160.76969445021825</v>
      </c>
      <c r="X97" s="3">
        <v>115</v>
      </c>
      <c r="Y97" s="3">
        <v>155</v>
      </c>
      <c r="Z97" s="3">
        <v>173</v>
      </c>
      <c r="AA97" s="12"/>
      <c r="AB97" s="12"/>
      <c r="AC97" s="4">
        <f>[1]Area_Weights_Data!C$14*X97+[1]Area_Weights_Data!D$14*Y97+[1]Area_Weights_Data!E$14*Z97</f>
        <v>124.48721417940737</v>
      </c>
      <c r="AD97" s="4">
        <f>[1]Area_Weights_Data!C$15*X97+[1]Area_Weights_Data!D$15*Y97+[1]Area_Weights_Data!E$15*Z97</f>
        <v>163.04911906033095</v>
      </c>
      <c r="AE97" s="3">
        <v>140</v>
      </c>
      <c r="AF97" s="3"/>
      <c r="AG97" s="3">
        <v>138</v>
      </c>
      <c r="AH97" s="12"/>
      <c r="AI97" s="12"/>
      <c r="AJ97" s="4">
        <f t="shared" si="9"/>
        <v>140</v>
      </c>
      <c r="AK97" s="4">
        <f t="shared" si="10"/>
        <v>138</v>
      </c>
      <c r="AL97" s="3"/>
      <c r="AM97" s="3">
        <v>120</v>
      </c>
      <c r="AN97" s="3">
        <v>148</v>
      </c>
      <c r="AO97" s="12"/>
      <c r="AP97" s="12"/>
      <c r="AQ97" s="4">
        <f>[1]Area_Weights_Data!D$23*AM97+[1]Area_Weights_Data!E$23*AN97</f>
        <v>134.54789165037698</v>
      </c>
      <c r="AR97" s="4">
        <f t="shared" si="11"/>
        <v>148</v>
      </c>
      <c r="AS97" s="3">
        <v>80</v>
      </c>
      <c r="AT97" s="3">
        <v>148</v>
      </c>
      <c r="AU97" s="3">
        <v>167</v>
      </c>
      <c r="AV97" s="12"/>
      <c r="AW97" s="12"/>
      <c r="AX97" s="4">
        <f>[1]Area_Weights_Data!$C$26*AS97+[1]Area_Weights_Data!$D$26*AT97+[1]Area_Weights_Data!$E$26*AU97</f>
        <v>99.995114503816779</v>
      </c>
      <c r="AY97" s="4">
        <f>[1]Area_Weights_Data!C$27*AS97+[1]Area_Weights_Data!D$27*AT97+[1]Area_Weights_Data!E$27*AU97</f>
        <v>158.10057179500888</v>
      </c>
      <c r="AZ97" s="3">
        <v>110</v>
      </c>
      <c r="BA97" s="3">
        <v>159</v>
      </c>
      <c r="BB97" s="3">
        <v>178</v>
      </c>
      <c r="BC97" s="12"/>
      <c r="BD97" s="12"/>
      <c r="BE97" s="4">
        <f t="shared" si="12"/>
        <v>110</v>
      </c>
      <c r="BF97" s="4">
        <f>[1]Area_Weights_Data!C$33*AZ97+[1]Area_Weights_Data!D$33*BA97+[1]Area_Weights_Data!E$33*BB97</f>
        <v>169.21136000000001</v>
      </c>
      <c r="BG97" s="3">
        <v>66</v>
      </c>
      <c r="BH97" s="3">
        <v>65</v>
      </c>
      <c r="BI97" s="3">
        <v>86</v>
      </c>
      <c r="BJ97" s="12"/>
      <c r="BK97" s="12"/>
      <c r="BL97" s="4">
        <f>[1]Area_Weights_Data!$C$35*BG97+[1]Area_Weights_Data!$D$35*BH97+[1]Area_Weights_Data!$E$35*BI97</f>
        <v>65.898203592814369</v>
      </c>
      <c r="BM97" s="4">
        <f>[1]Area_Weights_Data!$C$36*BG97+[1]Area_Weights_Data!$D$36*BH97+[1]Area_Weights_Data!$E$36*BI97</f>
        <v>72.345679012345684</v>
      </c>
      <c r="BN97">
        <v>150</v>
      </c>
      <c r="BO97">
        <v>151</v>
      </c>
      <c r="BP97" s="12"/>
      <c r="BQ97" s="12"/>
      <c r="BR97" s="3">
        <v>60</v>
      </c>
      <c r="BS97" s="3">
        <v>125</v>
      </c>
      <c r="BT97" s="3">
        <v>123</v>
      </c>
      <c r="BU97" s="12"/>
      <c r="BV97" s="12"/>
      <c r="BW97" s="4">
        <f>BR97*[1]Area_Weights_Data!C$41+BS97*[1]Area_Weights_Data!D$41+BT97*[1]Area_Weights_Data!E$41</f>
        <v>65.63333333333334</v>
      </c>
      <c r="BX97" s="4">
        <f>BR97*[1]Area_Weights_Data!C$42+BS97*[1]Area_Weights_Data!D$42+BT97*[1]Area_Weights_Data!E$42</f>
        <v>123.64986737400528</v>
      </c>
      <c r="BY97"/>
      <c r="BZ97" s="3">
        <v>12</v>
      </c>
      <c r="CA97" s="3">
        <v>15</v>
      </c>
      <c r="CB97" s="3">
        <v>18.5</v>
      </c>
      <c r="CC97" s="12"/>
      <c r="CD97" s="12"/>
      <c r="CE97" s="4">
        <f>[1]Area_Weights_Data!L$5*BZ97+[1]Area_Weights_Data!M$5*CA97+[1]Area_Weights_Data!N$5*CB97</f>
        <v>13.454624027657736</v>
      </c>
      <c r="CF97" s="4">
        <f>[1]Area_Weights_Data!L$6*BZ97+[1]Area_Weights_Data!M$6*CA97+[1]Area_Weights_Data!N$6*CB97</f>
        <v>16.832061068702291</v>
      </c>
      <c r="CG97" s="3">
        <v>19</v>
      </c>
      <c r="CH97" s="3"/>
      <c r="CI97" s="3"/>
      <c r="CJ97" s="12"/>
      <c r="CK97" s="12"/>
      <c r="CL97" s="4"/>
      <c r="CM97" s="4"/>
      <c r="CN97" s="3">
        <v>32</v>
      </c>
      <c r="CO97" s="3">
        <v>23</v>
      </c>
      <c r="CP97" s="3">
        <v>29</v>
      </c>
      <c r="CQ97" s="12"/>
      <c r="CR97" s="12"/>
      <c r="CS97" s="4">
        <f>[1]Area_Weights_Data!L$11*CN97+[1]Area_Weights_Data!N$11*CP97</f>
        <v>32</v>
      </c>
      <c r="CT97" s="4">
        <f>[1]Area_Weights_Data!L$12*CN97+[1]Area_Weights_Data!N$12*CP97</f>
        <v>29.841160220994482</v>
      </c>
      <c r="CU97" s="3">
        <v>12.5</v>
      </c>
      <c r="CV97" s="3">
        <v>17.5</v>
      </c>
      <c r="CW97" s="3">
        <v>28</v>
      </c>
      <c r="CX97" s="12"/>
      <c r="CY97" s="12"/>
      <c r="CZ97" s="4">
        <f>[1]Area_Weights_Data!L$14*CU97+[1]Area_Weights_Data!M$14*CV97+[1]Area_Weights_Data!N$14*CW97</f>
        <v>13.688925081433224</v>
      </c>
      <c r="DA97" s="4">
        <f>[1]Area_Weights_Data!L$15*CU97+[1]Area_Weights_Data!M$15*CV97+[1]Area_Weights_Data!N$15*CW97</f>
        <v>22.510961214165256</v>
      </c>
      <c r="DB97" s="3">
        <v>19</v>
      </c>
      <c r="DC97" s="3"/>
      <c r="DD97" s="3">
        <v>17.75</v>
      </c>
      <c r="DE97" s="12"/>
      <c r="DF97" s="12"/>
      <c r="DG97" s="4">
        <f t="shared" si="13"/>
        <v>19</v>
      </c>
      <c r="DH97" s="4">
        <f t="shared" si="14"/>
        <v>17.75</v>
      </c>
      <c r="DI97" s="3"/>
      <c r="DJ97" s="3">
        <v>13</v>
      </c>
      <c r="DK97" s="3">
        <v>15</v>
      </c>
      <c r="DL97" s="12"/>
      <c r="DM97" s="12"/>
      <c r="DN97" s="4">
        <f>[1]Area_Weights_Data!M$23*DJ97+[1]Area_Weights_Data!N$23*DK97</f>
        <v>13.588235294117643</v>
      </c>
      <c r="DO97" s="4">
        <f t="shared" si="15"/>
        <v>15</v>
      </c>
      <c r="DP97" s="3">
        <v>6.5</v>
      </c>
      <c r="DQ97" s="3">
        <v>9</v>
      </c>
      <c r="DR97" s="3">
        <v>11</v>
      </c>
      <c r="DS97" s="12"/>
      <c r="DT97" s="12"/>
      <c r="DU97" s="4">
        <f>[1]Area_Weights_Data!L$26*DP97+[1]Area_Weights_Data!M$26*DQ97+[1]Area_Weights_Data!N$26*DR97</f>
        <v>7.7398373983739823</v>
      </c>
      <c r="DV97" s="4">
        <f>[1]Area_Weights_Data!L$27*DP97+[1]Area_Weights_Data!M$27*DQ97+[1]Area_Weights_Data!N$27*DR97</f>
        <v>10.433962264150946</v>
      </c>
      <c r="DW97" s="3">
        <v>11</v>
      </c>
      <c r="DX97" s="3">
        <v>16</v>
      </c>
      <c r="DY97" s="3">
        <v>19</v>
      </c>
      <c r="DZ97" s="12"/>
      <c r="EA97" s="12"/>
      <c r="EB97" s="4">
        <f>[1]Area_Weights_Data!L$32*DW97+[1]Area_Weights_Data!M$32*DX97+[1]Area_Weights_Data!N$32*DY97</f>
        <v>11.5</v>
      </c>
      <c r="EC97" s="4">
        <f>[1]Area_Weights_Data!L$33*DW97+[1]Area_Weights_Data!M$33*DX97+[1]Area_Weights_Data!N$33*DY97</f>
        <v>17.034693877551017</v>
      </c>
      <c r="ED97" s="3">
        <v>8</v>
      </c>
      <c r="EE97" s="3">
        <v>7.5</v>
      </c>
      <c r="EF97" s="3">
        <v>7</v>
      </c>
      <c r="EG97" s="12"/>
      <c r="EH97" s="12"/>
      <c r="EI97" s="4">
        <f>[1]Area_Weights_Data!$L$35*ED97+[1]Area_Weights_Data!$M$35*EE97+[1]Area_Weights_Data!$N$35*EF97</f>
        <v>7.9642857142857144</v>
      </c>
      <c r="EJ97" s="4">
        <f>[1]Area_Weights_Data!$L$36*ED97+[1]Area_Weights_Data!$M$36*EE97+[1]Area_Weights_Data!$N$36*EF97</f>
        <v>7.2407407407407405</v>
      </c>
      <c r="EK97">
        <v>17</v>
      </c>
      <c r="EL97">
        <v>16</v>
      </c>
      <c r="EM97" s="12"/>
      <c r="EN97" s="13"/>
      <c r="EO97" s="3">
        <v>7</v>
      </c>
      <c r="EP97" s="3">
        <v>11.5</v>
      </c>
      <c r="EQ97" s="3">
        <v>11</v>
      </c>
      <c r="ER97" s="12"/>
      <c r="ES97" s="13"/>
      <c r="ET97" s="4">
        <f>[1]Area_Weights_Data!L$41*EO97+[1]Area_Weights_Data!M$41*EP97+[1]Area_Weights_Data!N$41*EQ97</f>
        <v>8.2446808510638299</v>
      </c>
      <c r="EU97" s="4">
        <f>[1]Area_Weights_Data!L$42*EO97+[1]Area_Weights_Data!M$42*EP97+[1]Area_Weights_Data!N$42*EQ97</f>
        <v>11.362179487179489</v>
      </c>
    </row>
    <row r="98" spans="1:151" x14ac:dyDescent="0.25">
      <c r="A98" s="2">
        <v>1984</v>
      </c>
      <c r="B98" s="2">
        <v>9</v>
      </c>
      <c r="C98" s="3">
        <v>140</v>
      </c>
      <c r="D98" s="3">
        <v>172</v>
      </c>
      <c r="E98" s="3">
        <v>177</v>
      </c>
      <c r="F98" s="12"/>
      <c r="G98" s="12"/>
      <c r="H98" s="4">
        <f>[1]Area_Weights_Data!C$5*C98+[1]Area_Weights_Data!D$5*D98+[1]Area_Weights_Data!E$5*E98</f>
        <v>155.90256686965239</v>
      </c>
      <c r="I98" s="4">
        <f>[1]Area_Weights_Data!C$6*C98+[1]Area_Weights_Data!D$6*D98+[1]Area_Weights_Data!E$6*E98</f>
        <v>174.74408859622866</v>
      </c>
      <c r="J98" s="3">
        <v>172</v>
      </c>
      <c r="K98" s="3"/>
      <c r="L98" s="3"/>
      <c r="M98" s="12"/>
      <c r="N98" s="12"/>
      <c r="O98" s="4"/>
      <c r="P98" s="4"/>
      <c r="Q98" s="3">
        <v>175</v>
      </c>
      <c r="R98" s="3">
        <v>157</v>
      </c>
      <c r="S98" s="3">
        <v>164</v>
      </c>
      <c r="T98" s="12"/>
      <c r="U98" s="12"/>
      <c r="V98" s="4">
        <f t="shared" si="8"/>
        <v>175</v>
      </c>
      <c r="W98" s="4">
        <f>[1]Area_Weights_Data!C$12*Q98+[1]Area_Weights_Data!E$12*S98</f>
        <v>165.20951985034296</v>
      </c>
      <c r="X98" s="3">
        <v>105</v>
      </c>
      <c r="Y98" s="3">
        <v>157</v>
      </c>
      <c r="Z98" s="3">
        <v>183</v>
      </c>
      <c r="AA98" s="12"/>
      <c r="AB98" s="12"/>
      <c r="AC98" s="4">
        <f>[1]Area_Weights_Data!C$14*X98+[1]Area_Weights_Data!D$14*Y98+[1]Area_Weights_Data!E$14*Z98</f>
        <v>117.3333784332296</v>
      </c>
      <c r="AD98" s="4">
        <f>[1]Area_Weights_Data!C$15*X98+[1]Area_Weights_Data!D$15*Y98+[1]Area_Weights_Data!E$15*Z98</f>
        <v>168.62650530936696</v>
      </c>
      <c r="AE98" s="3">
        <v>166</v>
      </c>
      <c r="AF98" s="3"/>
      <c r="AG98" s="3">
        <v>163</v>
      </c>
      <c r="AH98" s="12"/>
      <c r="AI98" s="12"/>
      <c r="AJ98" s="4">
        <f t="shared" si="9"/>
        <v>166</v>
      </c>
      <c r="AK98" s="4">
        <f t="shared" si="10"/>
        <v>163</v>
      </c>
      <c r="AL98" s="3"/>
      <c r="AM98" s="3">
        <v>111</v>
      </c>
      <c r="AN98" s="3">
        <v>156</v>
      </c>
      <c r="AO98" s="12"/>
      <c r="AP98" s="12"/>
      <c r="AQ98" s="4">
        <f>[1]Area_Weights_Data!D$23*AM98+[1]Area_Weights_Data!E$23*AN98</f>
        <v>134.49483384529461</v>
      </c>
      <c r="AR98" s="4">
        <f t="shared" si="11"/>
        <v>156</v>
      </c>
      <c r="AS98" s="3">
        <v>78</v>
      </c>
      <c r="AT98" s="3">
        <v>130</v>
      </c>
      <c r="AU98" s="3">
        <v>160</v>
      </c>
      <c r="AV98" s="12"/>
      <c r="AW98" s="12"/>
      <c r="AX98" s="4">
        <f>[1]Area_Weights_Data!$C$26*AS98+[1]Area_Weights_Data!$D$26*AT98+[1]Area_Weights_Data!$E$26*AU98</f>
        <v>93.290381679389299</v>
      </c>
      <c r="AY98" s="4">
        <f>[1]Area_Weights_Data!C$27*AS98+[1]Area_Weights_Data!D$27*AT98+[1]Area_Weights_Data!E$27*AU98</f>
        <v>145.94827125527712</v>
      </c>
      <c r="AZ98" s="3">
        <v>107</v>
      </c>
      <c r="BA98" s="3">
        <v>160</v>
      </c>
      <c r="BB98" s="3">
        <v>177</v>
      </c>
      <c r="BC98" s="12"/>
      <c r="BD98" s="12"/>
      <c r="BE98" s="4">
        <f t="shared" si="12"/>
        <v>107</v>
      </c>
      <c r="BF98" s="4">
        <f>[1]Area_Weights_Data!C$33*AZ98+[1]Area_Weights_Data!D$33*BA98+[1]Area_Weights_Data!E$33*BB98</f>
        <v>169.13648000000001</v>
      </c>
      <c r="BG98" s="3">
        <v>83</v>
      </c>
      <c r="BH98" s="3">
        <v>72</v>
      </c>
      <c r="BI98" s="3">
        <v>103</v>
      </c>
      <c r="BJ98" s="12"/>
      <c r="BK98" s="12"/>
      <c r="BL98" s="4">
        <f>[1]Area_Weights_Data!$C$35*BG98+[1]Area_Weights_Data!$D$35*BH98+[1]Area_Weights_Data!$E$35*BI98</f>
        <v>81.880239520958071</v>
      </c>
      <c r="BM98" s="4">
        <f>[1]Area_Weights_Data!$C$36*BG98+[1]Area_Weights_Data!$D$36*BH98+[1]Area_Weights_Data!$E$36*BI98</f>
        <v>82.843621399176953</v>
      </c>
      <c r="BN98">
        <v>155</v>
      </c>
      <c r="BO98">
        <v>159</v>
      </c>
      <c r="BP98" s="12"/>
      <c r="BQ98" s="12"/>
      <c r="BR98" s="3">
        <v>61</v>
      </c>
      <c r="BS98" s="3">
        <v>119</v>
      </c>
      <c r="BT98" s="3">
        <v>129</v>
      </c>
      <c r="BU98" s="12"/>
      <c r="BV98" s="12"/>
      <c r="BW98" s="4">
        <f>BR98*[1]Area_Weights_Data!C$41+BS98*[1]Area_Weights_Data!D$41+BT98*[1]Area_Weights_Data!E$41</f>
        <v>66.026666666666671</v>
      </c>
      <c r="BX98" s="4">
        <f>BR98*[1]Area_Weights_Data!C$42+BS98*[1]Area_Weights_Data!D$42+BT98*[1]Area_Weights_Data!E$42</f>
        <v>125.75066312997346</v>
      </c>
      <c r="BY98"/>
      <c r="BZ98" s="3">
        <v>13</v>
      </c>
      <c r="CA98" s="3">
        <v>15</v>
      </c>
      <c r="CB98" s="3">
        <v>18.5</v>
      </c>
      <c r="CC98" s="12"/>
      <c r="CD98" s="12"/>
      <c r="CE98" s="4">
        <f>[1]Area_Weights_Data!L$5*BZ98+[1]Area_Weights_Data!M$5*CA98+[1]Area_Weights_Data!N$5*CB98</f>
        <v>13.969749351771824</v>
      </c>
      <c r="CF98" s="4">
        <f>[1]Area_Weights_Data!L$6*BZ98+[1]Area_Weights_Data!M$6*CA98+[1]Area_Weights_Data!N$6*CB98</f>
        <v>16.832061068702291</v>
      </c>
      <c r="CG98" s="3">
        <v>19</v>
      </c>
      <c r="CH98" s="3"/>
      <c r="CI98" s="3"/>
      <c r="CJ98" s="12"/>
      <c r="CK98" s="12"/>
      <c r="CL98" s="4"/>
      <c r="CM98" s="4"/>
      <c r="CN98" s="3">
        <v>32</v>
      </c>
      <c r="CO98" s="3">
        <v>23</v>
      </c>
      <c r="CP98" s="3">
        <v>29</v>
      </c>
      <c r="CQ98" s="12"/>
      <c r="CR98" s="12"/>
      <c r="CS98" s="4">
        <f>[1]Area_Weights_Data!L$11*CN98+[1]Area_Weights_Data!N$11*CP98</f>
        <v>32</v>
      </c>
      <c r="CT98" s="4">
        <f>[1]Area_Weights_Data!L$12*CN98+[1]Area_Weights_Data!N$12*CP98</f>
        <v>29.841160220994482</v>
      </c>
      <c r="CU98" s="3">
        <v>12.5</v>
      </c>
      <c r="CV98" s="3">
        <v>16.5</v>
      </c>
      <c r="CW98" s="3">
        <v>28.5</v>
      </c>
      <c r="CX98" s="12"/>
      <c r="CY98" s="12"/>
      <c r="CZ98" s="4">
        <f>[1]Area_Weights_Data!L$14*CU98+[1]Area_Weights_Data!M$14*CV98+[1]Area_Weights_Data!N$14*CW98</f>
        <v>13.451140065146578</v>
      </c>
      <c r="DA98" s="4">
        <f>[1]Area_Weights_Data!L$15*CU98+[1]Area_Weights_Data!M$15*CV98+[1]Area_Weights_Data!N$15*CW98</f>
        <v>22.226812816188861</v>
      </c>
      <c r="DB98" s="3">
        <v>19</v>
      </c>
      <c r="DC98" s="3"/>
      <c r="DD98" s="3">
        <v>17.75</v>
      </c>
      <c r="DE98" s="12"/>
      <c r="DF98" s="12"/>
      <c r="DG98" s="4">
        <f t="shared" si="13"/>
        <v>19</v>
      </c>
      <c r="DH98" s="4">
        <f t="shared" si="14"/>
        <v>17.75</v>
      </c>
      <c r="DI98" s="3"/>
      <c r="DJ98" s="3">
        <v>12</v>
      </c>
      <c r="DK98" s="3">
        <v>15</v>
      </c>
      <c r="DL98" s="12"/>
      <c r="DM98" s="12"/>
      <c r="DN98" s="4">
        <f>[1]Area_Weights_Data!M$23*DJ98+[1]Area_Weights_Data!N$23*DK98</f>
        <v>12.882352941176467</v>
      </c>
      <c r="DO98" s="4">
        <f t="shared" si="15"/>
        <v>15</v>
      </c>
      <c r="DP98" s="3">
        <v>6.5</v>
      </c>
      <c r="DQ98" s="3">
        <v>9</v>
      </c>
      <c r="DR98" s="3">
        <v>11</v>
      </c>
      <c r="DS98" s="12"/>
      <c r="DT98" s="12"/>
      <c r="DU98" s="4">
        <f>[1]Area_Weights_Data!L$26*DP98+[1]Area_Weights_Data!M$26*DQ98+[1]Area_Weights_Data!N$26*DR98</f>
        <v>7.7398373983739823</v>
      </c>
      <c r="DV98" s="4">
        <f>[1]Area_Weights_Data!L$27*DP98+[1]Area_Weights_Data!M$27*DQ98+[1]Area_Weights_Data!N$27*DR98</f>
        <v>10.433962264150946</v>
      </c>
      <c r="DW98" s="3">
        <v>11</v>
      </c>
      <c r="DX98" s="3">
        <v>16</v>
      </c>
      <c r="DY98" s="3">
        <v>19.5</v>
      </c>
      <c r="DZ98" s="12"/>
      <c r="EA98" s="12"/>
      <c r="EB98" s="4">
        <f>[1]Area_Weights_Data!L$32*DW98+[1]Area_Weights_Data!M$32*DX98+[1]Area_Weights_Data!N$32*DY98</f>
        <v>11.5</v>
      </c>
      <c r="EC98" s="4">
        <f>[1]Area_Weights_Data!L$33*DW98+[1]Area_Weights_Data!M$33*DX98+[1]Area_Weights_Data!N$33*DY98</f>
        <v>17.207142857142856</v>
      </c>
      <c r="ED98" s="3">
        <v>8</v>
      </c>
      <c r="EE98" s="3">
        <v>7.5</v>
      </c>
      <c r="EF98" s="3">
        <v>7</v>
      </c>
      <c r="EG98" s="12"/>
      <c r="EH98" s="12"/>
      <c r="EI98" s="4">
        <f>[1]Area_Weights_Data!$L$35*ED98+[1]Area_Weights_Data!$M$35*EE98+[1]Area_Weights_Data!$N$35*EF98</f>
        <v>7.9642857142857144</v>
      </c>
      <c r="EJ98" s="4">
        <f>[1]Area_Weights_Data!$L$36*ED98+[1]Area_Weights_Data!$M$36*EE98+[1]Area_Weights_Data!$N$36*EF98</f>
        <v>7.2407407407407405</v>
      </c>
      <c r="EK98">
        <v>17</v>
      </c>
      <c r="EL98">
        <v>16</v>
      </c>
      <c r="EM98" s="12"/>
      <c r="EN98" s="13"/>
      <c r="EO98" s="3">
        <v>7</v>
      </c>
      <c r="EP98" s="3">
        <v>11.5</v>
      </c>
      <c r="EQ98" s="3">
        <v>11</v>
      </c>
      <c r="ER98" s="12"/>
      <c r="ES98" s="13"/>
      <c r="ET98" s="4">
        <f>[1]Area_Weights_Data!L$41*EO98+[1]Area_Weights_Data!M$41*EP98+[1]Area_Weights_Data!N$41*EQ98</f>
        <v>8.2446808510638299</v>
      </c>
      <c r="EU98" s="4">
        <f>[1]Area_Weights_Data!L$42*EO98+[1]Area_Weights_Data!M$42*EP98+[1]Area_Weights_Data!N$42*EQ98</f>
        <v>11.362179487179489</v>
      </c>
    </row>
    <row r="99" spans="1:151" x14ac:dyDescent="0.25">
      <c r="A99" s="2">
        <v>1984</v>
      </c>
      <c r="B99" s="2">
        <v>10</v>
      </c>
      <c r="C99" s="3">
        <v>130</v>
      </c>
      <c r="D99" s="3">
        <v>155</v>
      </c>
      <c r="E99" s="3">
        <v>173</v>
      </c>
      <c r="F99" s="12"/>
      <c r="G99" s="12"/>
      <c r="H99" s="4">
        <f>[1]Area_Weights_Data!C$5*C99+[1]Area_Weights_Data!D$5*D99+[1]Area_Weights_Data!E$5*E99</f>
        <v>142.42388036691591</v>
      </c>
      <c r="I99" s="4">
        <f>[1]Area_Weights_Data!C$6*C99+[1]Area_Weights_Data!D$6*D99+[1]Area_Weights_Data!E$6*E99</f>
        <v>164.87871894642319</v>
      </c>
      <c r="J99" s="3">
        <v>158</v>
      </c>
      <c r="K99" s="3"/>
      <c r="L99" s="3"/>
      <c r="M99" s="12"/>
      <c r="N99" s="12"/>
      <c r="O99" s="4"/>
      <c r="P99" s="4"/>
      <c r="Q99" s="3">
        <v>170</v>
      </c>
      <c r="R99" s="3">
        <v>147</v>
      </c>
      <c r="S99" s="3">
        <v>165</v>
      </c>
      <c r="T99" s="12"/>
      <c r="U99" s="12"/>
      <c r="V99" s="4">
        <f t="shared" si="8"/>
        <v>170</v>
      </c>
      <c r="W99" s="4">
        <f>[1]Area_Weights_Data!C$12*Q99+[1]Area_Weights_Data!E$12*S99</f>
        <v>165.54978175015589</v>
      </c>
      <c r="X99" s="3">
        <v>90</v>
      </c>
      <c r="Y99" s="3">
        <v>150</v>
      </c>
      <c r="Z99" s="3">
        <v>175</v>
      </c>
      <c r="AA99" s="12"/>
      <c r="AB99" s="12"/>
      <c r="AC99" s="4">
        <f>[1]Area_Weights_Data!C$14*X99+[1]Area_Weights_Data!D$14*Y99+[1]Area_Weights_Data!E$14*Z99</f>
        <v>104.23082126911106</v>
      </c>
      <c r="AD99" s="4">
        <f>[1]Area_Weights_Data!C$15*X99+[1]Area_Weights_Data!D$15*Y99+[1]Area_Weights_Data!E$15*Z99</f>
        <v>161.17933202823747</v>
      </c>
      <c r="AE99" s="3">
        <v>161</v>
      </c>
      <c r="AF99" s="3"/>
      <c r="AG99" s="3">
        <v>151</v>
      </c>
      <c r="AH99" s="12"/>
      <c r="AI99" s="12"/>
      <c r="AJ99" s="4">
        <f t="shared" si="9"/>
        <v>161</v>
      </c>
      <c r="AK99" s="4">
        <f t="shared" si="10"/>
        <v>151</v>
      </c>
      <c r="AL99" s="3"/>
      <c r="AM99" s="3">
        <v>108</v>
      </c>
      <c r="AN99" s="3">
        <v>154</v>
      </c>
      <c r="AO99" s="12"/>
      <c r="AP99" s="12"/>
      <c r="AQ99" s="4">
        <f>[1]Area_Weights_Data!D$23*AM99+[1]Area_Weights_Data!E$23*AN99</f>
        <v>132.02457414130129</v>
      </c>
      <c r="AR99" s="4">
        <f t="shared" si="11"/>
        <v>154</v>
      </c>
      <c r="AS99" s="3">
        <v>66</v>
      </c>
      <c r="AT99" s="3">
        <v>131</v>
      </c>
      <c r="AU99" s="3">
        <v>161</v>
      </c>
      <c r="AV99" s="12"/>
      <c r="AW99" s="12"/>
      <c r="AX99" s="4">
        <f>[1]Area_Weights_Data!$C$26*AS99+[1]Area_Weights_Data!$D$26*AT99+[1]Area_Weights_Data!$E$26*AU99</f>
        <v>85.112977099236616</v>
      </c>
      <c r="AY99" s="4">
        <f>[1]Area_Weights_Data!C$27*AS99+[1]Area_Weights_Data!D$27*AT99+[1]Area_Weights_Data!E$27*AU99</f>
        <v>146.94827125527712</v>
      </c>
      <c r="AZ99" s="3">
        <v>106</v>
      </c>
      <c r="BA99" s="3">
        <v>151</v>
      </c>
      <c r="BB99" s="3">
        <v>164</v>
      </c>
      <c r="BC99" s="12"/>
      <c r="BD99" s="12"/>
      <c r="BE99" s="4">
        <f t="shared" si="12"/>
        <v>106</v>
      </c>
      <c r="BF99" s="4">
        <f>[1]Area_Weights_Data!C$33*AZ99+[1]Area_Weights_Data!D$33*BA99+[1]Area_Weights_Data!E$33*BB99</f>
        <v>157.98671999999999</v>
      </c>
      <c r="BG99" s="3">
        <v>80</v>
      </c>
      <c r="BH99" s="3">
        <v>77</v>
      </c>
      <c r="BI99" s="3">
        <v>92</v>
      </c>
      <c r="BJ99" s="12"/>
      <c r="BK99" s="12"/>
      <c r="BL99" s="4">
        <f>[1]Area_Weights_Data!$C$35*BG99+[1]Area_Weights_Data!$D$35*BH99+[1]Area_Weights_Data!$E$35*BI99</f>
        <v>79.694610778443121</v>
      </c>
      <c r="BM99" s="4">
        <f>[1]Area_Weights_Data!$C$36*BG99+[1]Area_Weights_Data!$D$36*BH99+[1]Area_Weights_Data!$E$36*BI99</f>
        <v>82.246913580246911</v>
      </c>
      <c r="BN99">
        <v>152</v>
      </c>
      <c r="BO99">
        <v>148</v>
      </c>
      <c r="BP99" s="12"/>
      <c r="BQ99" s="12"/>
      <c r="BR99" s="3">
        <v>57</v>
      </c>
      <c r="BS99" s="3">
        <v>114</v>
      </c>
      <c r="BT99" s="3">
        <v>112</v>
      </c>
      <c r="BU99" s="12"/>
      <c r="BV99" s="12"/>
      <c r="BW99" s="4">
        <f>BR99*[1]Area_Weights_Data!C$41+BS99*[1]Area_Weights_Data!D$41+BT99*[1]Area_Weights_Data!E$41</f>
        <v>61.940000000000012</v>
      </c>
      <c r="BX99" s="4">
        <f>BR99*[1]Area_Weights_Data!C$42+BS99*[1]Area_Weights_Data!D$42+BT99*[1]Area_Weights_Data!E$42</f>
        <v>112.6498673740053</v>
      </c>
      <c r="BY99"/>
      <c r="BZ99" s="3">
        <v>13</v>
      </c>
      <c r="CA99" s="3">
        <v>16</v>
      </c>
      <c r="CB99" s="3">
        <v>18.5</v>
      </c>
      <c r="CC99" s="12"/>
      <c r="CD99" s="12"/>
      <c r="CE99" s="4">
        <f>[1]Area_Weights_Data!L$5*BZ99+[1]Area_Weights_Data!M$5*CA99+[1]Area_Weights_Data!N$5*CB99</f>
        <v>14.454624027657736</v>
      </c>
      <c r="CF99" s="4">
        <f>[1]Area_Weights_Data!L$6*BZ99+[1]Area_Weights_Data!M$6*CA99+[1]Area_Weights_Data!N$6*CB99</f>
        <v>17.308615049073065</v>
      </c>
      <c r="CG99" s="3">
        <v>19</v>
      </c>
      <c r="CH99" s="3"/>
      <c r="CI99" s="3"/>
      <c r="CJ99" s="12"/>
      <c r="CK99" s="12"/>
      <c r="CL99" s="4"/>
      <c r="CM99" s="4"/>
      <c r="CN99" s="3">
        <v>32</v>
      </c>
      <c r="CO99" s="3">
        <v>23</v>
      </c>
      <c r="CP99" s="3">
        <v>30</v>
      </c>
      <c r="CQ99" s="12"/>
      <c r="CR99" s="12"/>
      <c r="CS99" s="4">
        <f>[1]Area_Weights_Data!L$11*CN99+[1]Area_Weights_Data!N$11*CP99</f>
        <v>32</v>
      </c>
      <c r="CT99" s="4">
        <f>[1]Area_Weights_Data!L$12*CN99+[1]Area_Weights_Data!N$12*CP99</f>
        <v>30.560773480662988</v>
      </c>
      <c r="CU99" s="3">
        <v>12.5</v>
      </c>
      <c r="CV99" s="3">
        <v>17</v>
      </c>
      <c r="CW99" s="3">
        <v>29</v>
      </c>
      <c r="CX99" s="12"/>
      <c r="CY99" s="12"/>
      <c r="CZ99" s="4">
        <f>[1]Area_Weights_Data!L$14*CU99+[1]Area_Weights_Data!M$14*CV99+[1]Area_Weights_Data!N$14*CW99</f>
        <v>13.5700325732899</v>
      </c>
      <c r="DA99" s="4">
        <f>[1]Area_Weights_Data!L$15*CU99+[1]Area_Weights_Data!M$15*CV99+[1]Area_Weights_Data!N$15*CW99</f>
        <v>22.726812816188861</v>
      </c>
      <c r="DB99" s="3">
        <v>19</v>
      </c>
      <c r="DC99" s="3"/>
      <c r="DD99" s="3">
        <v>17.75</v>
      </c>
      <c r="DE99" s="12"/>
      <c r="DF99" s="12"/>
      <c r="DG99" s="4">
        <f t="shared" si="13"/>
        <v>19</v>
      </c>
      <c r="DH99" s="4">
        <f t="shared" si="14"/>
        <v>17.75</v>
      </c>
      <c r="DI99" s="3"/>
      <c r="DJ99" s="3">
        <v>13</v>
      </c>
      <c r="DK99" s="3">
        <v>16</v>
      </c>
      <c r="DL99" s="12"/>
      <c r="DM99" s="12"/>
      <c r="DN99" s="4">
        <f>[1]Area_Weights_Data!M$23*DJ99+[1]Area_Weights_Data!N$23*DK99</f>
        <v>13.882352941176467</v>
      </c>
      <c r="DO99" s="4">
        <f t="shared" si="15"/>
        <v>16</v>
      </c>
      <c r="DP99" s="3">
        <v>6.5</v>
      </c>
      <c r="DQ99" s="3">
        <v>9</v>
      </c>
      <c r="DR99" s="3">
        <v>11</v>
      </c>
      <c r="DS99" s="12"/>
      <c r="DT99" s="12"/>
      <c r="DU99" s="4">
        <f>[1]Area_Weights_Data!L$26*DP99+[1]Area_Weights_Data!M$26*DQ99+[1]Area_Weights_Data!N$26*DR99</f>
        <v>7.7398373983739823</v>
      </c>
      <c r="DV99" s="4">
        <f>[1]Area_Weights_Data!L$27*DP99+[1]Area_Weights_Data!M$27*DQ99+[1]Area_Weights_Data!N$27*DR99</f>
        <v>10.433962264150946</v>
      </c>
      <c r="DW99" s="3">
        <v>11.5</v>
      </c>
      <c r="DX99" s="3">
        <v>16</v>
      </c>
      <c r="DY99" s="3">
        <v>19</v>
      </c>
      <c r="DZ99" s="12"/>
      <c r="EA99" s="12"/>
      <c r="EB99" s="4">
        <f>[1]Area_Weights_Data!L$32*DW99+[1]Area_Weights_Data!M$32*DX99+[1]Area_Weights_Data!N$32*DY99</f>
        <v>11.95</v>
      </c>
      <c r="EC99" s="4">
        <f>[1]Area_Weights_Data!L$33*DW99+[1]Area_Weights_Data!M$33*DX99+[1]Area_Weights_Data!N$33*DY99</f>
        <v>17.034693877551017</v>
      </c>
      <c r="ED99" s="3">
        <v>8</v>
      </c>
      <c r="EE99" s="3">
        <v>7.5</v>
      </c>
      <c r="EF99" s="3">
        <v>7</v>
      </c>
      <c r="EG99" s="12"/>
      <c r="EH99" s="12"/>
      <c r="EI99" s="4">
        <f>[1]Area_Weights_Data!$L$35*ED99+[1]Area_Weights_Data!$M$35*EE99+[1]Area_Weights_Data!$N$35*EF99</f>
        <v>7.9642857142857144</v>
      </c>
      <c r="EJ99" s="4">
        <f>[1]Area_Weights_Data!$L$36*ED99+[1]Area_Weights_Data!$M$36*EE99+[1]Area_Weights_Data!$N$36*EF99</f>
        <v>7.2407407407407405</v>
      </c>
      <c r="EK99">
        <v>17</v>
      </c>
      <c r="EL99">
        <v>16</v>
      </c>
      <c r="EM99" s="12"/>
      <c r="EN99" s="13"/>
      <c r="EO99" s="3">
        <v>7.5</v>
      </c>
      <c r="EP99" s="3">
        <v>11.5</v>
      </c>
      <c r="EQ99" s="3">
        <v>11</v>
      </c>
      <c r="ER99" s="12"/>
      <c r="ES99" s="13"/>
      <c r="ET99" s="4">
        <f>[1]Area_Weights_Data!L$41*EO99+[1]Area_Weights_Data!M$41*EP99+[1]Area_Weights_Data!N$41*EQ99</f>
        <v>8.6063829787234063</v>
      </c>
      <c r="EU99" s="4">
        <f>[1]Area_Weights_Data!L$42*EO99+[1]Area_Weights_Data!M$42*EP99+[1]Area_Weights_Data!N$42*EQ99</f>
        <v>11.362179487179489</v>
      </c>
    </row>
    <row r="100" spans="1:151" x14ac:dyDescent="0.25">
      <c r="A100" s="2">
        <v>1984</v>
      </c>
      <c r="B100" s="2">
        <v>11</v>
      </c>
      <c r="C100" s="3">
        <v>122</v>
      </c>
      <c r="D100" s="3">
        <v>149</v>
      </c>
      <c r="E100" s="3">
        <v>172</v>
      </c>
      <c r="F100" s="12"/>
      <c r="G100" s="12"/>
      <c r="H100" s="4">
        <f>[1]Area_Weights_Data!C$5*C100+[1]Area_Weights_Data!D$5*D100+[1]Area_Weights_Data!E$5*E100</f>
        <v>135.4177907962692</v>
      </c>
      <c r="I100" s="4">
        <f>[1]Area_Weights_Data!C$6*C100+[1]Area_Weights_Data!D$6*D100+[1]Area_Weights_Data!E$6*E100</f>
        <v>161.62280754265188</v>
      </c>
      <c r="J100" s="3">
        <v>147</v>
      </c>
      <c r="K100" s="3"/>
      <c r="L100" s="3"/>
      <c r="M100" s="12"/>
      <c r="N100" s="12"/>
      <c r="O100" s="4"/>
      <c r="P100" s="4"/>
      <c r="Q100" s="3">
        <v>167</v>
      </c>
      <c r="R100" s="3">
        <v>152</v>
      </c>
      <c r="S100" s="3">
        <v>170</v>
      </c>
      <c r="T100" s="12"/>
      <c r="U100" s="12"/>
      <c r="V100" s="4">
        <f t="shared" si="8"/>
        <v>167</v>
      </c>
      <c r="W100" s="4">
        <f>[1]Area_Weights_Data!C$12*Q100+[1]Area_Weights_Data!E$12*S100</f>
        <v>169.67013094990645</v>
      </c>
      <c r="X100" s="3">
        <v>90</v>
      </c>
      <c r="Y100" s="3">
        <v>148</v>
      </c>
      <c r="Z100" s="3">
        <v>171</v>
      </c>
      <c r="AA100" s="12"/>
      <c r="AB100" s="12"/>
      <c r="AC100" s="4">
        <f>[1]Area_Weights_Data!C$14*X100+[1]Area_Weights_Data!D$14*Y100+[1]Area_Weights_Data!E$14*Z100</f>
        <v>103.7564605601407</v>
      </c>
      <c r="AD100" s="4">
        <f>[1]Area_Weights_Data!C$15*X100+[1]Area_Weights_Data!D$15*Y100+[1]Area_Weights_Data!E$15*Z100</f>
        <v>158.28498546597845</v>
      </c>
      <c r="AE100" s="3">
        <v>145</v>
      </c>
      <c r="AF100" s="3"/>
      <c r="AG100" s="3">
        <v>150</v>
      </c>
      <c r="AH100" s="12"/>
      <c r="AI100" s="12"/>
      <c r="AJ100" s="4">
        <f t="shared" si="9"/>
        <v>145</v>
      </c>
      <c r="AK100" s="4">
        <f t="shared" si="10"/>
        <v>150</v>
      </c>
      <c r="AL100" s="3"/>
      <c r="AM100" s="3">
        <v>130</v>
      </c>
      <c r="AN100" s="3">
        <v>143</v>
      </c>
      <c r="AO100" s="12"/>
      <c r="AP100" s="12"/>
      <c r="AQ100" s="4">
        <f>[1]Area_Weights_Data!D$23*AM100+[1]Area_Weights_Data!E$23*AN100</f>
        <v>136.65065624127337</v>
      </c>
      <c r="AR100" s="4">
        <f t="shared" si="11"/>
        <v>143</v>
      </c>
      <c r="AS100" s="3">
        <v>65</v>
      </c>
      <c r="AT100" s="3">
        <v>145</v>
      </c>
      <c r="AU100" s="3">
        <v>161</v>
      </c>
      <c r="AV100" s="12"/>
      <c r="AW100" s="12"/>
      <c r="AX100" s="4">
        <f>[1]Area_Weights_Data!$C$26*AS100+[1]Area_Weights_Data!$D$26*AT100+[1]Area_Weights_Data!$E$26*AU100</f>
        <v>88.523664122137376</v>
      </c>
      <c r="AY100" s="4">
        <f>[1]Area_Weights_Data!C$27*AS100+[1]Area_Weights_Data!D$27*AT100+[1]Area_Weights_Data!E$27*AU100</f>
        <v>153.50574466948115</v>
      </c>
      <c r="AZ100" s="3">
        <v>100</v>
      </c>
      <c r="BA100" s="3">
        <v>155</v>
      </c>
      <c r="BB100" s="3">
        <v>166</v>
      </c>
      <c r="BC100" s="12"/>
      <c r="BD100" s="12"/>
      <c r="BE100" s="4">
        <f t="shared" si="12"/>
        <v>100</v>
      </c>
      <c r="BF100" s="4">
        <f>[1]Area_Weights_Data!C$33*AZ100+[1]Area_Weights_Data!D$33*BA100+[1]Area_Weights_Data!E$33*BB100</f>
        <v>160.91183999999998</v>
      </c>
      <c r="BG100" s="3">
        <v>79</v>
      </c>
      <c r="BH100" s="3">
        <v>86</v>
      </c>
      <c r="BI100" s="3"/>
      <c r="BJ100" s="12"/>
      <c r="BK100" s="12"/>
      <c r="BL100" s="4">
        <f>[1]Area_Weights_Data!$C$35*BG100+[1]Area_Weights_Data!$D$35*BH100+[1]Area_Weights_Data!$E$35*BI100</f>
        <v>79.712574850299404</v>
      </c>
      <c r="BM100" s="4" t="s">
        <v>98</v>
      </c>
      <c r="BN100">
        <v>142</v>
      </c>
      <c r="BO100">
        <v>148</v>
      </c>
      <c r="BP100" s="12"/>
      <c r="BQ100" s="12"/>
      <c r="BR100" s="3">
        <v>57</v>
      </c>
      <c r="BS100" s="3">
        <v>114</v>
      </c>
      <c r="BT100" s="3">
        <v>102</v>
      </c>
      <c r="BU100" s="12"/>
      <c r="BV100" s="12"/>
      <c r="BW100" s="4">
        <f>BR100*[1]Area_Weights_Data!C$41+BS100*[1]Area_Weights_Data!D$41+BT100*[1]Area_Weights_Data!E$41</f>
        <v>61.940000000000012</v>
      </c>
      <c r="BX100" s="4">
        <f>BR100*[1]Area_Weights_Data!C$42+BS100*[1]Area_Weights_Data!D$42+BT100*[1]Area_Weights_Data!E$42</f>
        <v>105.89920424403182</v>
      </c>
      <c r="BY100"/>
      <c r="BZ100" s="3">
        <v>16</v>
      </c>
      <c r="CA100" s="3">
        <v>16</v>
      </c>
      <c r="CB100" s="3">
        <v>18.5</v>
      </c>
      <c r="CC100" s="12"/>
      <c r="CD100" s="12"/>
      <c r="CE100" s="4">
        <f>[1]Area_Weights_Data!L$5*BZ100+[1]Area_Weights_Data!M$5*CA100+[1]Area_Weights_Data!N$5*CB100</f>
        <v>16</v>
      </c>
      <c r="CF100" s="4">
        <f>[1]Area_Weights_Data!L$6*BZ100+[1]Area_Weights_Data!M$6*CA100+[1]Area_Weights_Data!N$6*CB100</f>
        <v>17.308615049073065</v>
      </c>
      <c r="CG100" s="3">
        <v>19</v>
      </c>
      <c r="CH100" s="3"/>
      <c r="CI100" s="3"/>
      <c r="CJ100" s="12"/>
      <c r="CK100" s="12"/>
      <c r="CL100" s="4"/>
      <c r="CM100" s="4"/>
      <c r="CN100" s="3">
        <v>32</v>
      </c>
      <c r="CO100" s="3">
        <v>23</v>
      </c>
      <c r="CP100" s="3">
        <v>30</v>
      </c>
      <c r="CQ100" s="12"/>
      <c r="CR100" s="12"/>
      <c r="CS100" s="4">
        <f>[1]Area_Weights_Data!L$11*CN100+[1]Area_Weights_Data!N$11*CP100</f>
        <v>32</v>
      </c>
      <c r="CT100" s="4">
        <f>[1]Area_Weights_Data!L$12*CN100+[1]Area_Weights_Data!N$12*CP100</f>
        <v>30.560773480662988</v>
      </c>
      <c r="CU100" s="3">
        <v>12.5</v>
      </c>
      <c r="CV100" s="3">
        <v>17</v>
      </c>
      <c r="CW100" s="3">
        <v>29</v>
      </c>
      <c r="CX100" s="12"/>
      <c r="CY100" s="12"/>
      <c r="CZ100" s="4">
        <f>[1]Area_Weights_Data!L$14*CU100+[1]Area_Weights_Data!M$14*CV100+[1]Area_Weights_Data!N$14*CW100</f>
        <v>13.5700325732899</v>
      </c>
      <c r="DA100" s="4">
        <f>[1]Area_Weights_Data!L$15*CU100+[1]Area_Weights_Data!M$15*CV100+[1]Area_Weights_Data!N$15*CW100</f>
        <v>22.726812816188861</v>
      </c>
      <c r="DB100" s="3">
        <v>19</v>
      </c>
      <c r="DC100" s="3"/>
      <c r="DD100" s="3">
        <v>17.75</v>
      </c>
      <c r="DE100" s="12"/>
      <c r="DF100" s="12"/>
      <c r="DG100" s="4">
        <f t="shared" si="13"/>
        <v>19</v>
      </c>
      <c r="DH100" s="4">
        <f t="shared" si="14"/>
        <v>17.75</v>
      </c>
      <c r="DI100" s="3"/>
      <c r="DJ100" s="3">
        <v>12</v>
      </c>
      <c r="DK100" s="3">
        <v>16</v>
      </c>
      <c r="DL100" s="12"/>
      <c r="DM100" s="12"/>
      <c r="DN100" s="4">
        <f>[1]Area_Weights_Data!M$23*DJ100+[1]Area_Weights_Data!N$23*DK100</f>
        <v>13.17647058823529</v>
      </c>
      <c r="DO100" s="4">
        <f t="shared" si="15"/>
        <v>16</v>
      </c>
      <c r="DP100" s="3">
        <v>6.5</v>
      </c>
      <c r="DQ100" s="3">
        <v>10</v>
      </c>
      <c r="DR100" s="3">
        <v>11</v>
      </c>
      <c r="DS100" s="12"/>
      <c r="DT100" s="12"/>
      <c r="DU100" s="4">
        <f>[1]Area_Weights_Data!L$26*DP100+[1]Area_Weights_Data!M$26*DQ100+[1]Area_Weights_Data!N$26*DR100</f>
        <v>8.235772357723576</v>
      </c>
      <c r="DV100" s="4">
        <f>[1]Area_Weights_Data!L$27*DP100+[1]Area_Weights_Data!M$27*DQ100+[1]Area_Weights_Data!N$27*DR100</f>
        <v>10.716981132075475</v>
      </c>
      <c r="DW100" s="3">
        <v>11.5</v>
      </c>
      <c r="DX100" s="3">
        <v>16</v>
      </c>
      <c r="DY100" s="3">
        <v>19</v>
      </c>
      <c r="DZ100" s="12"/>
      <c r="EA100" s="12"/>
      <c r="EB100" s="4">
        <f>[1]Area_Weights_Data!L$32*DW100+[1]Area_Weights_Data!M$32*DX100+[1]Area_Weights_Data!N$32*DY100</f>
        <v>11.95</v>
      </c>
      <c r="EC100" s="4">
        <f>[1]Area_Weights_Data!L$33*DW100+[1]Area_Weights_Data!M$33*DX100+[1]Area_Weights_Data!N$33*DY100</f>
        <v>17.034693877551017</v>
      </c>
      <c r="ED100" s="3">
        <v>8.5</v>
      </c>
      <c r="EE100" s="3">
        <v>7.5</v>
      </c>
      <c r="EF100" s="3">
        <v>7</v>
      </c>
      <c r="EG100" s="12"/>
      <c r="EH100" s="12"/>
      <c r="EI100" s="4">
        <f>[1]Area_Weights_Data!$L$35*ED100+[1]Area_Weights_Data!$M$35*EE100+[1]Area_Weights_Data!$N$35*EF100</f>
        <v>8.4285714285714288</v>
      </c>
      <c r="EJ100" s="4">
        <f>[1]Area_Weights_Data!$L$36*ED100+[1]Area_Weights_Data!$M$36*EE100+[1]Area_Weights_Data!$N$36*EF100</f>
        <v>7.2407407407407405</v>
      </c>
      <c r="EK100">
        <v>21</v>
      </c>
      <c r="EL100">
        <v>20</v>
      </c>
      <c r="EM100" s="12"/>
      <c r="EN100" s="13"/>
      <c r="EO100" s="3">
        <v>7.5</v>
      </c>
      <c r="EP100" s="3">
        <v>11.5</v>
      </c>
      <c r="EQ100" s="3">
        <v>11</v>
      </c>
      <c r="ER100" s="12"/>
      <c r="ES100" s="13"/>
      <c r="ET100" s="4">
        <f>[1]Area_Weights_Data!L$41*EO100+[1]Area_Weights_Data!M$41*EP100+[1]Area_Weights_Data!N$41*EQ100</f>
        <v>8.6063829787234063</v>
      </c>
      <c r="EU100" s="4">
        <f>[1]Area_Weights_Data!L$42*EO100+[1]Area_Weights_Data!M$42*EP100+[1]Area_Weights_Data!N$42*EQ100</f>
        <v>11.362179487179489</v>
      </c>
    </row>
    <row r="101" spans="1:151" x14ac:dyDescent="0.25">
      <c r="A101" s="2">
        <v>1984</v>
      </c>
      <c r="B101" s="2">
        <v>12</v>
      </c>
      <c r="C101" s="3">
        <v>113</v>
      </c>
      <c r="D101" s="3">
        <v>149</v>
      </c>
      <c r="E101" s="3">
        <v>185</v>
      </c>
      <c r="F101" s="12"/>
      <c r="G101" s="12"/>
      <c r="H101" s="4">
        <f>[1]Area_Weights_Data!C$5*C101+[1]Area_Weights_Data!D$5*D101+[1]Area_Weights_Data!E$5*E101</f>
        <v>130.89038772835892</v>
      </c>
      <c r="I101" s="4">
        <f>[1]Area_Weights_Data!C$6*C101+[1]Area_Weights_Data!D$6*D101+[1]Area_Weights_Data!E$6*E101</f>
        <v>168.75743789284644</v>
      </c>
      <c r="J101" s="3">
        <v>145</v>
      </c>
      <c r="K101" s="3"/>
      <c r="L101" s="3"/>
      <c r="M101" s="12"/>
      <c r="N101" s="12"/>
      <c r="O101" s="4"/>
      <c r="P101" s="4"/>
      <c r="Q101" s="3">
        <v>175</v>
      </c>
      <c r="R101" s="3">
        <v>155</v>
      </c>
      <c r="S101" s="3">
        <v>150</v>
      </c>
      <c r="T101" s="12"/>
      <c r="U101" s="12"/>
      <c r="V101" s="4">
        <f t="shared" si="8"/>
        <v>175</v>
      </c>
      <c r="W101" s="4">
        <f>[1]Area_Weights_Data!C$12*Q101+[1]Area_Weights_Data!E$12*S101</f>
        <v>152.74890875077946</v>
      </c>
      <c r="X101" s="3">
        <v>94</v>
      </c>
      <c r="Y101" s="3">
        <v>157</v>
      </c>
      <c r="Z101" s="3">
        <v>180</v>
      </c>
      <c r="AA101" s="12"/>
      <c r="AB101" s="12"/>
      <c r="AC101" s="4">
        <f>[1]Area_Weights_Data!C$14*X101+[1]Area_Weights_Data!D$14*Y101+[1]Area_Weights_Data!E$14*Z101</f>
        <v>108.94236233256663</v>
      </c>
      <c r="AD101" s="4">
        <f>[1]Area_Weights_Data!C$15*X101+[1]Area_Weights_Data!D$15*Y101+[1]Area_Weights_Data!E$15*Z101</f>
        <v>167.28498546597845</v>
      </c>
      <c r="AE101" s="3">
        <v>134</v>
      </c>
      <c r="AF101" s="3"/>
      <c r="AG101" s="3"/>
      <c r="AH101" s="12"/>
      <c r="AI101" s="12"/>
      <c r="AJ101" s="4">
        <f t="shared" si="9"/>
        <v>134</v>
      </c>
      <c r="AK101" s="4" t="s">
        <v>98</v>
      </c>
      <c r="AL101" s="3"/>
      <c r="AM101" s="3">
        <v>117</v>
      </c>
      <c r="AN101" s="3">
        <v>136</v>
      </c>
      <c r="AO101" s="12"/>
      <c r="AP101" s="12"/>
      <c r="AQ101" s="4">
        <f>[1]Area_Weights_Data!D$23*AM101+[1]Area_Weights_Data!E$23*AN101</f>
        <v>126.82211672717116</v>
      </c>
      <c r="AR101" s="4">
        <f t="shared" si="11"/>
        <v>136</v>
      </c>
      <c r="AS101" s="3">
        <v>63</v>
      </c>
      <c r="AT101" s="3">
        <v>140</v>
      </c>
      <c r="AU101" s="3">
        <v>157</v>
      </c>
      <c r="AV101" s="12"/>
      <c r="AW101" s="12"/>
      <c r="AX101" s="4">
        <f>[1]Area_Weights_Data!$C$26*AS101+[1]Area_Weights_Data!$D$26*AT101+[1]Area_Weights_Data!$E$26*AU101</f>
        <v>85.641526717557241</v>
      </c>
      <c r="AY101" s="4">
        <f>[1]Area_Weights_Data!C$27*AS101+[1]Area_Weights_Data!D$27*AT101+[1]Area_Weights_Data!E$27*AU101</f>
        <v>149.03735371132373</v>
      </c>
      <c r="AZ101" s="3">
        <v>110</v>
      </c>
      <c r="BA101" s="3">
        <v>157</v>
      </c>
      <c r="BB101" s="3">
        <v>175</v>
      </c>
      <c r="BC101" s="12"/>
      <c r="BD101" s="12"/>
      <c r="BE101" s="4">
        <f t="shared" si="12"/>
        <v>110</v>
      </c>
      <c r="BF101" s="4">
        <f>[1]Area_Weights_Data!C$33*AZ101+[1]Area_Weights_Data!D$33*BA101+[1]Area_Weights_Data!E$33*BB101</f>
        <v>166.67392000000001</v>
      </c>
      <c r="BG101" s="3">
        <v>72</v>
      </c>
      <c r="BH101" s="3">
        <v>83</v>
      </c>
      <c r="BI101" s="3">
        <v>97</v>
      </c>
      <c r="BJ101" s="12"/>
      <c r="BK101" s="12"/>
      <c r="BL101" s="4">
        <f>[1]Area_Weights_Data!$C$35*BG101+[1]Area_Weights_Data!$D$35*BH101+[1]Area_Weights_Data!$E$35*BI101</f>
        <v>73.119760479041915</v>
      </c>
      <c r="BM101" s="4">
        <f>[1]Area_Weights_Data!$C$36*BG101+[1]Area_Weights_Data!$D$36*BH101+[1]Area_Weights_Data!$E$36*BI101</f>
        <v>87.897119341563794</v>
      </c>
      <c r="BN101">
        <v>135</v>
      </c>
      <c r="BO101">
        <v>144</v>
      </c>
      <c r="BP101" s="12"/>
      <c r="BQ101" s="12"/>
      <c r="BR101" s="3">
        <v>56</v>
      </c>
      <c r="BS101" s="3">
        <v>110</v>
      </c>
      <c r="BT101" s="3">
        <v>106</v>
      </c>
      <c r="BU101" s="12"/>
      <c r="BV101" s="12"/>
      <c r="BW101" s="4">
        <f>BR101*[1]Area_Weights_Data!C$41+BS101*[1]Area_Weights_Data!D$41+BT101*[1]Area_Weights_Data!E$41</f>
        <v>60.680000000000007</v>
      </c>
      <c r="BX101" s="4">
        <f>BR101*[1]Area_Weights_Data!C$42+BS101*[1]Area_Weights_Data!D$42+BT101*[1]Area_Weights_Data!E$42</f>
        <v>107.29973474801059</v>
      </c>
      <c r="BY101"/>
      <c r="BZ101" s="3">
        <v>13</v>
      </c>
      <c r="CA101" s="3">
        <v>16</v>
      </c>
      <c r="CB101" s="3">
        <v>19</v>
      </c>
      <c r="CC101" s="12"/>
      <c r="CD101" s="12"/>
      <c r="CE101" s="4">
        <f>[1]Area_Weights_Data!L$5*BZ101+[1]Area_Weights_Data!M$5*CA101+[1]Area_Weights_Data!N$5*CB101</f>
        <v>14.454624027657736</v>
      </c>
      <c r="CF101" s="4">
        <f>[1]Area_Weights_Data!L$6*BZ101+[1]Area_Weights_Data!M$6*CA101+[1]Area_Weights_Data!N$6*CB101</f>
        <v>17.570338058887678</v>
      </c>
      <c r="CG101" s="3">
        <v>18</v>
      </c>
      <c r="CH101" s="3"/>
      <c r="CI101" s="3"/>
      <c r="CJ101" s="12"/>
      <c r="CK101" s="12"/>
      <c r="CL101" s="4"/>
      <c r="CM101" s="4"/>
      <c r="CN101" s="3">
        <v>34.5</v>
      </c>
      <c r="CO101" s="3">
        <v>25</v>
      </c>
      <c r="CP101" s="3">
        <v>31.5</v>
      </c>
      <c r="CQ101" s="12"/>
      <c r="CR101" s="12"/>
      <c r="CS101" s="4">
        <f>[1]Area_Weights_Data!L$11*CN101+[1]Area_Weights_Data!N$11*CP101</f>
        <v>34.5</v>
      </c>
      <c r="CT101" s="4">
        <f>[1]Area_Weights_Data!L$12*CN101+[1]Area_Weights_Data!N$12*CP101</f>
        <v>32.341160220994482</v>
      </c>
      <c r="CU101" s="3">
        <v>12.5</v>
      </c>
      <c r="CV101" s="3">
        <v>17</v>
      </c>
      <c r="CW101" s="3">
        <v>30</v>
      </c>
      <c r="CX101" s="12"/>
      <c r="CY101" s="12"/>
      <c r="CZ101" s="4">
        <f>[1]Area_Weights_Data!L$14*CU101+[1]Area_Weights_Data!M$14*CV101+[1]Area_Weights_Data!N$14*CW101</f>
        <v>13.5700325732899</v>
      </c>
      <c r="DA101" s="4">
        <f>[1]Area_Weights_Data!L$15*CU101+[1]Area_Weights_Data!M$15*CV101+[1]Area_Weights_Data!N$15*CW101</f>
        <v>23.204047217537934</v>
      </c>
      <c r="DB101" s="3">
        <v>18.25</v>
      </c>
      <c r="DC101" s="3"/>
      <c r="DD101" s="3"/>
      <c r="DE101" s="12"/>
      <c r="DF101" s="12"/>
      <c r="DG101" s="4">
        <f t="shared" si="13"/>
        <v>18.25</v>
      </c>
      <c r="DH101" s="4">
        <f t="shared" si="14"/>
        <v>0</v>
      </c>
      <c r="DI101" s="3"/>
      <c r="DJ101" s="3">
        <v>10.5</v>
      </c>
      <c r="DK101" s="3">
        <v>15</v>
      </c>
      <c r="DL101" s="12"/>
      <c r="DM101" s="12"/>
      <c r="DN101" s="4">
        <f>[1]Area_Weights_Data!M$23*DJ101+[1]Area_Weights_Data!N$23*DK101</f>
        <v>11.823529411764703</v>
      </c>
      <c r="DO101" s="4">
        <f t="shared" si="15"/>
        <v>15</v>
      </c>
      <c r="DP101" s="3">
        <v>6.5</v>
      </c>
      <c r="DQ101" s="3">
        <v>10</v>
      </c>
      <c r="DR101" s="3">
        <v>11</v>
      </c>
      <c r="DS101" s="12"/>
      <c r="DT101" s="12"/>
      <c r="DU101" s="4">
        <f>[1]Area_Weights_Data!L$26*DP101+[1]Area_Weights_Data!M$26*DQ101+[1]Area_Weights_Data!N$26*DR101</f>
        <v>8.235772357723576</v>
      </c>
      <c r="DV101" s="4">
        <f>[1]Area_Weights_Data!L$27*DP101+[1]Area_Weights_Data!M$27*DQ101+[1]Area_Weights_Data!N$27*DR101</f>
        <v>10.716981132075475</v>
      </c>
      <c r="DW101" s="3">
        <v>12.5</v>
      </c>
      <c r="DX101" s="3">
        <v>16</v>
      </c>
      <c r="DY101" s="3">
        <v>19</v>
      </c>
      <c r="DZ101" s="12"/>
      <c r="EA101" s="12"/>
      <c r="EB101" s="4">
        <f>[1]Area_Weights_Data!L$32*DW101+[1]Area_Weights_Data!M$32*DX101+[1]Area_Weights_Data!N$32*DY101</f>
        <v>12.85</v>
      </c>
      <c r="EC101" s="4">
        <f>[1]Area_Weights_Data!L$33*DW101+[1]Area_Weights_Data!M$33*DX101+[1]Area_Weights_Data!N$33*DY101</f>
        <v>17.034693877551017</v>
      </c>
      <c r="ED101" s="3">
        <v>8.5</v>
      </c>
      <c r="EE101" s="3">
        <v>7.5</v>
      </c>
      <c r="EF101" s="3">
        <v>7</v>
      </c>
      <c r="EG101" s="12"/>
      <c r="EH101" s="12"/>
      <c r="EI101" s="4">
        <f>[1]Area_Weights_Data!$L$35*ED101+[1]Area_Weights_Data!$M$35*EE101+[1]Area_Weights_Data!$N$35*EF101</f>
        <v>8.4285714285714288</v>
      </c>
      <c r="EJ101" s="4">
        <f>[1]Area_Weights_Data!$L$36*ED101+[1]Area_Weights_Data!$M$36*EE101+[1]Area_Weights_Data!$N$36*EF101</f>
        <v>7.2407407407407405</v>
      </c>
      <c r="EK101">
        <v>20</v>
      </c>
      <c r="EL101">
        <v>18</v>
      </c>
      <c r="EM101" s="12"/>
      <c r="EN101" s="13"/>
      <c r="EO101" s="3">
        <v>7.5</v>
      </c>
      <c r="EP101" s="3">
        <v>11.5</v>
      </c>
      <c r="EQ101" s="3">
        <v>11</v>
      </c>
      <c r="ER101" s="12"/>
      <c r="ES101" s="13"/>
      <c r="ET101" s="4">
        <f>[1]Area_Weights_Data!L$41*EO101+[1]Area_Weights_Data!M$41*EP101+[1]Area_Weights_Data!N$41*EQ101</f>
        <v>8.6063829787234063</v>
      </c>
      <c r="EU101" s="4">
        <f>[1]Area_Weights_Data!L$42*EO101+[1]Area_Weights_Data!M$42*EP101+[1]Area_Weights_Data!N$42*EQ101</f>
        <v>11.362179487179489</v>
      </c>
    </row>
    <row r="102" spans="1:151" x14ac:dyDescent="0.25">
      <c r="A102" s="5">
        <v>1985</v>
      </c>
      <c r="B102" s="2">
        <v>1</v>
      </c>
      <c r="C102" s="3">
        <v>113</v>
      </c>
      <c r="D102" s="3">
        <v>146</v>
      </c>
      <c r="E102" s="3">
        <v>174</v>
      </c>
      <c r="F102" s="12"/>
      <c r="G102" s="12"/>
      <c r="H102" s="4">
        <f>[1]Area_Weights_Data!C$5*C102+[1]Area_Weights_Data!D$5*D102+[1]Area_Weights_Data!E$5*E102</f>
        <v>129.39952208432902</v>
      </c>
      <c r="I102" s="4">
        <f>[1]Area_Weights_Data!C$6*C102+[1]Area_Weights_Data!D$6*D102+[1]Area_Weights_Data!E$6*E102</f>
        <v>161.36689613888055</v>
      </c>
      <c r="J102" s="3">
        <v>160</v>
      </c>
      <c r="K102" s="3"/>
      <c r="L102" s="3"/>
      <c r="M102" s="12"/>
      <c r="N102" s="12"/>
      <c r="O102" s="4"/>
      <c r="P102" s="4"/>
      <c r="Q102" s="3">
        <v>156</v>
      </c>
      <c r="R102" s="3">
        <v>128</v>
      </c>
      <c r="S102" s="3">
        <v>136</v>
      </c>
      <c r="T102" s="12"/>
      <c r="U102" s="12"/>
      <c r="V102" s="4">
        <f t="shared" si="8"/>
        <v>156</v>
      </c>
      <c r="W102" s="4">
        <f>[1]Area_Weights_Data!C$12*Q102+[1]Area_Weights_Data!E$12*S102</f>
        <v>138.19912700062358</v>
      </c>
      <c r="X102" s="3">
        <v>92</v>
      </c>
      <c r="Y102" s="3">
        <v>153</v>
      </c>
      <c r="Z102" s="3">
        <v>179</v>
      </c>
      <c r="AA102" s="12"/>
      <c r="AB102" s="12"/>
      <c r="AC102" s="4">
        <f>[1]Area_Weights_Data!C$14*X102+[1]Area_Weights_Data!D$14*Y102+[1]Area_Weights_Data!E$14*Z102</f>
        <v>106.46800162359625</v>
      </c>
      <c r="AD102" s="4">
        <f>[1]Area_Weights_Data!C$15*X102+[1]Area_Weights_Data!D$15*Y102+[1]Area_Weights_Data!E$15*Z102</f>
        <v>164.62650530936696</v>
      </c>
      <c r="AE102" s="3">
        <v>149</v>
      </c>
      <c r="AF102" s="3"/>
      <c r="AG102" s="3">
        <v>150</v>
      </c>
      <c r="AH102" s="12"/>
      <c r="AI102" s="12"/>
      <c r="AJ102" s="4">
        <f t="shared" si="9"/>
        <v>149</v>
      </c>
      <c r="AK102" s="4">
        <f t="shared" ref="AK102:AK153" si="16">AG102</f>
        <v>150</v>
      </c>
      <c r="AL102" s="3"/>
      <c r="AM102" s="3">
        <v>132</v>
      </c>
      <c r="AN102" s="3">
        <v>175</v>
      </c>
      <c r="AO102" s="12"/>
      <c r="AP102" s="12"/>
      <c r="AQ102" s="4">
        <f>[1]Area_Weights_Data!D$23*AM102+[1]Area_Weights_Data!E$23*AN102</f>
        <v>154.41440938285393</v>
      </c>
      <c r="AR102" s="4">
        <f t="shared" si="11"/>
        <v>175</v>
      </c>
      <c r="AS102" s="3">
        <v>69</v>
      </c>
      <c r="AT102" s="3">
        <v>145</v>
      </c>
      <c r="AU102" s="3">
        <v>167</v>
      </c>
      <c r="AV102" s="12"/>
      <c r="AW102" s="12"/>
      <c r="AX102" s="4">
        <f>[1]Area_Weights_Data!$C$26*AS102+[1]Area_Weights_Data!$D$26*AT102+[1]Area_Weights_Data!$E$26*AU102</f>
        <v>91.34748091603052</v>
      </c>
      <c r="AY102" s="4">
        <f>[1]Area_Weights_Data!C$27*AS102+[1]Area_Weights_Data!D$27*AT102+[1]Area_Weights_Data!E$27*AU102</f>
        <v>156.69539892053658</v>
      </c>
      <c r="AZ102" s="3">
        <v>113</v>
      </c>
      <c r="BA102" s="3">
        <v>157</v>
      </c>
      <c r="BB102" s="3">
        <v>159</v>
      </c>
      <c r="BC102" s="12"/>
      <c r="BD102" s="12"/>
      <c r="BE102" s="4">
        <f t="shared" si="12"/>
        <v>113</v>
      </c>
      <c r="BF102" s="4">
        <f>[1]Area_Weights_Data!C$33*AZ102+[1]Area_Weights_Data!D$33*BA102+[1]Area_Weights_Data!E$33*BB102</f>
        <v>158.07488000000001</v>
      </c>
      <c r="BG102" s="3">
        <v>55</v>
      </c>
      <c r="BH102" s="3">
        <v>80</v>
      </c>
      <c r="BI102" s="3">
        <v>97</v>
      </c>
      <c r="BJ102" s="12"/>
      <c r="BK102" s="12"/>
      <c r="BL102" s="4">
        <f>[1]Area_Weights_Data!$C$35*BG102+[1]Area_Weights_Data!$D$35*BH102+[1]Area_Weights_Data!$E$35*BI102</f>
        <v>57.544910179640716</v>
      </c>
      <c r="BM102" s="4">
        <f>[1]Area_Weights_Data!$C$36*BG102+[1]Area_Weights_Data!$D$36*BH102+[1]Area_Weights_Data!$E$36*BI102</f>
        <v>85.946502057613174</v>
      </c>
      <c r="BN102">
        <v>161</v>
      </c>
      <c r="BO102">
        <v>155</v>
      </c>
      <c r="BP102" s="12"/>
      <c r="BQ102" s="12"/>
      <c r="BR102" s="3">
        <v>52</v>
      </c>
      <c r="BS102" s="3">
        <v>90</v>
      </c>
      <c r="BT102" s="3">
        <v>105</v>
      </c>
      <c r="BU102" s="12"/>
      <c r="BV102" s="12"/>
      <c r="BW102" s="4">
        <f>BR102*[1]Area_Weights_Data!C$41+BS102*[1]Area_Weights_Data!D$41+BT102*[1]Area_Weights_Data!E$41</f>
        <v>55.293333333333337</v>
      </c>
      <c r="BX102" s="4">
        <f>BR102*[1]Area_Weights_Data!C$42+BS102*[1]Area_Weights_Data!D$42+BT102*[1]Area_Weights_Data!E$42</f>
        <v>100.12599469496021</v>
      </c>
      <c r="BY102"/>
      <c r="BZ102" s="3">
        <v>13</v>
      </c>
      <c r="CA102" s="3">
        <v>18.5</v>
      </c>
      <c r="CB102" s="3">
        <v>21</v>
      </c>
      <c r="CC102" s="12"/>
      <c r="CD102" s="12"/>
      <c r="CE102" s="4">
        <f>[1]Area_Weights_Data!L$5*BZ102+[1]Area_Weights_Data!M$5*CA102+[1]Area_Weights_Data!N$5*CB102</f>
        <v>15.666810717372517</v>
      </c>
      <c r="CF102" s="4">
        <f>[1]Area_Weights_Data!L$6*BZ102+[1]Area_Weights_Data!M$6*CA102+[1]Area_Weights_Data!N$6*CB102</f>
        <v>19.808615049073065</v>
      </c>
      <c r="CG102" s="3">
        <v>16</v>
      </c>
      <c r="CH102" s="3"/>
      <c r="CI102" s="3"/>
      <c r="CJ102" s="12"/>
      <c r="CK102" s="12"/>
      <c r="CL102" s="4"/>
      <c r="CM102" s="4"/>
      <c r="CN102" s="3">
        <v>34.5</v>
      </c>
      <c r="CO102" s="3">
        <v>25</v>
      </c>
      <c r="CP102" s="3">
        <v>30.5</v>
      </c>
      <c r="CQ102" s="12"/>
      <c r="CR102" s="12"/>
      <c r="CS102" s="4">
        <f>[1]Area_Weights_Data!L$11*CN102+[1]Area_Weights_Data!N$11*CP102</f>
        <v>34.5</v>
      </c>
      <c r="CT102" s="4">
        <f>[1]Area_Weights_Data!L$12*CN102+[1]Area_Weights_Data!N$12*CP102</f>
        <v>31.621546961325972</v>
      </c>
      <c r="CU102" s="3">
        <v>12.5</v>
      </c>
      <c r="CV102" s="3">
        <v>17</v>
      </c>
      <c r="CW102" s="3">
        <v>31</v>
      </c>
      <c r="CX102" s="12"/>
      <c r="CY102" s="12"/>
      <c r="CZ102" s="4">
        <f>[1]Area_Weights_Data!L$14*CU102+[1]Area_Weights_Data!M$14*CV102+[1]Area_Weights_Data!N$14*CW102</f>
        <v>13.5700325732899</v>
      </c>
      <c r="DA102" s="4">
        <f>[1]Area_Weights_Data!L$15*CU102+[1]Area_Weights_Data!M$15*CV102+[1]Area_Weights_Data!N$15*CW102</f>
        <v>23.681281618887006</v>
      </c>
      <c r="DB102" s="3">
        <v>18.25</v>
      </c>
      <c r="DC102" s="3"/>
      <c r="DD102" s="3">
        <v>17.75</v>
      </c>
      <c r="DE102" s="12"/>
      <c r="DF102" s="12"/>
      <c r="DG102" s="4">
        <f t="shared" si="13"/>
        <v>18.25</v>
      </c>
      <c r="DH102" s="4">
        <f t="shared" si="14"/>
        <v>17.75</v>
      </c>
      <c r="DI102" s="3"/>
      <c r="DJ102" s="3">
        <v>12</v>
      </c>
      <c r="DK102" s="3">
        <v>16</v>
      </c>
      <c r="DL102" s="12"/>
      <c r="DM102" s="12"/>
      <c r="DN102" s="4">
        <f>[1]Area_Weights_Data!M$23*DJ102+[1]Area_Weights_Data!N$23*DK102</f>
        <v>13.17647058823529</v>
      </c>
      <c r="DO102" s="4">
        <f t="shared" si="15"/>
        <v>16</v>
      </c>
      <c r="DP102" s="3">
        <v>6.75</v>
      </c>
      <c r="DQ102" s="3">
        <v>10</v>
      </c>
      <c r="DR102" s="3">
        <v>12</v>
      </c>
      <c r="DS102" s="12"/>
      <c r="DT102" s="12"/>
      <c r="DU102" s="4">
        <f>[1]Area_Weights_Data!L$26*DP102+[1]Area_Weights_Data!M$26*DQ102+[1]Area_Weights_Data!N$26*DR102</f>
        <v>8.3617886178861767</v>
      </c>
      <c r="DV102" s="4">
        <f>[1]Area_Weights_Data!L$27*DP102+[1]Area_Weights_Data!M$27*DQ102+[1]Area_Weights_Data!N$27*DR102</f>
        <v>11.433962264150946</v>
      </c>
      <c r="DW102" s="3">
        <v>12</v>
      </c>
      <c r="DX102" s="3">
        <v>16</v>
      </c>
      <c r="DY102" s="3">
        <v>19</v>
      </c>
      <c r="DZ102" s="12"/>
      <c r="EA102" s="12"/>
      <c r="EB102" s="4">
        <f>[1]Area_Weights_Data!L$32*DW102+[1]Area_Weights_Data!M$32*DX102+[1]Area_Weights_Data!N$32*DY102</f>
        <v>12.4</v>
      </c>
      <c r="EC102" s="4">
        <f>[1]Area_Weights_Data!L$33*DW102+[1]Area_Weights_Data!M$33*DX102+[1]Area_Weights_Data!N$33*DY102</f>
        <v>17.034693877551017</v>
      </c>
      <c r="ED102" s="3">
        <v>8.5</v>
      </c>
      <c r="EE102" s="3">
        <v>7.5</v>
      </c>
      <c r="EF102" s="3">
        <v>7</v>
      </c>
      <c r="EG102" s="12"/>
      <c r="EH102" s="12"/>
      <c r="EI102" s="4">
        <f>[1]Area_Weights_Data!$L$35*ED102+[1]Area_Weights_Data!$M$35*EE102+[1]Area_Weights_Data!$N$35*EF102</f>
        <v>8.4285714285714288</v>
      </c>
      <c r="EJ102" s="4">
        <f>[1]Area_Weights_Data!$L$36*ED102+[1]Area_Weights_Data!$M$36*EE102+[1]Area_Weights_Data!$N$36*EF102</f>
        <v>7.2407407407407405</v>
      </c>
      <c r="EK102">
        <v>21.5</v>
      </c>
      <c r="EL102">
        <v>19</v>
      </c>
      <c r="EM102" s="12"/>
      <c r="EN102" s="13"/>
      <c r="EO102" s="3">
        <v>7.5</v>
      </c>
      <c r="EP102" s="3">
        <v>11.5</v>
      </c>
      <c r="EQ102" s="3">
        <v>11</v>
      </c>
      <c r="ER102" s="12"/>
      <c r="ES102" s="13"/>
      <c r="ET102" s="4">
        <f>[1]Area_Weights_Data!L$41*EO102+[1]Area_Weights_Data!M$41*EP102+[1]Area_Weights_Data!N$41*EQ102</f>
        <v>8.6063829787234063</v>
      </c>
      <c r="EU102" s="4">
        <f>[1]Area_Weights_Data!L$42*EO102+[1]Area_Weights_Data!M$42*EP102+[1]Area_Weights_Data!N$42*EQ102</f>
        <v>11.362179487179489</v>
      </c>
    </row>
    <row r="103" spans="1:151" x14ac:dyDescent="0.25">
      <c r="A103" s="5">
        <v>1985</v>
      </c>
      <c r="B103" s="2">
        <v>2</v>
      </c>
      <c r="C103" s="3">
        <v>122</v>
      </c>
      <c r="D103" s="3">
        <v>158</v>
      </c>
      <c r="E103" s="3">
        <v>183</v>
      </c>
      <c r="F103" s="12"/>
      <c r="G103" s="12"/>
      <c r="H103" s="4">
        <f>[1]Area_Weights_Data!C$5*C103+[1]Area_Weights_Data!D$5*D103+[1]Area_Weights_Data!E$5*E103</f>
        <v>139.89038772835892</v>
      </c>
      <c r="I103" s="4">
        <f>[1]Area_Weights_Data!C$6*C103+[1]Area_Weights_Data!D$6*D103+[1]Area_Weights_Data!E$6*E103</f>
        <v>171.72044298114335</v>
      </c>
      <c r="J103" s="3">
        <v>153</v>
      </c>
      <c r="K103" s="3"/>
      <c r="L103" s="3"/>
      <c r="M103" s="12"/>
      <c r="N103" s="12"/>
      <c r="O103" s="4"/>
      <c r="P103" s="4"/>
      <c r="Q103" s="3">
        <v>182</v>
      </c>
      <c r="R103" s="3">
        <v>127</v>
      </c>
      <c r="S103" s="3">
        <v>150</v>
      </c>
      <c r="T103" s="12"/>
      <c r="U103" s="12"/>
      <c r="V103" s="4">
        <f t="shared" si="8"/>
        <v>182</v>
      </c>
      <c r="W103" s="4">
        <f>[1]Area_Weights_Data!C$12*Q103+[1]Area_Weights_Data!E$12*S103</f>
        <v>153.51860320099772</v>
      </c>
      <c r="X103" s="3">
        <v>100</v>
      </c>
      <c r="Y103" s="3">
        <v>145</v>
      </c>
      <c r="Z103" s="3">
        <v>185</v>
      </c>
      <c r="AA103" s="12"/>
      <c r="AB103" s="12"/>
      <c r="AC103" s="4">
        <f>[1]Area_Weights_Data!C$14*X103+[1]Area_Weights_Data!D$14*Y103+[1]Area_Weights_Data!E$14*Z103</f>
        <v>110.6731159518333</v>
      </c>
      <c r="AD103" s="4">
        <f>[1]Area_Weights_Data!C$15*X103+[1]Area_Weights_Data!D$15*Y103+[1]Area_Weights_Data!E$15*Z103</f>
        <v>162.88693124517997</v>
      </c>
      <c r="AE103" s="3">
        <v>141</v>
      </c>
      <c r="AF103" s="3"/>
      <c r="AG103" s="3">
        <v>144</v>
      </c>
      <c r="AH103" s="12"/>
      <c r="AI103" s="12"/>
      <c r="AJ103" s="4">
        <f t="shared" si="9"/>
        <v>141</v>
      </c>
      <c r="AK103" s="4">
        <f t="shared" si="16"/>
        <v>144</v>
      </c>
      <c r="AL103" s="3"/>
      <c r="AM103" s="3">
        <v>127</v>
      </c>
      <c r="AN103" s="3">
        <v>155</v>
      </c>
      <c r="AO103" s="12"/>
      <c r="AP103" s="12"/>
      <c r="AQ103" s="4">
        <f>[1]Area_Weights_Data!D$23*AM103+[1]Area_Weights_Data!E$23*AN103</f>
        <v>141.53811784417758</v>
      </c>
      <c r="AR103" s="4">
        <f t="shared" si="11"/>
        <v>155</v>
      </c>
      <c r="AS103" s="3">
        <v>67</v>
      </c>
      <c r="AT103" s="3">
        <v>146</v>
      </c>
      <c r="AU103" s="3">
        <v>169</v>
      </c>
      <c r="AV103" s="12"/>
      <c r="AW103" s="12"/>
      <c r="AX103" s="4">
        <f>[1]Area_Weights_Data!$C$26*AS103+[1]Area_Weights_Data!$D$26*AT103+[1]Area_Weights_Data!$E$26*AU103</f>
        <v>90.229618320610669</v>
      </c>
      <c r="AY103" s="4">
        <f>[1]Area_Weights_Data!C$27*AS103+[1]Area_Weights_Data!D$27*AT103+[1]Area_Weights_Data!E$27*AU103</f>
        <v>158.22700796237916</v>
      </c>
      <c r="AZ103" s="3">
        <v>117</v>
      </c>
      <c r="BA103" s="3">
        <v>159</v>
      </c>
      <c r="BB103" s="3">
        <v>166</v>
      </c>
      <c r="BC103" s="12"/>
      <c r="BD103" s="12"/>
      <c r="BE103" s="4">
        <f t="shared" si="12"/>
        <v>117</v>
      </c>
      <c r="BF103" s="4">
        <f>[1]Area_Weights_Data!C$33*AZ103+[1]Area_Weights_Data!D$33*BA103+[1]Area_Weights_Data!E$33*BB103</f>
        <v>162.76208</v>
      </c>
      <c r="BG103" s="3">
        <v>87</v>
      </c>
      <c r="BH103" s="3">
        <v>68</v>
      </c>
      <c r="BI103" s="3">
        <v>110</v>
      </c>
      <c r="BJ103" s="12"/>
      <c r="BK103" s="12"/>
      <c r="BL103" s="4">
        <f>[1]Area_Weights_Data!$C$35*BG103+[1]Area_Weights_Data!$D$35*BH103+[1]Area_Weights_Data!$E$35*BI103</f>
        <v>85.06586826347305</v>
      </c>
      <c r="BM103" s="4">
        <f>[1]Area_Weights_Data!$C$36*BG103+[1]Area_Weights_Data!$D$36*BH103+[1]Area_Weights_Data!$E$36*BI103</f>
        <v>82.691358024691368</v>
      </c>
      <c r="BN103">
        <v>154</v>
      </c>
      <c r="BO103">
        <v>151</v>
      </c>
      <c r="BP103" s="12"/>
      <c r="BQ103" s="12"/>
      <c r="BR103" s="3">
        <v>80</v>
      </c>
      <c r="BS103" s="3">
        <v>110</v>
      </c>
      <c r="BT103" s="3">
        <v>106</v>
      </c>
      <c r="BU103" s="12"/>
      <c r="BV103" s="12"/>
      <c r="BW103" s="4">
        <f>BR103*[1]Area_Weights_Data!C$41+BS103*[1]Area_Weights_Data!D$41+BT103*[1]Area_Weights_Data!E$41</f>
        <v>82.600000000000009</v>
      </c>
      <c r="BX103" s="4">
        <f>BR103*[1]Area_Weights_Data!C$42+BS103*[1]Area_Weights_Data!D$42+BT103*[1]Area_Weights_Data!E$42</f>
        <v>107.29973474801059</v>
      </c>
      <c r="BY103"/>
      <c r="BZ103" s="3">
        <v>13.5</v>
      </c>
      <c r="CA103" s="3">
        <v>20</v>
      </c>
      <c r="CB103" s="3">
        <v>22</v>
      </c>
      <c r="CC103" s="12"/>
      <c r="CD103" s="12"/>
      <c r="CE103" s="4">
        <f>[1]Area_Weights_Data!L$5*BZ103+[1]Area_Weights_Data!M$5*CA103+[1]Area_Weights_Data!N$5*CB103</f>
        <v>16.651685393258429</v>
      </c>
      <c r="CF103" s="4">
        <f>[1]Area_Weights_Data!L$6*BZ103+[1]Area_Weights_Data!M$6*CA103+[1]Area_Weights_Data!N$6*CB103</f>
        <v>21.046892039258452</v>
      </c>
      <c r="CG103" s="3">
        <v>16</v>
      </c>
      <c r="CH103" s="3"/>
      <c r="CI103" s="3"/>
      <c r="CJ103" s="12"/>
      <c r="CK103" s="12"/>
      <c r="CL103" s="4"/>
      <c r="CM103" s="4"/>
      <c r="CN103" s="3">
        <v>35</v>
      </c>
      <c r="CO103" s="3">
        <v>22.5</v>
      </c>
      <c r="CP103" s="3">
        <v>30.5</v>
      </c>
      <c r="CQ103" s="12"/>
      <c r="CR103" s="12"/>
      <c r="CS103" s="4">
        <f>[1]Area_Weights_Data!L$11*CN103+[1]Area_Weights_Data!N$11*CP103</f>
        <v>35</v>
      </c>
      <c r="CT103" s="4">
        <f>[1]Area_Weights_Data!L$12*CN103+[1]Area_Weights_Data!N$12*CP103</f>
        <v>31.761740331491715</v>
      </c>
      <c r="CU103" s="3">
        <v>12.5</v>
      </c>
      <c r="CV103" s="3">
        <v>17</v>
      </c>
      <c r="CW103" s="3">
        <v>33</v>
      </c>
      <c r="CX103" s="12"/>
      <c r="CY103" s="12"/>
      <c r="CZ103" s="4">
        <f>[1]Area_Weights_Data!L$14*CU103+[1]Area_Weights_Data!M$14*CV103+[1]Area_Weights_Data!N$14*CW103</f>
        <v>13.5700325732899</v>
      </c>
      <c r="DA103" s="4">
        <f>[1]Area_Weights_Data!L$15*CU103+[1]Area_Weights_Data!M$15*CV103+[1]Area_Weights_Data!N$15*CW103</f>
        <v>24.635750421585151</v>
      </c>
      <c r="DB103" s="3">
        <v>18.5</v>
      </c>
      <c r="DC103" s="3"/>
      <c r="DD103" s="3">
        <v>17.75</v>
      </c>
      <c r="DE103" s="12"/>
      <c r="DF103" s="12"/>
      <c r="DG103" s="4">
        <f t="shared" si="13"/>
        <v>18.5</v>
      </c>
      <c r="DH103" s="4">
        <f t="shared" si="14"/>
        <v>17.75</v>
      </c>
      <c r="DI103" s="3"/>
      <c r="DJ103" s="3">
        <v>12.5</v>
      </c>
      <c r="DK103" s="3">
        <v>15</v>
      </c>
      <c r="DL103" s="12"/>
      <c r="DM103" s="12"/>
      <c r="DN103" s="4">
        <f>[1]Area_Weights_Data!M$23*DJ103+[1]Area_Weights_Data!N$23*DK103</f>
        <v>13.235294117647056</v>
      </c>
      <c r="DO103" s="4">
        <f t="shared" si="15"/>
        <v>15</v>
      </c>
      <c r="DP103" s="3">
        <v>6.75</v>
      </c>
      <c r="DQ103" s="3">
        <v>10</v>
      </c>
      <c r="DR103" s="3">
        <v>12</v>
      </c>
      <c r="DS103" s="12"/>
      <c r="DT103" s="12"/>
      <c r="DU103" s="4">
        <f>[1]Area_Weights_Data!L$26*DP103+[1]Area_Weights_Data!M$26*DQ103+[1]Area_Weights_Data!N$26*DR103</f>
        <v>8.3617886178861767</v>
      </c>
      <c r="DV103" s="4">
        <f>[1]Area_Weights_Data!L$27*DP103+[1]Area_Weights_Data!M$27*DQ103+[1]Area_Weights_Data!N$27*DR103</f>
        <v>11.433962264150946</v>
      </c>
      <c r="DW103" s="3">
        <v>12</v>
      </c>
      <c r="DX103" s="3">
        <v>16</v>
      </c>
      <c r="DY103" s="3">
        <v>20</v>
      </c>
      <c r="DZ103" s="12"/>
      <c r="EA103" s="12"/>
      <c r="EB103" s="4">
        <f>[1]Area_Weights_Data!L$32*DW103+[1]Area_Weights_Data!M$32*DX103+[1]Area_Weights_Data!N$32*DY103</f>
        <v>12.4</v>
      </c>
      <c r="EC103" s="4">
        <f>[1]Area_Weights_Data!L$33*DW103+[1]Area_Weights_Data!M$33*DX103+[1]Area_Weights_Data!N$33*DY103</f>
        <v>17.37959183673469</v>
      </c>
      <c r="ED103" s="3">
        <v>10</v>
      </c>
      <c r="EE103" s="3">
        <v>7.5</v>
      </c>
      <c r="EF103" s="3">
        <v>7</v>
      </c>
      <c r="EG103" s="12"/>
      <c r="EH103" s="12"/>
      <c r="EI103" s="4">
        <f>[1]Area_Weights_Data!$L$35*ED103+[1]Area_Weights_Data!$M$35*EE103+[1]Area_Weights_Data!$N$35*EF103</f>
        <v>9.821428571428573</v>
      </c>
      <c r="EJ103" s="4">
        <f>[1]Area_Weights_Data!$L$36*ED103+[1]Area_Weights_Data!$M$36*EE103+[1]Area_Weights_Data!$N$36*EF103</f>
        <v>7.2407407407407405</v>
      </c>
      <c r="EK103">
        <v>21.5</v>
      </c>
      <c r="EL103">
        <v>19</v>
      </c>
      <c r="EM103" s="12"/>
      <c r="EN103" s="13"/>
      <c r="EO103" s="3">
        <v>8.5</v>
      </c>
      <c r="EP103" s="3">
        <v>11.5</v>
      </c>
      <c r="EQ103" s="3">
        <v>11</v>
      </c>
      <c r="ER103" s="12"/>
      <c r="ES103" s="13"/>
      <c r="ET103" s="4">
        <f>[1]Area_Weights_Data!L$41*EO103+[1]Area_Weights_Data!M$41*EP103+[1]Area_Weights_Data!N$41*EQ103</f>
        <v>9.3297872340425556</v>
      </c>
      <c r="EU103" s="4">
        <f>[1]Area_Weights_Data!L$42*EO103+[1]Area_Weights_Data!M$42*EP103+[1]Area_Weights_Data!N$42*EQ103</f>
        <v>11.362179487179489</v>
      </c>
    </row>
    <row r="104" spans="1:151" x14ac:dyDescent="0.25">
      <c r="A104" s="5">
        <v>1985</v>
      </c>
      <c r="B104" s="2">
        <v>3</v>
      </c>
      <c r="C104" s="3">
        <v>113</v>
      </c>
      <c r="D104" s="3">
        <v>155</v>
      </c>
      <c r="E104" s="3">
        <v>179</v>
      </c>
      <c r="F104" s="12"/>
      <c r="G104" s="12"/>
      <c r="H104" s="4">
        <f>[1]Area_Weights_Data!C$5*C104+[1]Area_Weights_Data!D$5*D104+[1]Area_Weights_Data!E$5*E104</f>
        <v>133.87211901641874</v>
      </c>
      <c r="I104" s="4">
        <f>[1]Area_Weights_Data!C$6*C104+[1]Area_Weights_Data!D$6*D104+[1]Area_Weights_Data!E$6*E104</f>
        <v>168.17162526189762</v>
      </c>
      <c r="J104" s="3">
        <v>170</v>
      </c>
      <c r="K104" s="3"/>
      <c r="L104" s="3"/>
      <c r="M104" s="12"/>
      <c r="N104" s="12"/>
      <c r="O104" s="4"/>
      <c r="P104" s="4"/>
      <c r="Q104" s="3">
        <v>190</v>
      </c>
      <c r="R104" s="3">
        <v>136</v>
      </c>
      <c r="S104" s="3">
        <v>148</v>
      </c>
      <c r="T104" s="12"/>
      <c r="U104" s="12"/>
      <c r="V104" s="4">
        <f t="shared" si="8"/>
        <v>190</v>
      </c>
      <c r="W104" s="4">
        <f>[1]Area_Weights_Data!C$12*Q104+[1]Area_Weights_Data!E$12*S104</f>
        <v>152.61816670130952</v>
      </c>
      <c r="X104" s="3">
        <v>98</v>
      </c>
      <c r="Y104" s="3">
        <v>150</v>
      </c>
      <c r="Z104" s="3">
        <v>175</v>
      </c>
      <c r="AA104" s="12"/>
      <c r="AB104" s="12"/>
      <c r="AC104" s="4">
        <f>[1]Area_Weights_Data!C$14*X104+[1]Area_Weights_Data!D$14*Y104+[1]Area_Weights_Data!E$14*Z104</f>
        <v>110.33337843322958</v>
      </c>
      <c r="AD104" s="4">
        <f>[1]Area_Weights_Data!C$15*X104+[1]Area_Weights_Data!D$15*Y104+[1]Area_Weights_Data!E$15*Z104</f>
        <v>161.17933202823747</v>
      </c>
      <c r="AE104" s="3">
        <v>155</v>
      </c>
      <c r="AF104" s="3"/>
      <c r="AG104" s="3">
        <v>159</v>
      </c>
      <c r="AH104" s="12"/>
      <c r="AI104" s="12"/>
      <c r="AJ104" s="4">
        <f t="shared" si="9"/>
        <v>155</v>
      </c>
      <c r="AK104" s="4">
        <f t="shared" si="16"/>
        <v>159</v>
      </c>
      <c r="AL104" s="3"/>
      <c r="AM104" s="3">
        <v>134</v>
      </c>
      <c r="AN104" s="3">
        <v>162</v>
      </c>
      <c r="AO104" s="12"/>
      <c r="AP104" s="12"/>
      <c r="AQ104" s="4">
        <f>[1]Area_Weights_Data!D$23*AM104+[1]Area_Weights_Data!E$23*AN104</f>
        <v>148.5283440379782</v>
      </c>
      <c r="AR104" s="4">
        <f t="shared" si="11"/>
        <v>162</v>
      </c>
      <c r="AS104" s="3">
        <v>71</v>
      </c>
      <c r="AT104" s="3">
        <v>140</v>
      </c>
      <c r="AU104" s="3">
        <v>162</v>
      </c>
      <c r="AV104" s="12"/>
      <c r="AW104" s="12"/>
      <c r="AX104" s="4">
        <f>[1]Area_Weights_Data!$C$26*AS104+[1]Area_Weights_Data!$D$26*AT104+[1]Area_Weights_Data!$E$26*AU104</f>
        <v>91.289160305343501</v>
      </c>
      <c r="AY104" s="4">
        <f>[1]Area_Weights_Data!C$27*AS104+[1]Area_Weights_Data!D$27*AT104+[1]Area_Weights_Data!E$27*AU104</f>
        <v>151.69539892053658</v>
      </c>
      <c r="AZ104" s="3">
        <v>116</v>
      </c>
      <c r="BA104" s="3">
        <v>148</v>
      </c>
      <c r="BB104" s="3">
        <v>163</v>
      </c>
      <c r="BC104" s="12"/>
      <c r="BD104" s="12"/>
      <c r="BE104" s="4">
        <f t="shared" si="12"/>
        <v>116</v>
      </c>
      <c r="BF104" s="4">
        <f>[1]Area_Weights_Data!C$33*AZ104+[1]Area_Weights_Data!D$33*BA104+[1]Area_Weights_Data!E$33*BB104</f>
        <v>156.0616</v>
      </c>
      <c r="BG104" s="3">
        <v>80</v>
      </c>
      <c r="BH104" s="3">
        <v>89</v>
      </c>
      <c r="BI104" s="3"/>
      <c r="BJ104" s="12"/>
      <c r="BK104" s="12"/>
      <c r="BL104" s="4">
        <f>[1]Area_Weights_Data!$C$35*BG104+[1]Area_Weights_Data!$D$35*BH104+[1]Area_Weights_Data!$E$35*BI104</f>
        <v>80.916167664670667</v>
      </c>
      <c r="BM104" s="4" t="s">
        <v>98</v>
      </c>
      <c r="BN104">
        <v>159</v>
      </c>
      <c r="BO104">
        <v>161</v>
      </c>
      <c r="BP104" s="12"/>
      <c r="BQ104" s="12"/>
      <c r="BR104" s="3">
        <v>78</v>
      </c>
      <c r="BS104" s="3">
        <v>120</v>
      </c>
      <c r="BT104" s="3">
        <v>114</v>
      </c>
      <c r="BU104" s="12"/>
      <c r="BV104" s="12"/>
      <c r="BW104" s="4">
        <f>BR104*[1]Area_Weights_Data!C$41+BS104*[1]Area_Weights_Data!D$41+BT104*[1]Area_Weights_Data!E$41</f>
        <v>81.640000000000015</v>
      </c>
      <c r="BX104" s="4">
        <f>BR104*[1]Area_Weights_Data!C$42+BS104*[1]Area_Weights_Data!D$42+BT104*[1]Area_Weights_Data!E$42</f>
        <v>115.9496021220159</v>
      </c>
      <c r="BY104"/>
      <c r="BZ104" s="3">
        <v>13.5</v>
      </c>
      <c r="CA104" s="3">
        <v>19.5</v>
      </c>
      <c r="CB104" s="3">
        <v>22</v>
      </c>
      <c r="CC104" s="12"/>
      <c r="CD104" s="12"/>
      <c r="CE104" s="4">
        <f>[1]Area_Weights_Data!L$5*BZ104+[1]Area_Weights_Data!M$5*CA104+[1]Area_Weights_Data!N$5*CB104</f>
        <v>16.409248055315473</v>
      </c>
      <c r="CF104" s="4">
        <f>[1]Area_Weights_Data!L$6*BZ104+[1]Area_Weights_Data!M$6*CA104+[1]Area_Weights_Data!N$6*CB104</f>
        <v>20.808615049073065</v>
      </c>
      <c r="CG104" s="3">
        <v>16.5</v>
      </c>
      <c r="CH104" s="3"/>
      <c r="CI104" s="3"/>
      <c r="CJ104" s="12"/>
      <c r="CK104" s="12"/>
      <c r="CL104" s="4"/>
      <c r="CM104" s="4"/>
      <c r="CN104" s="3">
        <v>35.57</v>
      </c>
      <c r="CO104" s="3">
        <v>21.5</v>
      </c>
      <c r="CP104" s="3">
        <v>30.5</v>
      </c>
      <c r="CQ104" s="12"/>
      <c r="CR104" s="12"/>
      <c r="CS104" s="4">
        <f>[1]Area_Weights_Data!L$11*CN104+[1]Area_Weights_Data!N$11*CP104</f>
        <v>35.57</v>
      </c>
      <c r="CT104" s="4">
        <f>[1]Area_Weights_Data!L$12*CN104+[1]Area_Weights_Data!N$12*CP104</f>
        <v>31.921560773480667</v>
      </c>
      <c r="CU104" s="3">
        <v>12</v>
      </c>
      <c r="CV104" s="3">
        <v>18</v>
      </c>
      <c r="CW104" s="3">
        <v>30</v>
      </c>
      <c r="CX104" s="12"/>
      <c r="CY104" s="12"/>
      <c r="CZ104" s="4">
        <f>[1]Area_Weights_Data!L$14*CU104+[1]Area_Weights_Data!M$14*CV104+[1]Area_Weights_Data!N$14*CW104</f>
        <v>13.426710097719869</v>
      </c>
      <c r="DA104" s="4">
        <f>[1]Area_Weights_Data!L$15*CU104+[1]Area_Weights_Data!M$15*CV104+[1]Area_Weights_Data!N$15*CW104</f>
        <v>23.726812816188861</v>
      </c>
      <c r="DB104" s="3">
        <v>19</v>
      </c>
      <c r="DC104" s="3"/>
      <c r="DD104" s="3">
        <v>18</v>
      </c>
      <c r="DE104" s="12"/>
      <c r="DF104" s="12"/>
      <c r="DG104" s="4">
        <f t="shared" si="13"/>
        <v>19</v>
      </c>
      <c r="DH104" s="4">
        <f t="shared" si="14"/>
        <v>18</v>
      </c>
      <c r="DI104" s="3"/>
      <c r="DJ104" s="3">
        <v>12.5</v>
      </c>
      <c r="DK104" s="3">
        <v>15</v>
      </c>
      <c r="DL104" s="12"/>
      <c r="DM104" s="12"/>
      <c r="DN104" s="4">
        <f>[1]Area_Weights_Data!M$23*DJ104+[1]Area_Weights_Data!N$23*DK104</f>
        <v>13.235294117647056</v>
      </c>
      <c r="DO104" s="4">
        <f t="shared" si="15"/>
        <v>15</v>
      </c>
      <c r="DP104" s="3">
        <v>6.75</v>
      </c>
      <c r="DQ104" s="3">
        <v>10.5</v>
      </c>
      <c r="DR104" s="3">
        <v>12.5</v>
      </c>
      <c r="DS104" s="12"/>
      <c r="DT104" s="12"/>
      <c r="DU104" s="4">
        <f>[1]Area_Weights_Data!L$26*DP104+[1]Area_Weights_Data!M$26*DQ104+[1]Area_Weights_Data!N$26*DR104</f>
        <v>8.6097560975609753</v>
      </c>
      <c r="DV104" s="4">
        <f>[1]Area_Weights_Data!L$27*DP104+[1]Area_Weights_Data!M$27*DQ104+[1]Area_Weights_Data!N$27*DR104</f>
        <v>11.933962264150946</v>
      </c>
      <c r="DW104" s="3">
        <v>12</v>
      </c>
      <c r="DX104" s="3">
        <v>16.25</v>
      </c>
      <c r="DY104" s="3">
        <v>20</v>
      </c>
      <c r="DZ104" s="12"/>
      <c r="EA104" s="12"/>
      <c r="EB104" s="4">
        <f>[1]Area_Weights_Data!L$32*DW104+[1]Area_Weights_Data!M$32*DX104+[1]Area_Weights_Data!N$32*DY104</f>
        <v>12.425000000000001</v>
      </c>
      <c r="EC104" s="4">
        <f>[1]Area_Weights_Data!L$33*DW104+[1]Area_Weights_Data!M$33*DX104+[1]Area_Weights_Data!N$33*DY104</f>
        <v>17.543367346938773</v>
      </c>
      <c r="ED104" s="3">
        <v>11</v>
      </c>
      <c r="EE104" s="3">
        <v>8.5</v>
      </c>
      <c r="EF104" s="3">
        <v>8</v>
      </c>
      <c r="EG104" s="12"/>
      <c r="EH104" s="12"/>
      <c r="EI104" s="4">
        <f>[1]Area_Weights_Data!$L$35*ED104+[1]Area_Weights_Data!$M$35*EE104+[1]Area_Weights_Data!$N$35*EF104</f>
        <v>10.821428571428573</v>
      </c>
      <c r="EJ104" s="4">
        <f>[1]Area_Weights_Data!$L$36*ED104+[1]Area_Weights_Data!$M$36*EE104+[1]Area_Weights_Data!$N$36*EF104</f>
        <v>8.2407407407407405</v>
      </c>
      <c r="EK104">
        <v>22</v>
      </c>
      <c r="EL104">
        <v>20</v>
      </c>
      <c r="EM104" s="12"/>
      <c r="EN104" s="13"/>
      <c r="EO104" s="3">
        <v>8.5</v>
      </c>
      <c r="EP104" s="3">
        <v>11.5</v>
      </c>
      <c r="EQ104" s="3">
        <v>11</v>
      </c>
      <c r="ER104" s="12"/>
      <c r="ES104" s="13"/>
      <c r="ET104" s="4">
        <f>[1]Area_Weights_Data!L$41*EO104+[1]Area_Weights_Data!M$41*EP104+[1]Area_Weights_Data!N$41*EQ104</f>
        <v>9.3297872340425556</v>
      </c>
      <c r="EU104" s="4">
        <f>[1]Area_Weights_Data!L$42*EO104+[1]Area_Weights_Data!M$42*EP104+[1]Area_Weights_Data!N$42*EQ104</f>
        <v>11.362179487179489</v>
      </c>
    </row>
    <row r="105" spans="1:151" x14ac:dyDescent="0.25">
      <c r="A105" s="5">
        <v>1985</v>
      </c>
      <c r="B105" s="2">
        <v>4</v>
      </c>
      <c r="C105" s="3">
        <v>115</v>
      </c>
      <c r="D105" s="3">
        <v>144</v>
      </c>
      <c r="E105" s="3">
        <v>147</v>
      </c>
      <c r="F105" s="12"/>
      <c r="G105" s="12"/>
      <c r="H105" s="4">
        <f>[1]Area_Weights_Data!C$5*C105+[1]Area_Weights_Data!D$5*D105+[1]Area_Weights_Data!E$5*E105</f>
        <v>129.41170122562249</v>
      </c>
      <c r="I105" s="4">
        <f>[1]Area_Weights_Data!C$6*C105+[1]Area_Weights_Data!D$6*D105+[1]Area_Weights_Data!E$6*E105</f>
        <v>145.6464531577372</v>
      </c>
      <c r="J105" s="3">
        <v>171</v>
      </c>
      <c r="K105" s="3"/>
      <c r="L105" s="3"/>
      <c r="M105" s="12"/>
      <c r="N105" s="12"/>
      <c r="O105" s="4"/>
      <c r="P105" s="4"/>
      <c r="Q105" s="3">
        <v>170</v>
      </c>
      <c r="R105" s="3">
        <v>132</v>
      </c>
      <c r="S105" s="3">
        <v>156</v>
      </c>
      <c r="T105" s="12"/>
      <c r="U105" s="12"/>
      <c r="V105" s="4">
        <f t="shared" si="8"/>
        <v>170</v>
      </c>
      <c r="W105" s="4">
        <f>[1]Area_Weights_Data!C$12*Q105+[1]Area_Weights_Data!E$12*S105</f>
        <v>157.53938890043651</v>
      </c>
      <c r="X105" s="3">
        <v>102</v>
      </c>
      <c r="Y105" s="3">
        <v>157</v>
      </c>
      <c r="Z105" s="3">
        <v>171</v>
      </c>
      <c r="AA105" s="12"/>
      <c r="AB105" s="12"/>
      <c r="AC105" s="4">
        <f>[1]Area_Weights_Data!C$14*X105+[1]Area_Weights_Data!D$14*Y105+[1]Area_Weights_Data!E$14*Z105</f>
        <v>115.04491949668514</v>
      </c>
      <c r="AD105" s="4">
        <f>[1]Area_Weights_Data!C$15*X105+[1]Area_Weights_Data!D$15*Y105+[1]Area_Weights_Data!E$15*Z105</f>
        <v>163.26042593581292</v>
      </c>
      <c r="AE105" s="3">
        <v>170</v>
      </c>
      <c r="AF105" s="3"/>
      <c r="AG105" s="3">
        <v>169</v>
      </c>
      <c r="AH105" s="12"/>
      <c r="AI105" s="12"/>
      <c r="AJ105" s="4">
        <f t="shared" si="9"/>
        <v>170</v>
      </c>
      <c r="AK105" s="4">
        <f t="shared" si="16"/>
        <v>169</v>
      </c>
      <c r="AL105" s="3"/>
      <c r="AM105" s="3">
        <v>110</v>
      </c>
      <c r="AN105" s="3">
        <v>138</v>
      </c>
      <c r="AO105" s="12"/>
      <c r="AP105" s="12"/>
      <c r="AQ105" s="4">
        <f>[1]Area_Weights_Data!D$23*AM105+[1]Area_Weights_Data!E$23*AN105</f>
        <v>124.56185423066181</v>
      </c>
      <c r="AR105" s="4">
        <f t="shared" si="11"/>
        <v>138</v>
      </c>
      <c r="AS105" s="3">
        <v>86</v>
      </c>
      <c r="AT105" s="3">
        <v>138</v>
      </c>
      <c r="AU105" s="3">
        <v>169</v>
      </c>
      <c r="AV105" s="12"/>
      <c r="AW105" s="12"/>
      <c r="AX105" s="4">
        <f>[1]Area_Weights_Data!$C$26*AS105+[1]Area_Weights_Data!$D$26*AT105+[1]Area_Weights_Data!$E$26*AU105</f>
        <v>101.2903816793893</v>
      </c>
      <c r="AY105" s="4">
        <f>[1]Area_Weights_Data!C$27*AS105+[1]Area_Weights_Data!D$27*AT105+[1]Area_Weights_Data!E$27*AU105</f>
        <v>154.47988029711971</v>
      </c>
      <c r="AZ105" s="3">
        <v>117</v>
      </c>
      <c r="BA105" s="3">
        <v>154</v>
      </c>
      <c r="BB105" s="3">
        <v>165</v>
      </c>
      <c r="BC105" s="12"/>
      <c r="BD105" s="12"/>
      <c r="BE105" s="4">
        <f t="shared" si="12"/>
        <v>117</v>
      </c>
      <c r="BF105" s="4">
        <f>[1]Area_Weights_Data!C$33*AZ105+[1]Area_Weights_Data!D$33*BA105+[1]Area_Weights_Data!E$33*BB105</f>
        <v>159.91183999999998</v>
      </c>
      <c r="BG105" s="3">
        <v>86</v>
      </c>
      <c r="BH105" s="3">
        <v>92</v>
      </c>
      <c r="BI105" s="3">
        <v>104</v>
      </c>
      <c r="BJ105" s="12"/>
      <c r="BK105" s="12"/>
      <c r="BL105" s="4">
        <f>[1]Area_Weights_Data!$C$35*BG105+[1]Area_Weights_Data!$D$35*BH105+[1]Area_Weights_Data!$E$35*BI105</f>
        <v>86.610778443113773</v>
      </c>
      <c r="BM105" s="4">
        <f>[1]Area_Weights_Data!$C$36*BG105+[1]Area_Weights_Data!$D$36*BH105+[1]Area_Weights_Data!$E$36*BI105</f>
        <v>96.197530864197532</v>
      </c>
      <c r="BN105">
        <v>160</v>
      </c>
      <c r="BO105">
        <v>160</v>
      </c>
      <c r="BP105" s="12"/>
      <c r="BQ105" s="12"/>
      <c r="BR105" s="3">
        <v>62</v>
      </c>
      <c r="BS105" s="3">
        <v>123</v>
      </c>
      <c r="BT105" s="3">
        <v>107</v>
      </c>
      <c r="BU105" s="12"/>
      <c r="BV105" s="12"/>
      <c r="BW105" s="4">
        <f>BR105*[1]Area_Weights_Data!C$41+BS105*[1]Area_Weights_Data!D$41+BT105*[1]Area_Weights_Data!E$41</f>
        <v>67.286666666666676</v>
      </c>
      <c r="BX105" s="4">
        <f>BR105*[1]Area_Weights_Data!C$42+BS105*[1]Area_Weights_Data!D$42+BT105*[1]Area_Weights_Data!E$42</f>
        <v>112.19893899204243</v>
      </c>
      <c r="BY105"/>
      <c r="BZ105" s="3">
        <v>13.5</v>
      </c>
      <c r="CA105" s="3">
        <v>21</v>
      </c>
      <c r="CB105" s="3">
        <v>20</v>
      </c>
      <c r="CC105" s="12"/>
      <c r="CD105" s="12"/>
      <c r="CE105" s="4">
        <f>[1]Area_Weights_Data!L$5*BZ105+[1]Area_Weights_Data!M$5*CA105+[1]Area_Weights_Data!N$5*CB105</f>
        <v>17.136560069144341</v>
      </c>
      <c r="CF105" s="4">
        <f>[1]Area_Weights_Data!L$6*BZ105+[1]Area_Weights_Data!M$6*CA105+[1]Area_Weights_Data!N$6*CB105</f>
        <v>20.476553980370774</v>
      </c>
      <c r="CG105" s="3">
        <v>16.5</v>
      </c>
      <c r="CH105" s="3"/>
      <c r="CI105" s="3"/>
      <c r="CJ105" s="12"/>
      <c r="CK105" s="12"/>
      <c r="CL105" s="4"/>
      <c r="CM105" s="4"/>
      <c r="CN105" s="3">
        <v>33.5</v>
      </c>
      <c r="CO105" s="3">
        <v>21</v>
      </c>
      <c r="CP105" s="3">
        <v>28</v>
      </c>
      <c r="CQ105" s="12"/>
      <c r="CR105" s="12"/>
      <c r="CS105" s="4">
        <f>[1]Area_Weights_Data!L$11*CN105+[1]Area_Weights_Data!N$11*CP105</f>
        <v>33.5</v>
      </c>
      <c r="CT105" s="4">
        <f>[1]Area_Weights_Data!L$12*CN105+[1]Area_Weights_Data!N$12*CP105</f>
        <v>29.542127071823209</v>
      </c>
      <c r="CU105" s="3">
        <v>12</v>
      </c>
      <c r="CV105" s="3">
        <v>18</v>
      </c>
      <c r="CW105" s="3">
        <v>29.5</v>
      </c>
      <c r="CX105" s="12"/>
      <c r="CY105" s="12"/>
      <c r="CZ105" s="4">
        <f>[1]Area_Weights_Data!L$14*CU105+[1]Area_Weights_Data!M$14*CV105+[1]Area_Weights_Data!N$14*CW105</f>
        <v>13.426710097719869</v>
      </c>
      <c r="DA105" s="4">
        <f>[1]Area_Weights_Data!L$15*CU105+[1]Area_Weights_Data!M$15*CV105+[1]Area_Weights_Data!N$15*CW105</f>
        <v>23.488195615514329</v>
      </c>
      <c r="DB105" s="3">
        <v>18.5</v>
      </c>
      <c r="DC105" s="3"/>
      <c r="DD105" s="3">
        <v>18.25</v>
      </c>
      <c r="DE105" s="12"/>
      <c r="DF105" s="12"/>
      <c r="DG105" s="4">
        <f t="shared" si="13"/>
        <v>18.5</v>
      </c>
      <c r="DH105" s="4">
        <f t="shared" si="14"/>
        <v>18.25</v>
      </c>
      <c r="DI105" s="3"/>
      <c r="DJ105" s="3">
        <v>12.5</v>
      </c>
      <c r="DK105" s="3">
        <v>15</v>
      </c>
      <c r="DL105" s="12"/>
      <c r="DM105" s="12"/>
      <c r="DN105" s="4">
        <f>[1]Area_Weights_Data!M$23*DJ105+[1]Area_Weights_Data!N$23*DK105</f>
        <v>13.235294117647056</v>
      </c>
      <c r="DO105" s="4">
        <f t="shared" si="15"/>
        <v>15</v>
      </c>
      <c r="DP105" s="3">
        <v>6.75</v>
      </c>
      <c r="DQ105" s="3">
        <v>10.5</v>
      </c>
      <c r="DR105" s="3">
        <v>12.5</v>
      </c>
      <c r="DS105" s="12"/>
      <c r="DT105" s="12"/>
      <c r="DU105" s="4">
        <f>[1]Area_Weights_Data!L$26*DP105+[1]Area_Weights_Data!M$26*DQ105+[1]Area_Weights_Data!N$26*DR105</f>
        <v>8.6097560975609753</v>
      </c>
      <c r="DV105" s="4">
        <f>[1]Area_Weights_Data!L$27*DP105+[1]Area_Weights_Data!M$27*DQ105+[1]Area_Weights_Data!N$27*DR105</f>
        <v>11.933962264150946</v>
      </c>
      <c r="DW105" s="3">
        <v>12</v>
      </c>
      <c r="DX105" s="3">
        <v>16.25</v>
      </c>
      <c r="DY105" s="3">
        <v>20</v>
      </c>
      <c r="DZ105" s="12"/>
      <c r="EA105" s="12"/>
      <c r="EB105" s="4">
        <f>[1]Area_Weights_Data!L$32*DW105+[1]Area_Weights_Data!M$32*DX105+[1]Area_Weights_Data!N$32*DY105</f>
        <v>12.425000000000001</v>
      </c>
      <c r="EC105" s="4">
        <f>[1]Area_Weights_Data!L$33*DW105+[1]Area_Weights_Data!M$33*DX105+[1]Area_Weights_Data!N$33*DY105</f>
        <v>17.543367346938773</v>
      </c>
      <c r="ED105" s="3">
        <v>11</v>
      </c>
      <c r="EE105" s="3">
        <v>8.5</v>
      </c>
      <c r="EF105" s="3">
        <v>8</v>
      </c>
      <c r="EG105" s="12"/>
      <c r="EH105" s="12"/>
      <c r="EI105" s="4">
        <f>[1]Area_Weights_Data!$L$35*ED105+[1]Area_Weights_Data!$M$35*EE105+[1]Area_Weights_Data!$N$35*EF105</f>
        <v>10.821428571428573</v>
      </c>
      <c r="EJ105" s="4">
        <f>[1]Area_Weights_Data!$L$36*ED105+[1]Area_Weights_Data!$M$36*EE105+[1]Area_Weights_Data!$N$36*EF105</f>
        <v>8.2407407407407405</v>
      </c>
      <c r="EK105">
        <v>21</v>
      </c>
      <c r="EL105">
        <v>19.5</v>
      </c>
      <c r="EM105" s="12"/>
      <c r="EN105" s="13"/>
      <c r="EO105" s="3">
        <v>7.5</v>
      </c>
      <c r="EP105" s="3">
        <v>11.5</v>
      </c>
      <c r="EQ105" s="3">
        <v>11</v>
      </c>
      <c r="ER105" s="12"/>
      <c r="ES105" s="13"/>
      <c r="ET105" s="4">
        <f>[1]Area_Weights_Data!L$41*EO105+[1]Area_Weights_Data!M$41*EP105+[1]Area_Weights_Data!N$41*EQ105</f>
        <v>8.6063829787234063</v>
      </c>
      <c r="EU105" s="4">
        <f>[1]Area_Weights_Data!L$42*EO105+[1]Area_Weights_Data!M$42*EP105+[1]Area_Weights_Data!N$42*EQ105</f>
        <v>11.362179487179489</v>
      </c>
    </row>
    <row r="106" spans="1:151" x14ac:dyDescent="0.25">
      <c r="A106" s="5">
        <v>1985</v>
      </c>
      <c r="B106" s="2">
        <v>5</v>
      </c>
      <c r="C106" s="3">
        <v>95</v>
      </c>
      <c r="D106" s="3">
        <v>120</v>
      </c>
      <c r="E106" s="3">
        <v>138</v>
      </c>
      <c r="F106" s="12"/>
      <c r="G106" s="12"/>
      <c r="H106" s="4">
        <f>[1]Area_Weights_Data!C$5*C106+[1]Area_Weights_Data!D$5*D106+[1]Area_Weights_Data!E$5*E106</f>
        <v>107.42388036691592</v>
      </c>
      <c r="I106" s="4">
        <f>[1]Area_Weights_Data!C$6*C106+[1]Area_Weights_Data!D$6*D106+[1]Area_Weights_Data!E$6*E106</f>
        <v>129.87871894642319</v>
      </c>
      <c r="J106" s="3">
        <v>143</v>
      </c>
      <c r="K106" s="3"/>
      <c r="L106" s="3"/>
      <c r="M106" s="12"/>
      <c r="N106" s="12"/>
      <c r="O106" s="4"/>
      <c r="P106" s="4"/>
      <c r="Q106" s="3">
        <v>158</v>
      </c>
      <c r="R106" s="3">
        <v>141</v>
      </c>
      <c r="S106" s="3">
        <v>150</v>
      </c>
      <c r="T106" s="12"/>
      <c r="U106" s="12"/>
      <c r="V106" s="4">
        <f t="shared" si="8"/>
        <v>158</v>
      </c>
      <c r="W106" s="4">
        <f>[1]Area_Weights_Data!C$12*Q106+[1]Area_Weights_Data!E$12*S106</f>
        <v>150.87965080024944</v>
      </c>
      <c r="X106" s="3">
        <v>75</v>
      </c>
      <c r="Y106" s="3">
        <v>135</v>
      </c>
      <c r="Z106" s="3">
        <v>154</v>
      </c>
      <c r="AA106" s="12"/>
      <c r="AB106" s="12"/>
      <c r="AC106" s="4">
        <f>[1]Area_Weights_Data!C$14*X106+[1]Area_Weights_Data!D$14*Y106+[1]Area_Weights_Data!E$14*Z106</f>
        <v>89.230821269111061</v>
      </c>
      <c r="AD106" s="4">
        <f>[1]Area_Weights_Data!C$15*X106+[1]Area_Weights_Data!D$15*Y106+[1]Area_Weights_Data!E$15*Z106</f>
        <v>143.49629234146045</v>
      </c>
      <c r="AE106" s="3">
        <v>131</v>
      </c>
      <c r="AF106" s="3"/>
      <c r="AG106" s="3">
        <v>118</v>
      </c>
      <c r="AH106" s="12"/>
      <c r="AI106" s="12"/>
      <c r="AJ106" s="4">
        <f t="shared" si="9"/>
        <v>131</v>
      </c>
      <c r="AK106" s="4">
        <f t="shared" si="16"/>
        <v>118</v>
      </c>
      <c r="AL106" s="3"/>
      <c r="AM106" s="3">
        <v>72</v>
      </c>
      <c r="AN106" s="3">
        <v>100</v>
      </c>
      <c r="AO106" s="12"/>
      <c r="AP106" s="12"/>
      <c r="AQ106" s="4">
        <f>[1]Area_Weights_Data!D$23*AM106+[1]Area_Weights_Data!E$23*AN106</f>
        <v>86.614912035744197</v>
      </c>
      <c r="AR106" s="4">
        <f t="shared" si="11"/>
        <v>100</v>
      </c>
      <c r="AS106" s="3">
        <v>70</v>
      </c>
      <c r="AT106" s="3">
        <v>85</v>
      </c>
      <c r="AU106" s="3">
        <v>137</v>
      </c>
      <c r="AV106" s="12"/>
      <c r="AW106" s="12"/>
      <c r="AX106" s="4">
        <f>[1]Area_Weights_Data!$C$26*AS106+[1]Area_Weights_Data!$D$26*AT106+[1]Area_Weights_Data!$E$26*AU106</f>
        <v>74.41068702290076</v>
      </c>
      <c r="AY106" s="4">
        <f>[1]Area_Weights_Data!C$27*AS106+[1]Area_Weights_Data!D$27*AT106+[1]Area_Weights_Data!E$27*AU106</f>
        <v>112.64367017581364</v>
      </c>
      <c r="AZ106" s="3">
        <v>108</v>
      </c>
      <c r="BA106" s="3">
        <v>153</v>
      </c>
      <c r="BB106" s="3">
        <v>161</v>
      </c>
      <c r="BC106" s="12"/>
      <c r="BD106" s="12"/>
      <c r="BE106" s="4">
        <f t="shared" si="12"/>
        <v>108</v>
      </c>
      <c r="BF106" s="4">
        <f>[1]Area_Weights_Data!C$33*AZ106+[1]Area_Weights_Data!D$33*BA106+[1]Area_Weights_Data!E$33*BB106</f>
        <v>157.29951999999997</v>
      </c>
      <c r="BG106" s="3">
        <v>58</v>
      </c>
      <c r="BH106" s="3">
        <v>60</v>
      </c>
      <c r="BI106" s="3"/>
      <c r="BJ106" s="12"/>
      <c r="BK106" s="12"/>
      <c r="BL106" s="4">
        <f>[1]Area_Weights_Data!$C$35*BG106+[1]Area_Weights_Data!$D$35*BH106+[1]Area_Weights_Data!$E$35*BI106</f>
        <v>58.203592814371255</v>
      </c>
      <c r="BM106" s="4" t="s">
        <v>98</v>
      </c>
      <c r="BN106">
        <v>126</v>
      </c>
      <c r="BO106">
        <v>125</v>
      </c>
      <c r="BP106" s="12"/>
      <c r="BQ106" s="12"/>
      <c r="BR106" s="3">
        <v>59</v>
      </c>
      <c r="BS106" s="3">
        <v>95</v>
      </c>
      <c r="BT106" s="3">
        <v>107.12674500000001</v>
      </c>
      <c r="BU106" s="12"/>
      <c r="BV106" s="12"/>
      <c r="BW106" s="4">
        <f>BR106*[1]Area_Weights_Data!C$41+BS106*[1]Area_Weights_Data!D$41+BT106*[1]Area_Weights_Data!E$41</f>
        <v>62.120000000000005</v>
      </c>
      <c r="BX106" s="4">
        <f>BR106*[1]Area_Weights_Data!C$42+BS106*[1]Area_Weights_Data!D$42+BT106*[1]Area_Weights_Data!E$42</f>
        <v>103.18635703580902</v>
      </c>
      <c r="BY106"/>
      <c r="BZ106" s="3">
        <v>13</v>
      </c>
      <c r="CA106" s="3">
        <v>17</v>
      </c>
      <c r="CB106" s="3">
        <v>19</v>
      </c>
      <c r="CC106" s="12"/>
      <c r="CD106" s="12"/>
      <c r="CE106" s="4">
        <f>[1]Area_Weights_Data!L$5*BZ106+[1]Area_Weights_Data!M$5*CA106+[1]Area_Weights_Data!N$5*CB106</f>
        <v>14.939498703543649</v>
      </c>
      <c r="CF106" s="4">
        <f>[1]Area_Weights_Data!L$6*BZ106+[1]Area_Weights_Data!M$6*CA106+[1]Area_Weights_Data!N$6*CB106</f>
        <v>18.046892039258452</v>
      </c>
      <c r="CG106" s="3">
        <v>16</v>
      </c>
      <c r="CH106" s="3"/>
      <c r="CI106" s="3"/>
      <c r="CJ106" s="12"/>
      <c r="CK106" s="12"/>
      <c r="CL106" s="4"/>
      <c r="CM106" s="4"/>
      <c r="CN106" s="3">
        <v>26</v>
      </c>
      <c r="CO106" s="3">
        <v>21</v>
      </c>
      <c r="CP106" s="3">
        <v>25</v>
      </c>
      <c r="CQ106" s="12"/>
      <c r="CR106" s="12"/>
      <c r="CS106" s="4">
        <f>[1]Area_Weights_Data!L$11*CN106+[1]Area_Weights_Data!N$11*CP106</f>
        <v>26</v>
      </c>
      <c r="CT106" s="4">
        <f>[1]Area_Weights_Data!L$12*CN106+[1]Area_Weights_Data!N$12*CP106</f>
        <v>25.280386740331494</v>
      </c>
      <c r="CU106" s="3">
        <v>12</v>
      </c>
      <c r="CV106" s="3">
        <v>17</v>
      </c>
      <c r="CW106" s="3">
        <v>24</v>
      </c>
      <c r="CX106" s="12"/>
      <c r="CY106" s="12"/>
      <c r="CZ106" s="4">
        <f>[1]Area_Weights_Data!L$14*CU106+[1]Area_Weights_Data!M$14*CV106+[1]Area_Weights_Data!N$14*CW106</f>
        <v>13.188925081433226</v>
      </c>
      <c r="DA106" s="4">
        <f>[1]Area_Weights_Data!L$15*CU106+[1]Area_Weights_Data!M$15*CV106+[1]Area_Weights_Data!N$15*CW106</f>
        <v>20.340640809443499</v>
      </c>
      <c r="DB106" s="3">
        <v>16.75</v>
      </c>
      <c r="DC106" s="3"/>
      <c r="DD106" s="3">
        <v>15.5</v>
      </c>
      <c r="DE106" s="12"/>
      <c r="DF106" s="12"/>
      <c r="DG106" s="4">
        <f t="shared" si="13"/>
        <v>16.75</v>
      </c>
      <c r="DH106" s="4">
        <f t="shared" si="14"/>
        <v>15.5</v>
      </c>
      <c r="DI106" s="3"/>
      <c r="DJ106" s="3">
        <v>11.5</v>
      </c>
      <c r="DK106" s="3">
        <v>13.5</v>
      </c>
      <c r="DL106" s="12"/>
      <c r="DM106" s="12"/>
      <c r="DN106" s="4">
        <f>[1]Area_Weights_Data!M$23*DJ106+[1]Area_Weights_Data!N$23*DK106</f>
        <v>12.088235294117643</v>
      </c>
      <c r="DO106" s="4">
        <f t="shared" si="15"/>
        <v>13.5</v>
      </c>
      <c r="DP106" s="3">
        <v>6.75</v>
      </c>
      <c r="DQ106" s="3">
        <v>10</v>
      </c>
      <c r="DR106" s="3">
        <v>12</v>
      </c>
      <c r="DS106" s="12"/>
      <c r="DT106" s="12"/>
      <c r="DU106" s="4">
        <f>[1]Area_Weights_Data!L$26*DP106+[1]Area_Weights_Data!M$26*DQ106+[1]Area_Weights_Data!N$26*DR106</f>
        <v>8.3617886178861767</v>
      </c>
      <c r="DV106" s="4">
        <f>[1]Area_Weights_Data!L$27*DP106+[1]Area_Weights_Data!M$27*DQ106+[1]Area_Weights_Data!N$27*DR106</f>
        <v>11.433962264150946</v>
      </c>
      <c r="DW106" s="3">
        <v>12</v>
      </c>
      <c r="DX106" s="3">
        <v>14</v>
      </c>
      <c r="DY106" s="3">
        <v>17</v>
      </c>
      <c r="DZ106" s="12"/>
      <c r="EA106" s="12"/>
      <c r="EB106" s="4">
        <f>[1]Area_Weights_Data!L$32*DW106+[1]Area_Weights_Data!M$32*DX106+[1]Area_Weights_Data!N$32*DY106</f>
        <v>12.200000000000001</v>
      </c>
      <c r="EC106" s="4">
        <f>[1]Area_Weights_Data!L$33*DW106+[1]Area_Weights_Data!M$33*DX106+[1]Area_Weights_Data!N$33*DY106</f>
        <v>15.034693877551017</v>
      </c>
      <c r="ED106" s="3">
        <v>11</v>
      </c>
      <c r="EE106" s="3">
        <v>8.5</v>
      </c>
      <c r="EF106" s="3">
        <v>8</v>
      </c>
      <c r="EG106" s="12"/>
      <c r="EH106" s="12"/>
      <c r="EI106" s="4">
        <f>[1]Area_Weights_Data!$L$35*ED106+[1]Area_Weights_Data!$M$35*EE106+[1]Area_Weights_Data!$N$35*EF106</f>
        <v>10.821428571428573</v>
      </c>
      <c r="EJ106" s="4">
        <f>[1]Area_Weights_Data!$L$36*ED106+[1]Area_Weights_Data!$M$36*EE106+[1]Area_Weights_Data!$N$36*EF106</f>
        <v>8.2407407407407405</v>
      </c>
      <c r="EK106">
        <v>17</v>
      </c>
      <c r="EL106">
        <v>16.5</v>
      </c>
      <c r="EM106" s="12"/>
      <c r="EN106" s="13"/>
      <c r="EO106" s="3">
        <v>8</v>
      </c>
      <c r="EP106" s="3">
        <v>11.5</v>
      </c>
      <c r="EQ106" s="3">
        <v>11</v>
      </c>
      <c r="ER106" s="12"/>
      <c r="ES106" s="13"/>
      <c r="ET106" s="4">
        <f>[1]Area_Weights_Data!L$41*EO106+[1]Area_Weights_Data!M$41*EP106+[1]Area_Weights_Data!N$41*EQ106</f>
        <v>8.9680851063829792</v>
      </c>
      <c r="EU106" s="4">
        <f>[1]Area_Weights_Data!L$42*EO106+[1]Area_Weights_Data!M$42*EP106+[1]Area_Weights_Data!N$42*EQ106</f>
        <v>11.362179487179489</v>
      </c>
    </row>
    <row r="107" spans="1:151" x14ac:dyDescent="0.25">
      <c r="A107" s="5">
        <v>1985</v>
      </c>
      <c r="B107" s="2">
        <v>6</v>
      </c>
      <c r="C107" s="3">
        <v>100</v>
      </c>
      <c r="D107" s="3">
        <v>134</v>
      </c>
      <c r="E107" s="3">
        <v>142</v>
      </c>
      <c r="F107" s="12"/>
      <c r="G107" s="12"/>
      <c r="H107" s="4">
        <f>[1]Area_Weights_Data!C$5*C107+[1]Area_Weights_Data!D$5*D107+[1]Area_Weights_Data!E$5*E107</f>
        <v>116.89647729900565</v>
      </c>
      <c r="I107" s="4">
        <f>[1]Area_Weights_Data!C$6*C107+[1]Area_Weights_Data!D$6*D107+[1]Area_Weights_Data!E$6*E107</f>
        <v>138.39054175396586</v>
      </c>
      <c r="J107" s="3">
        <v>134</v>
      </c>
      <c r="K107" s="3"/>
      <c r="L107" s="3"/>
      <c r="M107" s="12"/>
      <c r="N107" s="12"/>
      <c r="O107" s="4"/>
      <c r="P107" s="4"/>
      <c r="Q107" s="3">
        <v>157</v>
      </c>
      <c r="R107" s="3">
        <v>146</v>
      </c>
      <c r="S107" s="3">
        <v>155</v>
      </c>
      <c r="T107" s="12"/>
      <c r="U107" s="12"/>
      <c r="V107" s="4">
        <f t="shared" si="8"/>
        <v>157</v>
      </c>
      <c r="W107" s="4">
        <f>[1]Area_Weights_Data!C$12*Q107+[1]Area_Weights_Data!E$12*S107</f>
        <v>155.21991270006237</v>
      </c>
      <c r="X107" s="3">
        <v>92</v>
      </c>
      <c r="Y107" s="3">
        <v>131</v>
      </c>
      <c r="Z107" s="3">
        <v>173</v>
      </c>
      <c r="AA107" s="12"/>
      <c r="AB107" s="12"/>
      <c r="AC107" s="4">
        <f>[1]Area_Weights_Data!C$14*X107+[1]Area_Weights_Data!D$14*Y107+[1]Area_Weights_Data!E$14*Z107</f>
        <v>101.25003382492218</v>
      </c>
      <c r="AD107" s="4">
        <f>[1]Area_Weights_Data!C$15*X107+[1]Area_Weights_Data!D$15*Y107+[1]Area_Weights_Data!E$15*Z107</f>
        <v>149.78127780743898</v>
      </c>
      <c r="AE107" s="3">
        <v>126</v>
      </c>
      <c r="AF107" s="3"/>
      <c r="AG107" s="3">
        <v>134</v>
      </c>
      <c r="AH107" s="12"/>
      <c r="AI107" s="12"/>
      <c r="AJ107" s="4">
        <f t="shared" si="9"/>
        <v>126</v>
      </c>
      <c r="AK107" s="4">
        <f t="shared" si="16"/>
        <v>134</v>
      </c>
      <c r="AL107" s="3"/>
      <c r="AM107" s="3">
        <v>83</v>
      </c>
      <c r="AN107" s="3">
        <v>126</v>
      </c>
      <c r="AO107" s="12"/>
      <c r="AP107" s="12"/>
      <c r="AQ107" s="4">
        <f>[1]Area_Weights_Data!D$23*AM107+[1]Area_Weights_Data!E$23*AN107</f>
        <v>105.48282602624963</v>
      </c>
      <c r="AR107" s="4">
        <f t="shared" si="11"/>
        <v>126</v>
      </c>
      <c r="AS107" s="3">
        <v>75</v>
      </c>
      <c r="AT107" s="3">
        <v>112</v>
      </c>
      <c r="AU107" s="3">
        <v>152</v>
      </c>
      <c r="AV107" s="12"/>
      <c r="AW107" s="12"/>
      <c r="AX107" s="4">
        <f>[1]Area_Weights_Data!$C$26*AS107+[1]Area_Weights_Data!$D$26*AT107+[1]Area_Weights_Data!$E$26*AU107</f>
        <v>85.879694656488539</v>
      </c>
      <c r="AY107" s="4">
        <f>[1]Area_Weights_Data!C$27*AS107+[1]Area_Weights_Data!D$27*AT107+[1]Area_Weights_Data!E$27*AU107</f>
        <v>133.26436167370281</v>
      </c>
      <c r="AZ107" s="3">
        <v>108</v>
      </c>
      <c r="BA107" s="3">
        <v>156</v>
      </c>
      <c r="BB107" s="3">
        <v>166</v>
      </c>
      <c r="BC107" s="12"/>
      <c r="BD107" s="12"/>
      <c r="BE107" s="4">
        <f t="shared" si="12"/>
        <v>108</v>
      </c>
      <c r="BF107" s="4">
        <f>[1]Area_Weights_Data!C$33*AZ107+[1]Area_Weights_Data!D$33*BA107+[1]Area_Weights_Data!E$33*BB107</f>
        <v>161.37439999999998</v>
      </c>
      <c r="BG107" s="3">
        <v>92</v>
      </c>
      <c r="BH107" s="3">
        <v>56</v>
      </c>
      <c r="BI107" s="3"/>
      <c r="BJ107" s="12"/>
      <c r="BK107" s="12"/>
      <c r="BL107" s="4">
        <f>[1]Area_Weights_Data!$C$35*BG107+[1]Area_Weights_Data!$D$35*BH107+[1]Area_Weights_Data!$E$35*BI107</f>
        <v>88.335329341317362</v>
      </c>
      <c r="BM107" s="4" t="s">
        <v>98</v>
      </c>
      <c r="BN107" t="s">
        <v>98</v>
      </c>
      <c r="BO107">
        <v>115</v>
      </c>
      <c r="BP107" s="12"/>
      <c r="BQ107" s="12"/>
      <c r="BR107" s="3">
        <v>62</v>
      </c>
      <c r="BS107" s="3">
        <v>111</v>
      </c>
      <c r="BT107" s="3">
        <v>112</v>
      </c>
      <c r="BU107" s="12"/>
      <c r="BV107" s="12"/>
      <c r="BW107" s="4">
        <f>BR107*[1]Area_Weights_Data!C$41+BS107*[1]Area_Weights_Data!D$41+BT107*[1]Area_Weights_Data!E$41</f>
        <v>66.24666666666667</v>
      </c>
      <c r="BX107" s="4">
        <f>BR107*[1]Area_Weights_Data!C$42+BS107*[1]Area_Weights_Data!D$42+BT107*[1]Area_Weights_Data!E$42</f>
        <v>111.67506631299733</v>
      </c>
      <c r="BY107"/>
      <c r="BZ107" s="3">
        <v>13</v>
      </c>
      <c r="CA107" s="3">
        <v>17</v>
      </c>
      <c r="CB107" s="3">
        <v>19</v>
      </c>
      <c r="CC107" s="12"/>
      <c r="CD107" s="12"/>
      <c r="CE107" s="4">
        <f>[1]Area_Weights_Data!L$5*BZ107+[1]Area_Weights_Data!M$5*CA107+[1]Area_Weights_Data!N$5*CB107</f>
        <v>14.939498703543649</v>
      </c>
      <c r="CF107" s="4">
        <f>[1]Area_Weights_Data!L$6*BZ107+[1]Area_Weights_Data!M$6*CA107+[1]Area_Weights_Data!N$6*CB107</f>
        <v>18.046892039258452</v>
      </c>
      <c r="CG107" s="3">
        <v>16</v>
      </c>
      <c r="CH107" s="3"/>
      <c r="CI107" s="3"/>
      <c r="CJ107" s="12"/>
      <c r="CK107" s="12"/>
      <c r="CL107" s="4"/>
      <c r="CM107" s="4"/>
      <c r="CN107" s="3">
        <v>26</v>
      </c>
      <c r="CO107" s="3">
        <v>20</v>
      </c>
      <c r="CP107" s="3">
        <v>25</v>
      </c>
      <c r="CQ107" s="12"/>
      <c r="CR107" s="12"/>
      <c r="CS107" s="4">
        <f>[1]Area_Weights_Data!L$11*CN107+[1]Area_Weights_Data!N$11*CP107</f>
        <v>26</v>
      </c>
      <c r="CT107" s="4">
        <f>[1]Area_Weights_Data!L$12*CN107+[1]Area_Weights_Data!N$12*CP107</f>
        <v>25.280386740331494</v>
      </c>
      <c r="CU107" s="3">
        <v>12</v>
      </c>
      <c r="CV107" s="3">
        <v>19</v>
      </c>
      <c r="CW107" s="3">
        <v>28</v>
      </c>
      <c r="CX107" s="12"/>
      <c r="CY107" s="12"/>
      <c r="CZ107" s="4">
        <f>[1]Area_Weights_Data!L$14*CU107+[1]Area_Weights_Data!M$14*CV107+[1]Area_Weights_Data!N$14*CW107</f>
        <v>13.664495114006515</v>
      </c>
      <c r="DA107" s="4">
        <f>[1]Area_Weights_Data!L$15*CU107+[1]Area_Weights_Data!M$15*CV107+[1]Area_Weights_Data!N$15*CW107</f>
        <v>23.295109612141644</v>
      </c>
      <c r="DB107" s="3">
        <v>16.75</v>
      </c>
      <c r="DC107" s="3"/>
      <c r="DD107" s="3">
        <v>15.5</v>
      </c>
      <c r="DE107" s="12"/>
      <c r="DF107" s="12"/>
      <c r="DG107" s="4">
        <f t="shared" si="13"/>
        <v>16.75</v>
      </c>
      <c r="DH107" s="4">
        <f t="shared" si="14"/>
        <v>15.5</v>
      </c>
      <c r="DI107" s="3"/>
      <c r="DJ107" s="3">
        <v>11.5</v>
      </c>
      <c r="DK107" s="3">
        <v>14.5</v>
      </c>
      <c r="DL107" s="12"/>
      <c r="DM107" s="12"/>
      <c r="DN107" s="4">
        <f>[1]Area_Weights_Data!M$23*DJ107+[1]Area_Weights_Data!N$23*DK107</f>
        <v>12.382352941176467</v>
      </c>
      <c r="DO107" s="4">
        <f t="shared" si="15"/>
        <v>14.5</v>
      </c>
      <c r="DP107" s="3">
        <v>6.75</v>
      </c>
      <c r="DQ107" s="3">
        <v>9</v>
      </c>
      <c r="DR107" s="3">
        <v>12</v>
      </c>
      <c r="DS107" s="12"/>
      <c r="DT107" s="12"/>
      <c r="DU107" s="4">
        <f>[1]Area_Weights_Data!L$26*DP107+[1]Area_Weights_Data!M$26*DQ107+[1]Area_Weights_Data!N$26*DR107</f>
        <v>7.8658536585365839</v>
      </c>
      <c r="DV107" s="4">
        <f>[1]Area_Weights_Data!L$27*DP107+[1]Area_Weights_Data!M$27*DQ107+[1]Area_Weights_Data!N$27*DR107</f>
        <v>11.150943396226417</v>
      </c>
      <c r="DW107" s="3">
        <v>11</v>
      </c>
      <c r="DX107" s="3">
        <v>14</v>
      </c>
      <c r="DY107" s="3">
        <v>17</v>
      </c>
      <c r="DZ107" s="12"/>
      <c r="EA107" s="12"/>
      <c r="EB107" s="4">
        <f>[1]Area_Weights_Data!L$32*DW107+[1]Area_Weights_Data!M$32*DX107+[1]Area_Weights_Data!N$32*DY107</f>
        <v>11.3</v>
      </c>
      <c r="EC107" s="4">
        <f>[1]Area_Weights_Data!L$33*DW107+[1]Area_Weights_Data!M$33*DX107+[1]Area_Weights_Data!N$33*DY107</f>
        <v>15.034693877551017</v>
      </c>
      <c r="ED107" s="3">
        <v>10.5</v>
      </c>
      <c r="EE107" s="3">
        <v>8</v>
      </c>
      <c r="EF107" s="3">
        <v>8</v>
      </c>
      <c r="EG107" s="12"/>
      <c r="EH107" s="12"/>
      <c r="EI107" s="4">
        <f>[1]Area_Weights_Data!$L$35*ED107+[1]Area_Weights_Data!$M$35*EE107+[1]Area_Weights_Data!$N$35*EF107</f>
        <v>10.321428571428571</v>
      </c>
      <c r="EJ107" s="4">
        <f>[1]Area_Weights_Data!$L$36*ED107+[1]Area_Weights_Data!$M$36*EE107+[1]Area_Weights_Data!$N$36*EF107</f>
        <v>7.9999999999999991</v>
      </c>
      <c r="EK107">
        <v>16</v>
      </c>
      <c r="EL107">
        <v>16.5</v>
      </c>
      <c r="EM107" s="12"/>
      <c r="EN107" s="13"/>
      <c r="EO107" s="3">
        <v>8</v>
      </c>
      <c r="EP107" s="3">
        <v>11.5</v>
      </c>
      <c r="EQ107" s="3">
        <v>11</v>
      </c>
      <c r="ER107" s="12"/>
      <c r="ES107" s="13"/>
      <c r="ET107" s="4">
        <f>[1]Area_Weights_Data!L$41*EO107+[1]Area_Weights_Data!M$41*EP107+[1]Area_Weights_Data!N$41*EQ107</f>
        <v>8.9680851063829792</v>
      </c>
      <c r="EU107" s="4">
        <f>[1]Area_Weights_Data!L$42*EO107+[1]Area_Weights_Data!M$42*EP107+[1]Area_Weights_Data!N$42*EQ107</f>
        <v>11.362179487179489</v>
      </c>
    </row>
    <row r="108" spans="1:151" x14ac:dyDescent="0.25">
      <c r="A108" s="5">
        <v>1985</v>
      </c>
      <c r="B108" s="2">
        <v>7</v>
      </c>
      <c r="C108" s="3">
        <v>90</v>
      </c>
      <c r="D108" s="3">
        <v>118</v>
      </c>
      <c r="E108" s="3">
        <v>130</v>
      </c>
      <c r="F108" s="12"/>
      <c r="G108" s="12"/>
      <c r="H108" s="4">
        <f>[1]Area_Weights_Data!C$5*C108+[1]Area_Weights_Data!D$5*D108+[1]Area_Weights_Data!E$5*E108</f>
        <v>103.91474601094583</v>
      </c>
      <c r="I108" s="4">
        <f>[1]Area_Weights_Data!C$6*C108+[1]Area_Weights_Data!D$6*D108+[1]Area_Weights_Data!E$6*E108</f>
        <v>124.58581263094879</v>
      </c>
      <c r="J108" s="3">
        <v>128</v>
      </c>
      <c r="K108" s="3"/>
      <c r="L108" s="3"/>
      <c r="M108" s="12"/>
      <c r="N108" s="12"/>
      <c r="O108" s="4"/>
      <c r="P108" s="4"/>
      <c r="Q108" s="3">
        <v>144</v>
      </c>
      <c r="R108" s="3">
        <v>119</v>
      </c>
      <c r="S108" s="3">
        <v>126</v>
      </c>
      <c r="T108" s="12"/>
      <c r="U108" s="12"/>
      <c r="V108" s="4">
        <f t="shared" si="8"/>
        <v>144</v>
      </c>
      <c r="W108" s="4">
        <f>[1]Area_Weights_Data!C$12*Q108+[1]Area_Weights_Data!E$12*S108</f>
        <v>127.97921430056121</v>
      </c>
      <c r="X108" s="3">
        <v>83</v>
      </c>
      <c r="Y108" s="3">
        <v>135</v>
      </c>
      <c r="Z108" s="3">
        <v>163</v>
      </c>
      <c r="AA108" s="12"/>
      <c r="AB108" s="12"/>
      <c r="AC108" s="4">
        <f>[1]Area_Weights_Data!C$14*X108+[1]Area_Weights_Data!D$14*Y108+[1]Area_Weights_Data!E$14*Z108</f>
        <v>95.333378433229598</v>
      </c>
      <c r="AD108" s="4">
        <f>[1]Area_Weights_Data!C$15*X108+[1]Area_Weights_Data!D$15*Y108+[1]Area_Weights_Data!E$15*Z108</f>
        <v>147.52085187162595</v>
      </c>
      <c r="AE108" s="3">
        <v>122</v>
      </c>
      <c r="AF108" s="3"/>
      <c r="AG108" s="3">
        <v>129</v>
      </c>
      <c r="AH108" s="12"/>
      <c r="AI108" s="12"/>
      <c r="AJ108" s="4">
        <f t="shared" si="9"/>
        <v>122</v>
      </c>
      <c r="AK108" s="4">
        <f t="shared" si="16"/>
        <v>129</v>
      </c>
      <c r="AL108" s="3"/>
      <c r="AM108" s="3">
        <v>114</v>
      </c>
      <c r="AN108" s="3">
        <v>126</v>
      </c>
      <c r="AO108" s="12"/>
      <c r="AP108" s="12"/>
      <c r="AQ108" s="4">
        <f>[1]Area_Weights_Data!D$23*AM108+[1]Area_Weights_Data!E$23*AN108</f>
        <v>120.14744484780786</v>
      </c>
      <c r="AR108" s="4">
        <f t="shared" si="11"/>
        <v>126</v>
      </c>
      <c r="AS108" s="3">
        <v>73</v>
      </c>
      <c r="AT108" s="3">
        <v>103</v>
      </c>
      <c r="AU108" s="3">
        <v>145</v>
      </c>
      <c r="AV108" s="12"/>
      <c r="AW108" s="12"/>
      <c r="AX108" s="4">
        <f>[1]Area_Weights_Data!$C$26*AS108+[1]Area_Weights_Data!$D$26*AT108+[1]Area_Weights_Data!$E$26*AU108</f>
        <v>81.821374045801505</v>
      </c>
      <c r="AY108" s="4">
        <f>[1]Area_Weights_Data!C$27*AS108+[1]Area_Weights_Data!D$27*AT108+[1]Area_Weights_Data!E$27*AU108</f>
        <v>125.32757975738795</v>
      </c>
      <c r="AZ108" s="3">
        <v>110</v>
      </c>
      <c r="BA108" s="3">
        <v>137</v>
      </c>
      <c r="BB108" s="3">
        <v>160</v>
      </c>
      <c r="BC108" s="12"/>
      <c r="BD108" s="12"/>
      <c r="BE108" s="4">
        <f t="shared" si="12"/>
        <v>110</v>
      </c>
      <c r="BF108" s="4">
        <f>[1]Area_Weights_Data!C$33*AZ108+[1]Area_Weights_Data!D$33*BA108+[1]Area_Weights_Data!E$33*BB108</f>
        <v>149.36112</v>
      </c>
      <c r="BG108" s="3">
        <v>60</v>
      </c>
      <c r="BH108" s="3">
        <v>50</v>
      </c>
      <c r="BI108" s="3"/>
      <c r="BJ108" s="12"/>
      <c r="BK108" s="12"/>
      <c r="BL108" s="4">
        <f>[1]Area_Weights_Data!$C$35*BG108+[1]Area_Weights_Data!$D$35*BH108+[1]Area_Weights_Data!$E$35*BI108</f>
        <v>58.982035928143716</v>
      </c>
      <c r="BM108" s="4" t="s">
        <v>98</v>
      </c>
      <c r="BN108">
        <v>105</v>
      </c>
      <c r="BO108">
        <v>122</v>
      </c>
      <c r="BP108" s="12"/>
      <c r="BQ108" s="12"/>
      <c r="BR108" s="3">
        <v>62</v>
      </c>
      <c r="BS108" s="3">
        <v>95</v>
      </c>
      <c r="BT108" s="3">
        <v>97</v>
      </c>
      <c r="BU108" s="12"/>
      <c r="BV108" s="12"/>
      <c r="BW108" s="4">
        <f>BR108*[1]Area_Weights_Data!C$41+BS108*[1]Area_Weights_Data!D$41+BT108*[1]Area_Weights_Data!E$41</f>
        <v>64.860000000000014</v>
      </c>
      <c r="BX108" s="4">
        <f>BR108*[1]Area_Weights_Data!C$42+BS108*[1]Area_Weights_Data!D$42+BT108*[1]Area_Weights_Data!E$42</f>
        <v>96.350132625994689</v>
      </c>
      <c r="BY108"/>
      <c r="BZ108" s="3">
        <v>12</v>
      </c>
      <c r="CA108" s="3">
        <v>17</v>
      </c>
      <c r="CB108" s="3">
        <v>19</v>
      </c>
      <c r="CC108" s="12"/>
      <c r="CD108" s="12"/>
      <c r="CE108" s="4">
        <f>[1]Area_Weights_Data!L$5*BZ108+[1]Area_Weights_Data!M$5*CA108+[1]Area_Weights_Data!N$5*CB108</f>
        <v>14.424373379429559</v>
      </c>
      <c r="CF108" s="4">
        <f>[1]Area_Weights_Data!L$6*BZ108+[1]Area_Weights_Data!M$6*CA108+[1]Area_Weights_Data!N$6*CB108</f>
        <v>18.046892039258452</v>
      </c>
      <c r="CG108" s="3">
        <v>15</v>
      </c>
      <c r="CH108" s="3"/>
      <c r="CI108" s="3"/>
      <c r="CJ108" s="12"/>
      <c r="CK108" s="12"/>
      <c r="CL108" s="4"/>
      <c r="CM108" s="4"/>
      <c r="CN108" s="3">
        <v>23</v>
      </c>
      <c r="CO108" s="3">
        <v>17</v>
      </c>
      <c r="CP108" s="3">
        <v>21</v>
      </c>
      <c r="CQ108" s="12"/>
      <c r="CR108" s="12"/>
      <c r="CS108" s="4">
        <f>[1]Area_Weights_Data!L$11*CN108+[1]Area_Weights_Data!N$11*CP108</f>
        <v>23</v>
      </c>
      <c r="CT108" s="4">
        <f>[1]Area_Weights_Data!L$12*CN108+[1]Area_Weights_Data!N$12*CP108</f>
        <v>21.560773480662988</v>
      </c>
      <c r="CU108" s="3">
        <v>11</v>
      </c>
      <c r="CV108" s="3">
        <v>17</v>
      </c>
      <c r="CW108" s="3">
        <v>26</v>
      </c>
      <c r="CX108" s="12"/>
      <c r="CY108" s="12"/>
      <c r="CZ108" s="4">
        <f>[1]Area_Weights_Data!L$14*CU108+[1]Area_Weights_Data!M$14*CV108+[1]Area_Weights_Data!N$14*CW108</f>
        <v>12.426710097719869</v>
      </c>
      <c r="DA108" s="4">
        <f>[1]Area_Weights_Data!L$15*CU108+[1]Area_Weights_Data!M$15*CV108+[1]Area_Weights_Data!N$15*CW108</f>
        <v>21.295109612141644</v>
      </c>
      <c r="DB108" s="3">
        <v>16.75</v>
      </c>
      <c r="DC108" s="3"/>
      <c r="DD108" s="3">
        <v>15.5</v>
      </c>
      <c r="DE108" s="12"/>
      <c r="DF108" s="12"/>
      <c r="DG108" s="4">
        <f t="shared" si="13"/>
        <v>16.75</v>
      </c>
      <c r="DH108" s="4">
        <f t="shared" si="14"/>
        <v>15.5</v>
      </c>
      <c r="DI108" s="3"/>
      <c r="DJ108" s="3">
        <v>10.5</v>
      </c>
      <c r="DK108" s="3">
        <v>15</v>
      </c>
      <c r="DL108" s="12"/>
      <c r="DM108" s="12"/>
      <c r="DN108" s="4">
        <f>[1]Area_Weights_Data!M$23*DJ108+[1]Area_Weights_Data!N$23*DK108</f>
        <v>11.823529411764703</v>
      </c>
      <c r="DO108" s="4">
        <f t="shared" si="15"/>
        <v>15</v>
      </c>
      <c r="DP108" s="3">
        <v>6.75</v>
      </c>
      <c r="DQ108" s="3">
        <v>7</v>
      </c>
      <c r="DR108" s="3">
        <v>10</v>
      </c>
      <c r="DS108" s="12"/>
      <c r="DT108" s="12"/>
      <c r="DU108" s="4">
        <f>[1]Area_Weights_Data!L$26*DP108+[1]Area_Weights_Data!M$26*DQ108+[1]Area_Weights_Data!N$26*DR108</f>
        <v>6.8739837398373975</v>
      </c>
      <c r="DV108" s="4">
        <f>[1]Area_Weights_Data!L$27*DP108+[1]Area_Weights_Data!M$27*DQ108+[1]Area_Weights_Data!N$27*DR108</f>
        <v>9.1509433962264168</v>
      </c>
      <c r="DW108" s="3">
        <v>10.75</v>
      </c>
      <c r="DX108" s="3">
        <v>14</v>
      </c>
      <c r="DY108" s="3">
        <v>17</v>
      </c>
      <c r="DZ108" s="12"/>
      <c r="EA108" s="12"/>
      <c r="EB108" s="4">
        <f>[1]Area_Weights_Data!L$32*DW108+[1]Area_Weights_Data!M$32*DX108+[1]Area_Weights_Data!N$32*DY108</f>
        <v>11.075000000000001</v>
      </c>
      <c r="EC108" s="4">
        <f>[1]Area_Weights_Data!L$33*DW108+[1]Area_Weights_Data!M$33*DX108+[1]Area_Weights_Data!N$33*DY108</f>
        <v>15.034693877551017</v>
      </c>
      <c r="ED108" s="3">
        <v>10</v>
      </c>
      <c r="EE108" s="3">
        <v>8</v>
      </c>
      <c r="EF108" s="3">
        <v>8</v>
      </c>
      <c r="EG108" s="12"/>
      <c r="EH108" s="12"/>
      <c r="EI108" s="4">
        <f>[1]Area_Weights_Data!$L$35*ED108+[1]Area_Weights_Data!$M$35*EE108+[1]Area_Weights_Data!$N$35*EF108</f>
        <v>9.8571428571428577</v>
      </c>
      <c r="EJ108" s="4">
        <f>[1]Area_Weights_Data!$L$36*ED108+[1]Area_Weights_Data!$M$36*EE108+[1]Area_Weights_Data!$N$36*EF108</f>
        <v>7.9999999999999991</v>
      </c>
      <c r="EK108">
        <v>15</v>
      </c>
      <c r="EL108">
        <v>16</v>
      </c>
      <c r="EM108" s="12"/>
      <c r="EN108" s="13"/>
      <c r="EO108" s="3"/>
      <c r="EP108" s="3">
        <v>11.5</v>
      </c>
      <c r="EQ108" s="3">
        <v>11</v>
      </c>
      <c r="ER108" s="12"/>
      <c r="ES108" s="13"/>
      <c r="ET108" s="4" t="s">
        <v>98</v>
      </c>
      <c r="EU108" s="4">
        <f>[1]Area_Weights_Data!L$42*EO108+[1]Area_Weights_Data!M$42*EP108+[1]Area_Weights_Data!N$42*EQ108</f>
        <v>11.362179487179489</v>
      </c>
    </row>
    <row r="109" spans="1:151" x14ac:dyDescent="0.25">
      <c r="A109" s="5">
        <v>1985</v>
      </c>
      <c r="B109" s="2">
        <v>8</v>
      </c>
      <c r="C109" s="3">
        <v>96</v>
      </c>
      <c r="D109" s="3">
        <v>146</v>
      </c>
      <c r="E109" s="3">
        <v>158</v>
      </c>
      <c r="F109" s="12"/>
      <c r="G109" s="12"/>
      <c r="H109" s="4">
        <f>[1]Area_Weights_Data!C$5*C109+[1]Area_Weights_Data!D$5*D109+[1]Area_Weights_Data!E$5*E109</f>
        <v>120.84776073383182</v>
      </c>
      <c r="I109" s="4">
        <f>[1]Area_Weights_Data!C$6*C109+[1]Area_Weights_Data!D$6*D109+[1]Area_Weights_Data!E$6*E109</f>
        <v>152.58581263094879</v>
      </c>
      <c r="J109" s="3">
        <v>113</v>
      </c>
      <c r="K109" s="3"/>
      <c r="L109" s="3"/>
      <c r="M109" s="12"/>
      <c r="N109" s="12"/>
      <c r="O109" s="4"/>
      <c r="P109" s="4"/>
      <c r="Q109" s="3">
        <v>148</v>
      </c>
      <c r="R109" s="3">
        <v>126</v>
      </c>
      <c r="S109" s="3">
        <v>136</v>
      </c>
      <c r="T109" s="12"/>
      <c r="U109" s="12"/>
      <c r="V109" s="4">
        <f t="shared" si="8"/>
        <v>148</v>
      </c>
      <c r="W109" s="4">
        <f>[1]Area_Weights_Data!C$12*Q109+[1]Area_Weights_Data!E$12*S109</f>
        <v>137.31947620037414</v>
      </c>
      <c r="X109" s="3">
        <v>87</v>
      </c>
      <c r="Y109" s="3">
        <v>133</v>
      </c>
      <c r="Z109" s="3">
        <v>155</v>
      </c>
      <c r="AA109" s="12"/>
      <c r="AB109" s="12"/>
      <c r="AC109" s="4">
        <f>[1]Area_Weights_Data!C$14*X109+[1]Area_Weights_Data!D$14*Y109+[1]Area_Weights_Data!E$14*Z109</f>
        <v>97.910296306318486</v>
      </c>
      <c r="AD109" s="4">
        <f>[1]Area_Weights_Data!C$15*X109+[1]Area_Weights_Data!D$15*Y109+[1]Area_Weights_Data!E$15*Z109</f>
        <v>142.83781218484896</v>
      </c>
      <c r="AE109" s="3">
        <v>103</v>
      </c>
      <c r="AF109" s="3"/>
      <c r="AG109" s="3">
        <v>115</v>
      </c>
      <c r="AH109" s="12"/>
      <c r="AI109" s="12"/>
      <c r="AJ109" s="4">
        <f t="shared" si="9"/>
        <v>103</v>
      </c>
      <c r="AK109" s="4">
        <f t="shared" si="16"/>
        <v>115</v>
      </c>
      <c r="AL109" s="3"/>
      <c r="AM109" s="3">
        <v>96</v>
      </c>
      <c r="AN109" s="3">
        <v>117</v>
      </c>
      <c r="AO109" s="12"/>
      <c r="AP109" s="12"/>
      <c r="AQ109" s="4">
        <f>[1]Area_Weights_Data!D$23*AM109+[1]Area_Weights_Data!E$23*AN109</f>
        <v>106.90254118961182</v>
      </c>
      <c r="AR109" s="4">
        <f t="shared" si="11"/>
        <v>117</v>
      </c>
      <c r="AS109" s="3">
        <v>77</v>
      </c>
      <c r="AT109" s="3">
        <v>104</v>
      </c>
      <c r="AU109" s="3">
        <v>144</v>
      </c>
      <c r="AV109" s="12"/>
      <c r="AW109" s="12"/>
      <c r="AX109" s="4">
        <f>[1]Area_Weights_Data!$C$26*AS109+[1]Area_Weights_Data!$D$26*AT109+[1]Area_Weights_Data!$E$26*AU109</f>
        <v>84.939236641221356</v>
      </c>
      <c r="AY109" s="4">
        <f>[1]Area_Weights_Data!C$27*AS109+[1]Area_Weights_Data!D$27*AT109+[1]Area_Weights_Data!E$27*AU109</f>
        <v>125.26436167370282</v>
      </c>
      <c r="AZ109" s="3">
        <v>100</v>
      </c>
      <c r="BA109" s="3">
        <v>137</v>
      </c>
      <c r="BB109" s="3">
        <v>159</v>
      </c>
      <c r="BC109" s="12"/>
      <c r="BD109" s="12"/>
      <c r="BE109" s="4">
        <f t="shared" si="12"/>
        <v>100</v>
      </c>
      <c r="BF109" s="4">
        <f>[1]Area_Weights_Data!C$33*AZ109+[1]Area_Weights_Data!D$33*BA109+[1]Area_Weights_Data!E$33*BB109</f>
        <v>148.82368</v>
      </c>
      <c r="BG109" s="3">
        <v>65</v>
      </c>
      <c r="BH109" s="3">
        <v>63</v>
      </c>
      <c r="BI109" s="3">
        <v>79</v>
      </c>
      <c r="BJ109" s="12"/>
      <c r="BK109" s="12"/>
      <c r="BL109" s="4">
        <f>[1]Area_Weights_Data!$C$35*BG109+[1]Area_Weights_Data!$D$35*BH109+[1]Area_Weights_Data!$E$35*BI109</f>
        <v>64.796407185628738</v>
      </c>
      <c r="BM109" s="4">
        <f>[1]Area_Weights_Data!$C$36*BG109+[1]Area_Weights_Data!$D$36*BH109+[1]Area_Weights_Data!$E$36*BI109</f>
        <v>68.596707818930042</v>
      </c>
      <c r="BN109">
        <v>102</v>
      </c>
      <c r="BO109">
        <v>90</v>
      </c>
      <c r="BP109" s="12"/>
      <c r="BQ109" s="12"/>
      <c r="BR109" s="3">
        <v>57</v>
      </c>
      <c r="BS109" s="3">
        <v>108</v>
      </c>
      <c r="BT109" s="3">
        <v>105</v>
      </c>
      <c r="BU109" s="12"/>
      <c r="BV109" s="12"/>
      <c r="BW109" s="4">
        <f>BR109*[1]Area_Weights_Data!C$41+BS109*[1]Area_Weights_Data!D$41+BT109*[1]Area_Weights_Data!E$41</f>
        <v>61.420000000000009</v>
      </c>
      <c r="BX109" s="4">
        <f>BR109*[1]Area_Weights_Data!C$42+BS109*[1]Area_Weights_Data!D$42+BT109*[1]Area_Weights_Data!E$42</f>
        <v>105.97480106100795</v>
      </c>
      <c r="BY109"/>
      <c r="BZ109" s="3">
        <v>12</v>
      </c>
      <c r="CA109" s="3">
        <v>19</v>
      </c>
      <c r="CB109" s="3">
        <v>20.5</v>
      </c>
      <c r="CC109" s="12"/>
      <c r="CD109" s="12"/>
      <c r="CE109" s="4">
        <f>[1]Area_Weights_Data!L$5*BZ109+[1]Area_Weights_Data!M$5*CA109+[1]Area_Weights_Data!N$5*CB109</f>
        <v>15.394122731201383</v>
      </c>
      <c r="CF109" s="4">
        <f>[1]Area_Weights_Data!L$6*BZ109+[1]Area_Weights_Data!M$6*CA109+[1]Area_Weights_Data!N$6*CB109</f>
        <v>19.785169029443839</v>
      </c>
      <c r="CG109" s="3">
        <v>13</v>
      </c>
      <c r="CH109" s="3"/>
      <c r="CI109" s="3"/>
      <c r="CJ109" s="12"/>
      <c r="CK109" s="12"/>
      <c r="CL109" s="4"/>
      <c r="CM109" s="4"/>
      <c r="CN109" s="3">
        <v>24</v>
      </c>
      <c r="CO109" s="3">
        <v>17</v>
      </c>
      <c r="CP109" s="3">
        <v>21</v>
      </c>
      <c r="CQ109" s="12"/>
      <c r="CR109" s="12"/>
      <c r="CS109" s="4">
        <f>[1]Area_Weights_Data!L$11*CN109+[1]Area_Weights_Data!N$11*CP109</f>
        <v>24</v>
      </c>
      <c r="CT109" s="4">
        <f>[1]Area_Weights_Data!L$12*CN109+[1]Area_Weights_Data!N$12*CP109</f>
        <v>21.841160220994482</v>
      </c>
      <c r="CU109" s="3">
        <v>11</v>
      </c>
      <c r="CV109" s="3">
        <v>17</v>
      </c>
      <c r="CW109" s="3">
        <v>24</v>
      </c>
      <c r="CX109" s="12"/>
      <c r="CY109" s="12"/>
      <c r="CZ109" s="4">
        <f>[1]Area_Weights_Data!L$14*CU109+[1]Area_Weights_Data!M$14*CV109+[1]Area_Weights_Data!N$14*CW109</f>
        <v>12.426710097719869</v>
      </c>
      <c r="DA109" s="4">
        <f>[1]Area_Weights_Data!L$15*CU109+[1]Area_Weights_Data!M$15*CV109+[1]Area_Weights_Data!N$15*CW109</f>
        <v>20.340640809443499</v>
      </c>
      <c r="DB109" s="3">
        <v>16.75</v>
      </c>
      <c r="DC109" s="3"/>
      <c r="DD109" s="3">
        <v>15.5</v>
      </c>
      <c r="DE109" s="12"/>
      <c r="DF109" s="12"/>
      <c r="DG109" s="4">
        <f t="shared" si="13"/>
        <v>16.75</v>
      </c>
      <c r="DH109" s="4">
        <f t="shared" si="14"/>
        <v>15.5</v>
      </c>
      <c r="DI109" s="3"/>
      <c r="DJ109" s="3">
        <v>10.5</v>
      </c>
      <c r="DK109" s="3">
        <v>15</v>
      </c>
      <c r="DL109" s="12"/>
      <c r="DM109" s="12"/>
      <c r="DN109" s="4">
        <f>[1]Area_Weights_Data!M$23*DJ109+[1]Area_Weights_Data!N$23*DK109</f>
        <v>11.823529411764703</v>
      </c>
      <c r="DO109" s="4">
        <f t="shared" si="15"/>
        <v>15</v>
      </c>
      <c r="DP109" s="3">
        <v>7</v>
      </c>
      <c r="DQ109" s="3">
        <v>9</v>
      </c>
      <c r="DR109" s="3">
        <v>10</v>
      </c>
      <c r="DS109" s="12"/>
      <c r="DT109" s="12"/>
      <c r="DU109" s="4">
        <f>[1]Area_Weights_Data!L$26*DP109+[1]Area_Weights_Data!M$26*DQ109+[1]Area_Weights_Data!N$26*DR109</f>
        <v>7.9918699186991855</v>
      </c>
      <c r="DV109" s="4">
        <f>[1]Area_Weights_Data!L$27*DP109+[1]Area_Weights_Data!M$27*DQ109+[1]Area_Weights_Data!N$27*DR109</f>
        <v>9.7169811320754746</v>
      </c>
      <c r="DW109" s="3">
        <v>10.75</v>
      </c>
      <c r="DX109" s="3">
        <v>14</v>
      </c>
      <c r="DY109" s="3">
        <v>17</v>
      </c>
      <c r="DZ109" s="12"/>
      <c r="EA109" s="12"/>
      <c r="EB109" s="4">
        <f>[1]Area_Weights_Data!L$32*DW109+[1]Area_Weights_Data!M$32*DX109+[1]Area_Weights_Data!N$32*DY109</f>
        <v>11.075000000000001</v>
      </c>
      <c r="EC109" s="4">
        <f>[1]Area_Weights_Data!L$33*DW109+[1]Area_Weights_Data!M$33*DX109+[1]Area_Weights_Data!N$33*DY109</f>
        <v>15.034693877551017</v>
      </c>
      <c r="ED109" s="3">
        <v>10</v>
      </c>
      <c r="EE109" s="3">
        <v>8</v>
      </c>
      <c r="EF109" s="3">
        <v>8</v>
      </c>
      <c r="EG109" s="12"/>
      <c r="EH109" s="12"/>
      <c r="EI109" s="4">
        <f>[1]Area_Weights_Data!$L$35*ED109+[1]Area_Weights_Data!$M$35*EE109+[1]Area_Weights_Data!$N$35*EF109</f>
        <v>9.8571428571428577</v>
      </c>
      <c r="EJ109" s="4">
        <f>[1]Area_Weights_Data!$L$36*ED109+[1]Area_Weights_Data!$M$36*EE109+[1]Area_Weights_Data!$N$36*EF109</f>
        <v>7.9999999999999991</v>
      </c>
      <c r="EK109">
        <v>15</v>
      </c>
      <c r="EL109">
        <v>16</v>
      </c>
      <c r="EM109" s="12"/>
      <c r="EN109" s="13"/>
      <c r="EO109" s="3"/>
      <c r="EP109" s="3">
        <v>11.5</v>
      </c>
      <c r="EQ109" s="3">
        <v>11</v>
      </c>
      <c r="ER109" s="12"/>
      <c r="ES109" s="13"/>
      <c r="ET109" s="4" t="s">
        <v>98</v>
      </c>
      <c r="EU109" s="4">
        <f>[1]Area_Weights_Data!L$42*EO109+[1]Area_Weights_Data!M$42*EP109+[1]Area_Weights_Data!N$42*EQ109</f>
        <v>11.362179487179489</v>
      </c>
    </row>
    <row r="110" spans="1:151" x14ac:dyDescent="0.25">
      <c r="A110" s="5">
        <v>1985</v>
      </c>
      <c r="B110" s="2">
        <v>9</v>
      </c>
      <c r="C110" s="3">
        <v>103</v>
      </c>
      <c r="D110" s="3">
        <v>140</v>
      </c>
      <c r="E110" s="3">
        <v>157</v>
      </c>
      <c r="F110" s="12"/>
      <c r="G110" s="12"/>
      <c r="H110" s="4">
        <f>[1]Area_Weights_Data!C$5*C110+[1]Area_Weights_Data!D$5*D110+[1]Area_Weights_Data!E$5*E110</f>
        <v>121.38734294303556</v>
      </c>
      <c r="I110" s="4">
        <f>[1]Area_Weights_Data!C$6*C110+[1]Area_Weights_Data!D$6*D110+[1]Area_Weights_Data!E$6*E110</f>
        <v>149.32990122717749</v>
      </c>
      <c r="J110" s="3">
        <v>103</v>
      </c>
      <c r="K110" s="3"/>
      <c r="L110" s="3"/>
      <c r="M110" s="12"/>
      <c r="N110" s="12"/>
      <c r="O110" s="4"/>
      <c r="P110" s="4"/>
      <c r="Q110" s="3">
        <v>162</v>
      </c>
      <c r="R110" s="3">
        <v>151</v>
      </c>
      <c r="S110" s="3">
        <v>167</v>
      </c>
      <c r="T110" s="12"/>
      <c r="U110" s="12"/>
      <c r="V110" s="4">
        <f t="shared" si="8"/>
        <v>162</v>
      </c>
      <c r="W110" s="4">
        <f>[1]Area_Weights_Data!C$12*Q110+[1]Area_Weights_Data!E$12*S110</f>
        <v>166.45021824984411</v>
      </c>
      <c r="X110" s="3">
        <v>100</v>
      </c>
      <c r="Y110" s="3">
        <v>133</v>
      </c>
      <c r="Z110" s="3">
        <v>157</v>
      </c>
      <c r="AA110" s="12"/>
      <c r="AB110" s="12"/>
      <c r="AC110" s="4">
        <f>[1]Area_Weights_Data!C$14*X110+[1]Area_Weights_Data!D$14*Y110+[1]Area_Weights_Data!E$14*Z110</f>
        <v>107.82695169801107</v>
      </c>
      <c r="AD110" s="4">
        <f>[1]Area_Weights_Data!C$15*X110+[1]Area_Weights_Data!D$15*Y110+[1]Area_Weights_Data!E$15*Z110</f>
        <v>143.73215874710797</v>
      </c>
      <c r="AE110" s="3">
        <v>91</v>
      </c>
      <c r="AF110" s="3"/>
      <c r="AG110" s="3">
        <v>84</v>
      </c>
      <c r="AH110" s="12"/>
      <c r="AI110" s="12"/>
      <c r="AJ110" s="4">
        <f t="shared" si="9"/>
        <v>91</v>
      </c>
      <c r="AK110" s="4">
        <f t="shared" si="16"/>
        <v>84</v>
      </c>
      <c r="AL110" s="3"/>
      <c r="AM110" s="3">
        <v>112</v>
      </c>
      <c r="AN110" s="3">
        <v>124</v>
      </c>
      <c r="AO110" s="12"/>
      <c r="AP110" s="12"/>
      <c r="AQ110" s="4">
        <f>[1]Area_Weights_Data!D$23*AM110+[1]Area_Weights_Data!E$23*AN110</f>
        <v>118.15023736386482</v>
      </c>
      <c r="AR110" s="4">
        <f t="shared" si="11"/>
        <v>124</v>
      </c>
      <c r="AS110" s="3">
        <v>74</v>
      </c>
      <c r="AT110" s="3">
        <v>113</v>
      </c>
      <c r="AU110" s="3">
        <v>137</v>
      </c>
      <c r="AV110" s="12"/>
      <c r="AW110" s="12"/>
      <c r="AX110" s="4">
        <f>[1]Area_Weights_Data!$C$26*AS110+[1]Area_Weights_Data!$D$26*AT110+[1]Area_Weights_Data!$E$26*AU110</f>
        <v>85.467786259541981</v>
      </c>
      <c r="AY110" s="4">
        <f>[1]Area_Weights_Data!C$27*AS110+[1]Area_Weights_Data!D$27*AT110+[1]Area_Weights_Data!E$27*AU110</f>
        <v>125.75861700422172</v>
      </c>
      <c r="AZ110" s="3">
        <v>95</v>
      </c>
      <c r="BA110" s="3">
        <v>129</v>
      </c>
      <c r="BB110" s="3">
        <v>154</v>
      </c>
      <c r="BC110" s="12"/>
      <c r="BD110" s="12"/>
      <c r="BE110" s="4">
        <f t="shared" si="12"/>
        <v>95</v>
      </c>
      <c r="BF110" s="4">
        <f>[1]Area_Weights_Data!C$33*AZ110+[1]Area_Weights_Data!D$33*BA110+[1]Area_Weights_Data!E$33*BB110</f>
        <v>142.43599999999998</v>
      </c>
      <c r="BG110" s="3">
        <v>61</v>
      </c>
      <c r="BH110" s="3">
        <v>64</v>
      </c>
      <c r="BI110" s="3">
        <v>93</v>
      </c>
      <c r="BJ110" s="12"/>
      <c r="BK110" s="12"/>
      <c r="BL110" s="4">
        <f>[1]Area_Weights_Data!$C$35*BG110+[1]Area_Weights_Data!$D$35*BH110+[1]Area_Weights_Data!$E$35*BI110</f>
        <v>61.305389221556887</v>
      </c>
      <c r="BM110" s="4">
        <f>[1]Area_Weights_Data!$C$36*BG110+[1]Area_Weights_Data!$D$36*BH110+[1]Area_Weights_Data!$E$36*BI110</f>
        <v>74.144032921810705</v>
      </c>
      <c r="BN110">
        <v>79</v>
      </c>
      <c r="BO110">
        <v>80</v>
      </c>
      <c r="BP110" s="12"/>
      <c r="BQ110" s="12"/>
      <c r="BR110" s="3"/>
      <c r="BS110" s="3">
        <v>108</v>
      </c>
      <c r="BT110" s="3">
        <v>110</v>
      </c>
      <c r="BU110" s="12"/>
      <c r="BV110" s="12"/>
      <c r="BW110" s="4" t="s">
        <v>98</v>
      </c>
      <c r="BX110" s="4">
        <f>BR110*[1]Area_Weights_Data!C$42+BS110*[1]Area_Weights_Data!D$42+BT110*[1]Area_Weights_Data!E$42</f>
        <v>109.35013262599468</v>
      </c>
      <c r="BY110"/>
      <c r="BZ110" s="3">
        <v>12</v>
      </c>
      <c r="CA110" s="3">
        <v>19</v>
      </c>
      <c r="CB110" s="3">
        <v>21.75</v>
      </c>
      <c r="CC110" s="12"/>
      <c r="CD110" s="12"/>
      <c r="CE110" s="4">
        <f>[1]Area_Weights_Data!L$5*BZ110+[1]Area_Weights_Data!M$5*CA110+[1]Area_Weights_Data!N$5*CB110</f>
        <v>15.394122731201383</v>
      </c>
      <c r="CF110" s="4">
        <f>[1]Area_Weights_Data!L$6*BZ110+[1]Area_Weights_Data!M$6*CA110+[1]Area_Weights_Data!N$6*CB110</f>
        <v>20.43947655398037</v>
      </c>
      <c r="CG110" s="3">
        <v>12.5</v>
      </c>
      <c r="CH110" s="3"/>
      <c r="CI110" s="3"/>
      <c r="CJ110" s="12"/>
      <c r="CK110" s="12"/>
      <c r="CL110" s="4"/>
      <c r="CM110" s="4"/>
      <c r="CN110" s="3">
        <v>24</v>
      </c>
      <c r="CO110" s="3">
        <v>17</v>
      </c>
      <c r="CP110" s="3">
        <v>22</v>
      </c>
      <c r="CQ110" s="12"/>
      <c r="CR110" s="12"/>
      <c r="CS110" s="4">
        <f>[1]Area_Weights_Data!L$11*CN110+[1]Area_Weights_Data!N$11*CP110</f>
        <v>24</v>
      </c>
      <c r="CT110" s="4">
        <f>[1]Area_Weights_Data!L$12*CN110+[1]Area_Weights_Data!N$12*CP110</f>
        <v>22.560773480662988</v>
      </c>
      <c r="CU110" s="3">
        <v>12</v>
      </c>
      <c r="CV110" s="3">
        <v>19</v>
      </c>
      <c r="CW110" s="3">
        <v>24</v>
      </c>
      <c r="CX110" s="12"/>
      <c r="CY110" s="12"/>
      <c r="CZ110" s="4">
        <f>[1]Area_Weights_Data!L$14*CU110+[1]Area_Weights_Data!M$14*CV110+[1]Area_Weights_Data!N$14*CW110</f>
        <v>13.664495114006515</v>
      </c>
      <c r="DA110" s="4">
        <f>[1]Area_Weights_Data!L$15*CU110+[1]Area_Weights_Data!M$15*CV110+[1]Area_Weights_Data!N$15*CW110</f>
        <v>21.386172006745355</v>
      </c>
      <c r="DB110" s="3">
        <v>12</v>
      </c>
      <c r="DC110" s="3"/>
      <c r="DD110" s="3">
        <v>12.5</v>
      </c>
      <c r="DE110" s="12"/>
      <c r="DF110" s="12"/>
      <c r="DG110" s="4">
        <f t="shared" si="13"/>
        <v>12</v>
      </c>
      <c r="DH110" s="4">
        <f t="shared" si="14"/>
        <v>12.5</v>
      </c>
      <c r="DI110" s="3"/>
      <c r="DJ110" s="3">
        <v>10.5</v>
      </c>
      <c r="DK110" s="3">
        <v>13</v>
      </c>
      <c r="DL110" s="12"/>
      <c r="DM110" s="12"/>
      <c r="DN110" s="4">
        <f>[1]Area_Weights_Data!M$23*DJ110+[1]Area_Weights_Data!N$23*DK110</f>
        <v>11.235294117647056</v>
      </c>
      <c r="DO110" s="4">
        <f t="shared" si="15"/>
        <v>13</v>
      </c>
      <c r="DP110" s="3">
        <v>7</v>
      </c>
      <c r="DQ110" s="3">
        <v>9</v>
      </c>
      <c r="DR110" s="3">
        <v>10</v>
      </c>
      <c r="DS110" s="12"/>
      <c r="DT110" s="12"/>
      <c r="DU110" s="4">
        <f>[1]Area_Weights_Data!L$26*DP110+[1]Area_Weights_Data!M$26*DQ110+[1]Area_Weights_Data!N$26*DR110</f>
        <v>7.9918699186991855</v>
      </c>
      <c r="DV110" s="4">
        <f>[1]Area_Weights_Data!L$27*DP110+[1]Area_Weights_Data!M$27*DQ110+[1]Area_Weights_Data!N$27*DR110</f>
        <v>9.7169811320754746</v>
      </c>
      <c r="DW110" s="3">
        <v>10.75</v>
      </c>
      <c r="DX110" s="3">
        <v>14</v>
      </c>
      <c r="DY110" s="3">
        <v>17</v>
      </c>
      <c r="DZ110" s="12"/>
      <c r="EA110" s="12"/>
      <c r="EB110" s="4">
        <f>[1]Area_Weights_Data!L$32*DW110+[1]Area_Weights_Data!M$32*DX110+[1]Area_Weights_Data!N$32*DY110</f>
        <v>11.075000000000001</v>
      </c>
      <c r="EC110" s="4">
        <f>[1]Area_Weights_Data!L$33*DW110+[1]Area_Weights_Data!M$33*DX110+[1]Area_Weights_Data!N$33*DY110</f>
        <v>15.034693877551017</v>
      </c>
      <c r="ED110" s="3">
        <v>10</v>
      </c>
      <c r="EE110" s="3">
        <v>8</v>
      </c>
      <c r="EF110" s="3">
        <v>8</v>
      </c>
      <c r="EG110" s="12"/>
      <c r="EH110" s="12"/>
      <c r="EI110" s="4">
        <f>[1]Area_Weights_Data!$L$35*ED110+[1]Area_Weights_Data!$M$35*EE110+[1]Area_Weights_Data!$N$35*EF110</f>
        <v>9.8571428571428577</v>
      </c>
      <c r="EJ110" s="4">
        <f>[1]Area_Weights_Data!$L$36*ED110+[1]Area_Weights_Data!$M$36*EE110+[1]Area_Weights_Data!$N$36*EF110</f>
        <v>7.9999999999999991</v>
      </c>
      <c r="EK110">
        <v>13</v>
      </c>
      <c r="EL110">
        <v>14</v>
      </c>
      <c r="EM110" s="12"/>
      <c r="EN110" s="13"/>
      <c r="EO110" s="3"/>
      <c r="EP110" s="3">
        <v>11.5</v>
      </c>
      <c r="EQ110" s="3">
        <v>11</v>
      </c>
      <c r="ER110" s="12"/>
      <c r="ES110" s="13"/>
      <c r="ET110" s="4" t="s">
        <v>98</v>
      </c>
      <c r="EU110" s="4">
        <f>[1]Area_Weights_Data!L$42*EO110+[1]Area_Weights_Data!M$42*EP110+[1]Area_Weights_Data!N$42*EQ110</f>
        <v>11.362179487179489</v>
      </c>
    </row>
    <row r="111" spans="1:151" x14ac:dyDescent="0.25">
      <c r="A111" s="5">
        <v>1985</v>
      </c>
      <c r="B111" s="2">
        <v>10</v>
      </c>
      <c r="C111" s="3">
        <v>97</v>
      </c>
      <c r="D111" s="3">
        <v>138</v>
      </c>
      <c r="E111" s="3">
        <v>147</v>
      </c>
      <c r="F111" s="12"/>
      <c r="G111" s="12"/>
      <c r="H111" s="4">
        <f>[1]Area_Weights_Data!C$5*C111+[1]Area_Weights_Data!D$5*D111+[1]Area_Weights_Data!E$5*E111</f>
        <v>117.3751638017421</v>
      </c>
      <c r="I111" s="4">
        <f>[1]Area_Weights_Data!C$6*C111+[1]Area_Weights_Data!D$6*D111+[1]Area_Weights_Data!E$6*E111</f>
        <v>142.9393594732116</v>
      </c>
      <c r="J111" s="3">
        <v>100</v>
      </c>
      <c r="K111" s="3"/>
      <c r="L111" s="3"/>
      <c r="M111" s="12"/>
      <c r="N111" s="12"/>
      <c r="O111" s="4"/>
      <c r="P111" s="4"/>
      <c r="Q111" s="3">
        <v>157</v>
      </c>
      <c r="R111" s="3">
        <v>139</v>
      </c>
      <c r="S111" s="3">
        <v>149</v>
      </c>
      <c r="T111" s="12"/>
      <c r="U111" s="12"/>
      <c r="V111" s="4">
        <f t="shared" si="8"/>
        <v>157</v>
      </c>
      <c r="W111" s="4">
        <f>[1]Area_Weights_Data!C$12*Q111+[1]Area_Weights_Data!E$12*S111</f>
        <v>149.87965080024944</v>
      </c>
      <c r="X111" s="3">
        <v>93</v>
      </c>
      <c r="Y111" s="3">
        <v>139</v>
      </c>
      <c r="Z111" s="3">
        <v>158</v>
      </c>
      <c r="AA111" s="12"/>
      <c r="AB111" s="12"/>
      <c r="AC111" s="4">
        <f>[1]Area_Weights_Data!C$14*X111+[1]Area_Weights_Data!D$14*Y111+[1]Area_Weights_Data!E$14*Z111</f>
        <v>103.91029630631849</v>
      </c>
      <c r="AD111" s="4">
        <f>[1]Area_Weights_Data!C$15*X111+[1]Area_Weights_Data!D$15*Y111+[1]Area_Weights_Data!E$15*Z111</f>
        <v>147.49629234146045</v>
      </c>
      <c r="AE111" s="3">
        <v>86</v>
      </c>
      <c r="AF111" s="3"/>
      <c r="AG111" s="3">
        <v>81</v>
      </c>
      <c r="AH111" s="12"/>
      <c r="AI111" s="12"/>
      <c r="AJ111" s="4">
        <f t="shared" si="9"/>
        <v>86</v>
      </c>
      <c r="AK111" s="4">
        <f t="shared" si="16"/>
        <v>81</v>
      </c>
      <c r="AL111" s="3"/>
      <c r="AM111" s="3">
        <v>120</v>
      </c>
      <c r="AN111" s="3">
        <v>134</v>
      </c>
      <c r="AO111" s="12"/>
      <c r="AP111" s="12"/>
      <c r="AQ111" s="4">
        <f>[1]Area_Weights_Data!D$23*AM111+[1]Area_Weights_Data!E$23*AN111</f>
        <v>127.19017034347945</v>
      </c>
      <c r="AR111" s="4">
        <f t="shared" si="11"/>
        <v>134</v>
      </c>
      <c r="AS111" s="3">
        <v>76</v>
      </c>
      <c r="AT111" s="3">
        <v>114</v>
      </c>
      <c r="AU111" s="3">
        <v>145</v>
      </c>
      <c r="AV111" s="12"/>
      <c r="AW111" s="12"/>
      <c r="AX111" s="4">
        <f>[1]Area_Weights_Data!$C$26*AS111+[1]Area_Weights_Data!$D$26*AT111+[1]Area_Weights_Data!$E$26*AU111</f>
        <v>87.17374045801526</v>
      </c>
      <c r="AY111" s="4">
        <f>[1]Area_Weights_Data!C$27*AS111+[1]Area_Weights_Data!D$27*AT111+[1]Area_Weights_Data!E$27*AU111</f>
        <v>130.47988029711968</v>
      </c>
      <c r="AZ111" s="3">
        <v>97</v>
      </c>
      <c r="BA111" s="3">
        <v>122</v>
      </c>
      <c r="BB111" s="3">
        <v>152</v>
      </c>
      <c r="BC111" s="12"/>
      <c r="BD111" s="12"/>
      <c r="BE111" s="4">
        <f t="shared" si="12"/>
        <v>97</v>
      </c>
      <c r="BF111" s="4">
        <f>[1]Area_Weights_Data!C$33*AZ111+[1]Area_Weights_Data!D$33*BA111+[1]Area_Weights_Data!E$33*BB111</f>
        <v>138.1232</v>
      </c>
      <c r="BG111" s="3">
        <v>69</v>
      </c>
      <c r="BH111" s="3">
        <v>71</v>
      </c>
      <c r="BI111" s="3">
        <v>91</v>
      </c>
      <c r="BJ111" s="12"/>
      <c r="BK111" s="12"/>
      <c r="BL111" s="4">
        <f>[1]Area_Weights_Data!$C$35*BG111+[1]Area_Weights_Data!$D$35*BH111+[1]Area_Weights_Data!$E$35*BI111</f>
        <v>69.203592814371262</v>
      </c>
      <c r="BM111" s="4">
        <f>[1]Area_Weights_Data!$C$36*BG111+[1]Area_Weights_Data!$D$36*BH111+[1]Area_Weights_Data!$E$36*BI111</f>
        <v>77.995884773662567</v>
      </c>
      <c r="BN111">
        <v>90</v>
      </c>
      <c r="BO111">
        <v>79</v>
      </c>
      <c r="BP111" s="12"/>
      <c r="BQ111" s="12"/>
      <c r="BR111" s="3">
        <v>80</v>
      </c>
      <c r="BS111" s="3">
        <v>95</v>
      </c>
      <c r="BT111" s="3">
        <v>105</v>
      </c>
      <c r="BU111" s="12"/>
      <c r="BV111" s="12"/>
      <c r="BW111" s="4">
        <f>BR111*[1]Area_Weights_Data!C$41+BS111*[1]Area_Weights_Data!D$41+BT111*[1]Area_Weights_Data!E$41</f>
        <v>81.300000000000011</v>
      </c>
      <c r="BX111" s="4">
        <f>BR111*[1]Area_Weights_Data!C$42+BS111*[1]Area_Weights_Data!D$42+BT111*[1]Area_Weights_Data!E$42</f>
        <v>101.75066312997347</v>
      </c>
      <c r="BY111"/>
      <c r="BZ111" s="3">
        <v>12</v>
      </c>
      <c r="CA111" s="3">
        <v>19</v>
      </c>
      <c r="CB111" s="3">
        <v>20</v>
      </c>
      <c r="CC111" s="12"/>
      <c r="CD111" s="12"/>
      <c r="CE111" s="4">
        <f>[1]Area_Weights_Data!L$5*BZ111+[1]Area_Weights_Data!M$5*CA111+[1]Area_Weights_Data!N$5*CB111</f>
        <v>15.394122731201383</v>
      </c>
      <c r="CF111" s="4">
        <f>[1]Area_Weights_Data!L$6*BZ111+[1]Area_Weights_Data!M$6*CA111+[1]Area_Weights_Data!N$6*CB111</f>
        <v>19.523446019629226</v>
      </c>
      <c r="CG111" s="3">
        <v>12.5</v>
      </c>
      <c r="CH111" s="3"/>
      <c r="CI111" s="3"/>
      <c r="CJ111" s="12"/>
      <c r="CK111" s="12"/>
      <c r="CL111" s="4"/>
      <c r="CM111" s="4"/>
      <c r="CN111" s="3">
        <v>24</v>
      </c>
      <c r="CO111" s="3">
        <v>18</v>
      </c>
      <c r="CP111" s="3">
        <v>28</v>
      </c>
      <c r="CQ111" s="12"/>
      <c r="CR111" s="12"/>
      <c r="CS111" s="4">
        <f>[1]Area_Weights_Data!L$11*CN111+[1]Area_Weights_Data!N$11*CP111</f>
        <v>24</v>
      </c>
      <c r="CT111" s="4">
        <f>[1]Area_Weights_Data!L$12*CN111+[1]Area_Weights_Data!N$12*CP111</f>
        <v>26.878453038674039</v>
      </c>
      <c r="CU111" s="3">
        <v>12</v>
      </c>
      <c r="CV111" s="3">
        <v>19</v>
      </c>
      <c r="CW111" s="3">
        <v>24</v>
      </c>
      <c r="CX111" s="12"/>
      <c r="CY111" s="12"/>
      <c r="CZ111" s="4">
        <f>[1]Area_Weights_Data!L$14*CU111+[1]Area_Weights_Data!M$14*CV111+[1]Area_Weights_Data!N$14*CW111</f>
        <v>13.664495114006515</v>
      </c>
      <c r="DA111" s="4">
        <f>[1]Area_Weights_Data!L$15*CU111+[1]Area_Weights_Data!M$15*CV111+[1]Area_Weights_Data!N$15*CW111</f>
        <v>21.386172006745355</v>
      </c>
      <c r="DB111" s="3">
        <v>11.75</v>
      </c>
      <c r="DC111" s="3"/>
      <c r="DD111" s="3">
        <v>11.5</v>
      </c>
      <c r="DE111" s="12"/>
      <c r="DF111" s="12"/>
      <c r="DG111" s="4">
        <f t="shared" si="13"/>
        <v>11.75</v>
      </c>
      <c r="DH111" s="4">
        <f t="shared" si="14"/>
        <v>11.5</v>
      </c>
      <c r="DI111" s="3"/>
      <c r="DJ111" s="3">
        <v>10.5</v>
      </c>
      <c r="DK111" s="3">
        <v>15</v>
      </c>
      <c r="DL111" s="12"/>
      <c r="DM111" s="12"/>
      <c r="DN111" s="4">
        <f>[1]Area_Weights_Data!M$23*DJ111+[1]Area_Weights_Data!N$23*DK111</f>
        <v>11.823529411764703</v>
      </c>
      <c r="DO111" s="4">
        <f t="shared" si="15"/>
        <v>15</v>
      </c>
      <c r="DP111" s="3">
        <v>7</v>
      </c>
      <c r="DQ111" s="3">
        <v>9</v>
      </c>
      <c r="DR111" s="3">
        <v>10</v>
      </c>
      <c r="DS111" s="12"/>
      <c r="DT111" s="12"/>
      <c r="DU111" s="4">
        <f>[1]Area_Weights_Data!L$26*DP111+[1]Area_Weights_Data!M$26*DQ111+[1]Area_Weights_Data!N$26*DR111</f>
        <v>7.9918699186991855</v>
      </c>
      <c r="DV111" s="4">
        <f>[1]Area_Weights_Data!L$27*DP111+[1]Area_Weights_Data!M$27*DQ111+[1]Area_Weights_Data!N$27*DR111</f>
        <v>9.7169811320754746</v>
      </c>
      <c r="DW111" s="3">
        <v>10.75</v>
      </c>
      <c r="DX111" s="3">
        <v>14</v>
      </c>
      <c r="DY111" s="3">
        <v>17</v>
      </c>
      <c r="DZ111" s="12"/>
      <c r="EA111" s="12"/>
      <c r="EB111" s="4">
        <f>[1]Area_Weights_Data!L$32*DW111+[1]Area_Weights_Data!M$32*DX111+[1]Area_Weights_Data!N$32*DY111</f>
        <v>11.075000000000001</v>
      </c>
      <c r="EC111" s="4">
        <f>[1]Area_Weights_Data!L$33*DW111+[1]Area_Weights_Data!M$33*DX111+[1]Area_Weights_Data!N$33*DY111</f>
        <v>15.034693877551017</v>
      </c>
      <c r="ED111" s="3">
        <v>10</v>
      </c>
      <c r="EE111" s="3">
        <v>8</v>
      </c>
      <c r="EF111" s="3">
        <v>8</v>
      </c>
      <c r="EG111" s="12"/>
      <c r="EH111" s="12"/>
      <c r="EI111" s="4">
        <f>[1]Area_Weights_Data!$L$35*ED111+[1]Area_Weights_Data!$M$35*EE111+[1]Area_Weights_Data!$N$35*EF111</f>
        <v>9.8571428571428577</v>
      </c>
      <c r="EJ111" s="4">
        <f>[1]Area_Weights_Data!$L$36*ED111+[1]Area_Weights_Data!$M$36*EE111+[1]Area_Weights_Data!$N$36*EF111</f>
        <v>7.9999999999999991</v>
      </c>
      <c r="EK111">
        <v>11.5</v>
      </c>
      <c r="EL111">
        <v>10.5</v>
      </c>
      <c r="EM111" s="12"/>
      <c r="EN111" s="13"/>
      <c r="EO111" s="3"/>
      <c r="EP111" s="3">
        <v>11.5</v>
      </c>
      <c r="EQ111" s="3">
        <v>11</v>
      </c>
      <c r="ER111" s="12"/>
      <c r="ES111" s="13"/>
      <c r="ET111" s="4" t="s">
        <v>98</v>
      </c>
      <c r="EU111" s="4">
        <f>[1]Area_Weights_Data!L$42*EO111+[1]Area_Weights_Data!M$42*EP111+[1]Area_Weights_Data!N$42*EQ111</f>
        <v>11.362179487179489</v>
      </c>
    </row>
    <row r="112" spans="1:151" x14ac:dyDescent="0.25">
      <c r="A112" s="5">
        <v>1985</v>
      </c>
      <c r="B112" s="2">
        <v>11</v>
      </c>
      <c r="C112" s="3">
        <v>125</v>
      </c>
      <c r="D112" s="3">
        <v>141</v>
      </c>
      <c r="E112" s="3">
        <v>159</v>
      </c>
      <c r="F112" s="12"/>
      <c r="G112" s="12"/>
      <c r="H112" s="4">
        <f>[1]Area_Weights_Data!C$5*C112+[1]Area_Weights_Data!D$5*D112+[1]Area_Weights_Data!E$5*E112</f>
        <v>132.95128343482622</v>
      </c>
      <c r="I112" s="4">
        <f>[1]Area_Weights_Data!C$6*C112+[1]Area_Weights_Data!D$6*D112+[1]Area_Weights_Data!E$6*E112</f>
        <v>150.87871894642319</v>
      </c>
      <c r="J112" s="3">
        <v>105</v>
      </c>
      <c r="K112" s="3"/>
      <c r="L112" s="3"/>
      <c r="M112" s="12"/>
      <c r="N112" s="12"/>
      <c r="O112" s="4"/>
      <c r="P112" s="4"/>
      <c r="Q112" s="3">
        <v>154</v>
      </c>
      <c r="R112" s="3">
        <v>125</v>
      </c>
      <c r="S112" s="3">
        <v>137</v>
      </c>
      <c r="T112" s="12"/>
      <c r="U112" s="12"/>
      <c r="V112" s="4">
        <f t="shared" si="8"/>
        <v>154</v>
      </c>
      <c r="W112" s="4">
        <f>[1]Area_Weights_Data!C$12*Q112+[1]Area_Weights_Data!E$12*S112</f>
        <v>138.86925795053003</v>
      </c>
      <c r="X112" s="3">
        <v>96</v>
      </c>
      <c r="Y112" s="3">
        <v>125</v>
      </c>
      <c r="Z112" s="3">
        <v>155</v>
      </c>
      <c r="AA112" s="12"/>
      <c r="AB112" s="12"/>
      <c r="AC112" s="4">
        <f>[1]Area_Weights_Data!C$14*X112+[1]Area_Weights_Data!D$14*Y112+[1]Area_Weights_Data!E$14*Z112</f>
        <v>102.87823028007034</v>
      </c>
      <c r="AD112" s="4">
        <f>[1]Area_Weights_Data!C$15*X112+[1]Area_Weights_Data!D$15*Y112+[1]Area_Weights_Data!E$15*Z112</f>
        <v>138.415198433885</v>
      </c>
      <c r="AE112" s="3">
        <v>75</v>
      </c>
      <c r="AF112" s="3"/>
      <c r="AG112" s="3">
        <v>80</v>
      </c>
      <c r="AH112" s="12"/>
      <c r="AI112" s="12"/>
      <c r="AJ112" s="4">
        <f t="shared" si="9"/>
        <v>75</v>
      </c>
      <c r="AK112" s="4">
        <f t="shared" si="16"/>
        <v>80</v>
      </c>
      <c r="AL112" s="3"/>
      <c r="AM112" s="3">
        <v>113</v>
      </c>
      <c r="AN112" s="3">
        <v>131</v>
      </c>
      <c r="AO112" s="12"/>
      <c r="AP112" s="12"/>
      <c r="AQ112" s="4">
        <f>[1]Area_Weights_Data!D$23*AM112+[1]Area_Weights_Data!E$23*AN112</f>
        <v>122.30215023736383</v>
      </c>
      <c r="AR112" s="4">
        <f t="shared" si="11"/>
        <v>131</v>
      </c>
      <c r="AS112" s="3">
        <v>75</v>
      </c>
      <c r="AT112" s="3">
        <v>115</v>
      </c>
      <c r="AU112" s="3">
        <v>142</v>
      </c>
      <c r="AV112" s="12"/>
      <c r="AW112" s="12"/>
      <c r="AX112" s="4">
        <f>[1]Area_Weights_Data!$C$26*AS112+[1]Area_Weights_Data!$D$26*AT112+[1]Area_Weights_Data!$E$26*AU112</f>
        <v>86.761832061068688</v>
      </c>
      <c r="AY112" s="4">
        <f>[1]Area_Weights_Data!C$27*AS112+[1]Area_Weights_Data!D$27*AT112+[1]Area_Weights_Data!E$27*AU112</f>
        <v>129.35344412974942</v>
      </c>
      <c r="AZ112" s="3">
        <v>105</v>
      </c>
      <c r="BA112" s="3">
        <v>133</v>
      </c>
      <c r="BB112" s="3">
        <v>156</v>
      </c>
      <c r="BC112" s="12"/>
      <c r="BD112" s="12"/>
      <c r="BE112" s="4">
        <f t="shared" si="12"/>
        <v>105</v>
      </c>
      <c r="BF112" s="4">
        <f>[1]Area_Weights_Data!C$33*AZ112+[1]Area_Weights_Data!D$33*BA112+[1]Area_Weights_Data!E$33*BB112</f>
        <v>145.36112</v>
      </c>
      <c r="BG112" s="3">
        <v>50</v>
      </c>
      <c r="BH112" s="3">
        <v>60</v>
      </c>
      <c r="BI112" s="3">
        <v>110</v>
      </c>
      <c r="BJ112" s="12"/>
      <c r="BK112" s="12"/>
      <c r="BL112" s="4">
        <f>[1]Area_Weights_Data!$C$35*BG112+[1]Area_Weights_Data!$D$35*BH112+[1]Area_Weights_Data!$E$35*BI112</f>
        <v>51.017964071856284</v>
      </c>
      <c r="BM112" s="4">
        <f>[1]Area_Weights_Data!$C$36*BG112+[1]Area_Weights_Data!$D$36*BH112+[1]Area_Weights_Data!$E$36*BI112</f>
        <v>77.489711934156389</v>
      </c>
      <c r="BN112">
        <v>70</v>
      </c>
      <c r="BO112">
        <v>66</v>
      </c>
      <c r="BP112" s="12"/>
      <c r="BQ112" s="12"/>
      <c r="BR112" s="3"/>
      <c r="BS112" s="3">
        <v>95</v>
      </c>
      <c r="BT112" s="3">
        <v>95</v>
      </c>
      <c r="BU112" s="12"/>
      <c r="BV112" s="12"/>
      <c r="BW112" s="4" t="s">
        <v>98</v>
      </c>
      <c r="BX112" s="4">
        <f>BR112*[1]Area_Weights_Data!C$42+BS112*[1]Area_Weights_Data!D$42+BT112*[1]Area_Weights_Data!E$42</f>
        <v>95</v>
      </c>
      <c r="BY112"/>
      <c r="BZ112" s="3">
        <v>15</v>
      </c>
      <c r="CA112" s="3">
        <v>20</v>
      </c>
      <c r="CB112" s="3">
        <v>19</v>
      </c>
      <c r="CC112" s="12"/>
      <c r="CD112" s="12"/>
      <c r="CE112" s="4">
        <f>[1]Area_Weights_Data!L$5*BZ112+[1]Area_Weights_Data!M$5*CA112+[1]Area_Weights_Data!N$5*CB112</f>
        <v>17.424373379429561</v>
      </c>
      <c r="CF112" s="4">
        <f>[1]Area_Weights_Data!L$6*BZ112+[1]Area_Weights_Data!M$6*CA112+[1]Area_Weights_Data!N$6*CB112</f>
        <v>19.476553980370774</v>
      </c>
      <c r="CG112" s="3">
        <v>11</v>
      </c>
      <c r="CH112" s="3"/>
      <c r="CI112" s="3"/>
      <c r="CJ112" s="12"/>
      <c r="CK112" s="12"/>
      <c r="CL112" s="4"/>
      <c r="CM112" s="4"/>
      <c r="CN112" s="3">
        <v>25</v>
      </c>
      <c r="CO112" s="3">
        <v>18</v>
      </c>
      <c r="CP112" s="3">
        <v>25</v>
      </c>
      <c r="CQ112" s="12"/>
      <c r="CR112" s="12"/>
      <c r="CS112" s="4">
        <f>[1]Area_Weights_Data!L$11*CN112+[1]Area_Weights_Data!N$11*CP112</f>
        <v>25</v>
      </c>
      <c r="CT112" s="4">
        <f>[1]Area_Weights_Data!L$12*CN112+[1]Area_Weights_Data!N$12*CP112</f>
        <v>25.000000000000004</v>
      </c>
      <c r="CU112" s="3">
        <v>12</v>
      </c>
      <c r="CV112" s="3">
        <v>18</v>
      </c>
      <c r="CW112" s="3">
        <v>23</v>
      </c>
      <c r="CX112" s="12"/>
      <c r="CY112" s="12"/>
      <c r="CZ112" s="4">
        <f>[1]Area_Weights_Data!L$14*CU112+[1]Area_Weights_Data!M$14*CV112+[1]Area_Weights_Data!N$14*CW112</f>
        <v>13.426710097719869</v>
      </c>
      <c r="DA112" s="4">
        <f>[1]Area_Weights_Data!L$15*CU112+[1]Area_Weights_Data!M$15*CV112+[1]Area_Weights_Data!N$15*CW112</f>
        <v>20.386172006745355</v>
      </c>
      <c r="DB112" s="3">
        <v>9</v>
      </c>
      <c r="DC112" s="3"/>
      <c r="DD112" s="3">
        <v>8</v>
      </c>
      <c r="DE112" s="12"/>
      <c r="DF112" s="12"/>
      <c r="DG112" s="4">
        <f t="shared" si="13"/>
        <v>9</v>
      </c>
      <c r="DH112" s="4">
        <f t="shared" si="14"/>
        <v>8</v>
      </c>
      <c r="DI112" s="3"/>
      <c r="DJ112" s="3">
        <v>10.5</v>
      </c>
      <c r="DK112" s="3">
        <v>15</v>
      </c>
      <c r="DL112" s="12"/>
      <c r="DM112" s="12"/>
      <c r="DN112" s="4">
        <f>[1]Area_Weights_Data!M$23*DJ112+[1]Area_Weights_Data!N$23*DK112</f>
        <v>11.823529411764703</v>
      </c>
      <c r="DO112" s="4">
        <f t="shared" si="15"/>
        <v>15</v>
      </c>
      <c r="DP112" s="3">
        <v>7</v>
      </c>
      <c r="DQ112" s="3">
        <v>8</v>
      </c>
      <c r="DR112" s="3">
        <v>10</v>
      </c>
      <c r="DS112" s="12"/>
      <c r="DT112" s="12"/>
      <c r="DU112" s="4">
        <f>[1]Area_Weights_Data!L$26*DP112+[1]Area_Weights_Data!M$26*DQ112+[1]Area_Weights_Data!N$26*DR112</f>
        <v>7.4959349593495919</v>
      </c>
      <c r="DV112" s="4">
        <f>[1]Area_Weights_Data!L$27*DP112+[1]Area_Weights_Data!M$27*DQ112+[1]Area_Weights_Data!N$27*DR112</f>
        <v>9.4339622641509457</v>
      </c>
      <c r="DW112" s="3">
        <v>10.75</v>
      </c>
      <c r="DX112" s="3">
        <v>14</v>
      </c>
      <c r="DY112" s="3">
        <v>17</v>
      </c>
      <c r="DZ112" s="12"/>
      <c r="EA112" s="12"/>
      <c r="EB112" s="4">
        <f>[1]Area_Weights_Data!L$32*DW112+[1]Area_Weights_Data!M$32*DX112+[1]Area_Weights_Data!N$32*DY112</f>
        <v>11.075000000000001</v>
      </c>
      <c r="EC112" s="4">
        <f>[1]Area_Weights_Data!L$33*DW112+[1]Area_Weights_Data!M$33*DX112+[1]Area_Weights_Data!N$33*DY112</f>
        <v>15.034693877551017</v>
      </c>
      <c r="ED112" s="3">
        <v>10</v>
      </c>
      <c r="EE112" s="3">
        <v>8</v>
      </c>
      <c r="EF112" s="3">
        <v>8</v>
      </c>
      <c r="EG112" s="12"/>
      <c r="EH112" s="12"/>
      <c r="EI112" s="4">
        <f>[1]Area_Weights_Data!$L$35*ED112+[1]Area_Weights_Data!$M$35*EE112+[1]Area_Weights_Data!$N$35*EF112</f>
        <v>9.8571428571428577</v>
      </c>
      <c r="EJ112" s="4">
        <f>[1]Area_Weights_Data!$L$36*ED112+[1]Area_Weights_Data!$M$36*EE112+[1]Area_Weights_Data!$N$36*EF112</f>
        <v>7.9999999999999991</v>
      </c>
      <c r="EK112">
        <v>11</v>
      </c>
      <c r="EL112">
        <v>10</v>
      </c>
      <c r="EM112" s="12"/>
      <c r="EN112" s="13"/>
      <c r="EO112" s="3"/>
      <c r="EP112" s="3">
        <v>11.5</v>
      </c>
      <c r="EQ112" s="3">
        <v>11</v>
      </c>
      <c r="ER112" s="12"/>
      <c r="ES112" s="13"/>
      <c r="ET112" s="4" t="s">
        <v>98</v>
      </c>
      <c r="EU112" s="4">
        <f>[1]Area_Weights_Data!L$42*EO112+[1]Area_Weights_Data!M$42*EP112+[1]Area_Weights_Data!N$42*EQ112</f>
        <v>11.362179487179489</v>
      </c>
    </row>
    <row r="113" spans="1:151" x14ac:dyDescent="0.25">
      <c r="A113" s="5">
        <v>1985</v>
      </c>
      <c r="B113" s="2">
        <v>12</v>
      </c>
      <c r="C113" s="3">
        <v>115</v>
      </c>
      <c r="D113" s="3">
        <v>125</v>
      </c>
      <c r="E113" s="3">
        <v>164</v>
      </c>
      <c r="F113" s="12"/>
      <c r="G113" s="12"/>
      <c r="H113" s="4">
        <f>[1]Area_Weights_Data!C$5*C113+[1]Area_Weights_Data!D$5*D113+[1]Area_Weights_Data!E$5*E113</f>
        <v>119.96955214676639</v>
      </c>
      <c r="I113" s="4">
        <f>[1]Area_Weights_Data!C$6*C113+[1]Area_Weights_Data!D$6*D113+[1]Area_Weights_Data!E$6*E113</f>
        <v>146.40389105058364</v>
      </c>
      <c r="J113" s="3">
        <v>127</v>
      </c>
      <c r="K113" s="3"/>
      <c r="L113" s="3"/>
      <c r="M113" s="12"/>
      <c r="N113" s="12"/>
      <c r="O113" s="4"/>
      <c r="P113" s="4"/>
      <c r="Q113" s="3">
        <v>160</v>
      </c>
      <c r="R113" s="3">
        <v>116</v>
      </c>
      <c r="S113" s="3">
        <v>140</v>
      </c>
      <c r="T113" s="12"/>
      <c r="U113" s="12"/>
      <c r="V113" s="4">
        <f t="shared" si="8"/>
        <v>160</v>
      </c>
      <c r="W113" s="4">
        <f>[1]Area_Weights_Data!C$12*Q113+[1]Area_Weights_Data!E$12*S113</f>
        <v>142.19912700062358</v>
      </c>
      <c r="X113" s="3">
        <v>109</v>
      </c>
      <c r="Y113" s="3">
        <v>136</v>
      </c>
      <c r="Z113" s="3">
        <v>163</v>
      </c>
      <c r="AA113" s="12"/>
      <c r="AB113" s="12"/>
      <c r="AC113" s="4">
        <f>[1]Area_Weights_Data!C$14*X113+[1]Area_Weights_Data!D$14*Y113+[1]Area_Weights_Data!E$14*Z113</f>
        <v>115.40386957109996</v>
      </c>
      <c r="AD113" s="4">
        <f>[1]Area_Weights_Data!C$15*X113+[1]Area_Weights_Data!D$15*Y113+[1]Area_Weights_Data!E$15*Z113</f>
        <v>148.07367859049646</v>
      </c>
      <c r="AE113" s="3">
        <v>96</v>
      </c>
      <c r="AF113" s="3"/>
      <c r="AG113" s="3">
        <v>100</v>
      </c>
      <c r="AH113" s="12"/>
      <c r="AI113" s="12"/>
      <c r="AJ113" s="4">
        <f t="shared" si="9"/>
        <v>96</v>
      </c>
      <c r="AK113" s="4">
        <f t="shared" si="16"/>
        <v>100</v>
      </c>
      <c r="AL113" s="3"/>
      <c r="AM113" s="3">
        <v>118</v>
      </c>
      <c r="AN113" s="3">
        <v>136</v>
      </c>
      <c r="AO113" s="12"/>
      <c r="AP113" s="12"/>
      <c r="AQ113" s="4">
        <f>[1]Area_Weights_Data!D$23*AM113+[1]Area_Weights_Data!E$23*AN113</f>
        <v>127.29516894722143</v>
      </c>
      <c r="AR113" s="4">
        <f t="shared" si="11"/>
        <v>136</v>
      </c>
      <c r="AS113" s="3">
        <v>85</v>
      </c>
      <c r="AT113" s="3">
        <v>139</v>
      </c>
      <c r="AU113" s="3">
        <v>113</v>
      </c>
      <c r="AV113" s="12"/>
      <c r="AW113" s="12"/>
      <c r="AX113" s="4">
        <f>[1]Area_Weights_Data!$C$26*AS113+[1]Area_Weights_Data!$D$26*AT113+[1]Area_Weights_Data!$E$26*AU113</f>
        <v>100.87847328244273</v>
      </c>
      <c r="AY113" s="4">
        <f>[1]Area_Weights_Data!C$27*AS113+[1]Area_Weights_Data!D$27*AT113+[1]Area_Weights_Data!E$27*AU113</f>
        <v>125.17816491209324</v>
      </c>
      <c r="AZ113" s="3">
        <v>113</v>
      </c>
      <c r="BA113" s="3">
        <v>139</v>
      </c>
      <c r="BB113" s="3">
        <v>156</v>
      </c>
      <c r="BC113" s="12"/>
      <c r="BD113" s="12"/>
      <c r="BE113" s="4">
        <f t="shared" si="12"/>
        <v>113</v>
      </c>
      <c r="BF113" s="4">
        <f>[1]Area_Weights_Data!C$33*AZ113+[1]Area_Weights_Data!D$33*BA113+[1]Area_Weights_Data!E$33*BB113</f>
        <v>148.13648000000001</v>
      </c>
      <c r="BG113" s="3">
        <v>76</v>
      </c>
      <c r="BH113" s="3">
        <v>65</v>
      </c>
      <c r="BI113" s="3">
        <v>111</v>
      </c>
      <c r="BJ113" s="12"/>
      <c r="BK113" s="12"/>
      <c r="BL113" s="4">
        <f>[1]Area_Weights_Data!$C$35*BG113+[1]Area_Weights_Data!$D$35*BH113+[1]Area_Weights_Data!$E$35*BI113</f>
        <v>74.880239520958085</v>
      </c>
      <c r="BM113" s="4">
        <f>[1]Area_Weights_Data!$C$36*BG113+[1]Area_Weights_Data!$D$36*BH113+[1]Area_Weights_Data!$E$36*BI113</f>
        <v>81.090534979423879</v>
      </c>
      <c r="BN113">
        <v>90</v>
      </c>
      <c r="BO113">
        <v>75</v>
      </c>
      <c r="BP113" s="12"/>
      <c r="BQ113" s="12"/>
      <c r="BR113" s="3">
        <v>70</v>
      </c>
      <c r="BS113" s="3">
        <v>105</v>
      </c>
      <c r="BT113" s="3">
        <v>100</v>
      </c>
      <c r="BU113" s="12"/>
      <c r="BV113" s="12"/>
      <c r="BW113" s="4">
        <f>BR113*[1]Area_Weights_Data!C$41+BS113*[1]Area_Weights_Data!D$41+BT113*[1]Area_Weights_Data!E$41</f>
        <v>73.033333333333346</v>
      </c>
      <c r="BX113" s="4">
        <f>BR113*[1]Area_Weights_Data!C$42+BS113*[1]Area_Weights_Data!D$42+BT113*[1]Area_Weights_Data!E$42</f>
        <v>101.62466843501326</v>
      </c>
      <c r="BY113"/>
      <c r="BZ113" s="3">
        <v>15</v>
      </c>
      <c r="CA113" s="3">
        <v>20</v>
      </c>
      <c r="CB113" s="3">
        <v>19</v>
      </c>
      <c r="CC113" s="12"/>
      <c r="CD113" s="12"/>
      <c r="CE113" s="4">
        <f>[1]Area_Weights_Data!L$5*BZ113+[1]Area_Weights_Data!M$5*CA113+[1]Area_Weights_Data!N$5*CB113</f>
        <v>17.424373379429561</v>
      </c>
      <c r="CF113" s="4">
        <f>[1]Area_Weights_Data!L$6*BZ113+[1]Area_Weights_Data!M$6*CA113+[1]Area_Weights_Data!N$6*CB113</f>
        <v>19.476553980370774</v>
      </c>
      <c r="CG113" s="3">
        <v>11</v>
      </c>
      <c r="CH113" s="3"/>
      <c r="CI113" s="3"/>
      <c r="CJ113" s="12"/>
      <c r="CK113" s="12"/>
      <c r="CL113" s="4"/>
      <c r="CM113" s="4"/>
      <c r="CN113" s="3">
        <v>25</v>
      </c>
      <c r="CO113" s="3">
        <v>18</v>
      </c>
      <c r="CP113" s="3">
        <v>25</v>
      </c>
      <c r="CQ113" s="12"/>
      <c r="CR113" s="12"/>
      <c r="CS113" s="4">
        <f>[1]Area_Weights_Data!L$11*CN113+[1]Area_Weights_Data!N$11*CP113</f>
        <v>25</v>
      </c>
      <c r="CT113" s="4">
        <f>[1]Area_Weights_Data!L$12*CN113+[1]Area_Weights_Data!N$12*CP113</f>
        <v>25.000000000000004</v>
      </c>
      <c r="CU113" s="3">
        <v>13</v>
      </c>
      <c r="CV113" s="3">
        <v>19</v>
      </c>
      <c r="CW113" s="3">
        <v>25.5</v>
      </c>
      <c r="CX113" s="12"/>
      <c r="CY113" s="12"/>
      <c r="CZ113" s="4">
        <f>[1]Area_Weights_Data!L$14*CU113+[1]Area_Weights_Data!M$14*CV113+[1]Area_Weights_Data!N$14*CW113</f>
        <v>14.426710097719869</v>
      </c>
      <c r="DA113" s="4">
        <f>[1]Area_Weights_Data!L$15*CU113+[1]Area_Weights_Data!M$15*CV113+[1]Area_Weights_Data!N$15*CW113</f>
        <v>22.102023608768967</v>
      </c>
      <c r="DB113" s="3">
        <v>9</v>
      </c>
      <c r="DC113" s="3"/>
      <c r="DD113" s="3">
        <v>8</v>
      </c>
      <c r="DE113" s="12"/>
      <c r="DF113" s="12"/>
      <c r="DG113" s="4">
        <f t="shared" si="13"/>
        <v>9</v>
      </c>
      <c r="DH113" s="4">
        <f t="shared" si="14"/>
        <v>8</v>
      </c>
      <c r="DI113" s="3"/>
      <c r="DJ113" s="3">
        <v>10.5</v>
      </c>
      <c r="DK113" s="3">
        <v>15</v>
      </c>
      <c r="DL113" s="12"/>
      <c r="DM113" s="12"/>
      <c r="DN113" s="4">
        <f>[1]Area_Weights_Data!M$23*DJ113+[1]Area_Weights_Data!N$23*DK113</f>
        <v>11.823529411764703</v>
      </c>
      <c r="DO113" s="4">
        <f t="shared" si="15"/>
        <v>15</v>
      </c>
      <c r="DP113" s="3">
        <v>7</v>
      </c>
      <c r="DQ113" s="3">
        <v>10</v>
      </c>
      <c r="DR113" s="3">
        <v>9</v>
      </c>
      <c r="DS113" s="12"/>
      <c r="DT113" s="12"/>
      <c r="DU113" s="4">
        <f>[1]Area_Weights_Data!L$26*DP113+[1]Area_Weights_Data!M$26*DQ113+[1]Area_Weights_Data!N$26*DR113</f>
        <v>8.4878048780487791</v>
      </c>
      <c r="DV113" s="4">
        <f>[1]Area_Weights_Data!L$27*DP113+[1]Area_Weights_Data!M$27*DQ113+[1]Area_Weights_Data!N$27*DR113</f>
        <v>9.2830188679245289</v>
      </c>
      <c r="DW113" s="3">
        <v>10.75</v>
      </c>
      <c r="DX113" s="3">
        <v>15</v>
      </c>
      <c r="DY113" s="3">
        <v>18</v>
      </c>
      <c r="DZ113" s="12"/>
      <c r="EA113" s="12"/>
      <c r="EB113" s="4">
        <f>[1]Area_Weights_Data!L$32*DW113+[1]Area_Weights_Data!M$32*DX113+[1]Area_Weights_Data!N$32*DY113</f>
        <v>11.175000000000001</v>
      </c>
      <c r="EC113" s="4">
        <f>[1]Area_Weights_Data!L$33*DW113+[1]Area_Weights_Data!M$33*DX113+[1]Area_Weights_Data!N$33*DY113</f>
        <v>16.034693877551021</v>
      </c>
      <c r="ED113" s="3">
        <v>10</v>
      </c>
      <c r="EE113" s="3">
        <v>8</v>
      </c>
      <c r="EF113" s="3">
        <v>8</v>
      </c>
      <c r="EG113" s="12"/>
      <c r="EH113" s="12"/>
      <c r="EI113" s="4">
        <f>[1]Area_Weights_Data!$L$35*ED113+[1]Area_Weights_Data!$M$35*EE113+[1]Area_Weights_Data!$N$35*EF113</f>
        <v>9.8571428571428577</v>
      </c>
      <c r="EJ113" s="4">
        <f>[1]Area_Weights_Data!$L$36*ED113+[1]Area_Weights_Data!$M$36*EE113+[1]Area_Weights_Data!$N$36*EF113</f>
        <v>7.9999999999999991</v>
      </c>
      <c r="EK113">
        <v>11</v>
      </c>
      <c r="EL113">
        <v>10</v>
      </c>
      <c r="EM113" s="12"/>
      <c r="EN113" s="13"/>
      <c r="EO113" s="3"/>
      <c r="EP113" s="3">
        <v>11.75</v>
      </c>
      <c r="EQ113" s="3">
        <v>11</v>
      </c>
      <c r="ER113" s="12"/>
      <c r="ES113" s="13"/>
      <c r="ET113" s="4" t="s">
        <v>98</v>
      </c>
      <c r="EU113" s="4">
        <f>[1]Area_Weights_Data!L$42*EO113+[1]Area_Weights_Data!M$42*EP113+[1]Area_Weights_Data!N$42*EQ113</f>
        <v>11.543269230769234</v>
      </c>
    </row>
    <row r="114" spans="1:151" x14ac:dyDescent="0.25">
      <c r="A114" s="5">
        <v>1986</v>
      </c>
      <c r="B114" s="2">
        <v>1</v>
      </c>
      <c r="C114" s="3">
        <v>125</v>
      </c>
      <c r="D114" s="3">
        <v>154</v>
      </c>
      <c r="E114" s="3">
        <v>180</v>
      </c>
      <c r="F114" s="12"/>
      <c r="G114" s="12"/>
      <c r="H114" s="4">
        <f>[1]Area_Weights_Data!C$5*C114+[1]Area_Weights_Data!D$5*D114+[1]Area_Weights_Data!E$5*E114</f>
        <v>139.41170122562249</v>
      </c>
      <c r="I114" s="4">
        <f>[1]Area_Weights_Data!C$6*C114+[1]Area_Weights_Data!D$6*D114+[1]Area_Weights_Data!E$6*E114</f>
        <v>168.26926070038908</v>
      </c>
      <c r="J114" s="3">
        <v>152</v>
      </c>
      <c r="K114" s="3"/>
      <c r="L114" s="3"/>
      <c r="M114" s="12"/>
      <c r="N114" s="12"/>
      <c r="O114" s="4"/>
      <c r="P114" s="4"/>
      <c r="Q114" s="3">
        <v>152</v>
      </c>
      <c r="R114" s="3">
        <v>116</v>
      </c>
      <c r="S114" s="3">
        <v>138</v>
      </c>
      <c r="T114" s="12"/>
      <c r="U114" s="12"/>
      <c r="V114" s="4">
        <f t="shared" si="8"/>
        <v>152</v>
      </c>
      <c r="W114" s="4">
        <f>[1]Area_Weights_Data!C$12*Q114+[1]Area_Weights_Data!E$12*S114</f>
        <v>139.53938890043651</v>
      </c>
      <c r="X114" s="3">
        <v>110</v>
      </c>
      <c r="Y114" s="3">
        <v>135</v>
      </c>
      <c r="Z114" s="3">
        <v>167</v>
      </c>
      <c r="AA114" s="12"/>
      <c r="AB114" s="12"/>
      <c r="AC114" s="4">
        <f>[1]Area_Weights_Data!C$14*X114+[1]Area_Weights_Data!D$14*Y114+[1]Area_Weights_Data!E$14*Z114</f>
        <v>115.92950886212959</v>
      </c>
      <c r="AD114" s="4">
        <f>[1]Area_Weights_Data!C$15*X114+[1]Area_Weights_Data!D$15*Y114+[1]Area_Weights_Data!E$15*Z114</f>
        <v>149.30954499614398</v>
      </c>
      <c r="AE114" s="3">
        <v>126</v>
      </c>
      <c r="AF114" s="3"/>
      <c r="AG114" s="3">
        <v>135</v>
      </c>
      <c r="AH114" s="12"/>
      <c r="AI114" s="12"/>
      <c r="AJ114" s="4">
        <f t="shared" si="9"/>
        <v>126</v>
      </c>
      <c r="AK114" s="4">
        <f t="shared" si="16"/>
        <v>135</v>
      </c>
      <c r="AL114" s="3"/>
      <c r="AM114" s="3">
        <v>115</v>
      </c>
      <c r="AN114" s="3">
        <v>142</v>
      </c>
      <c r="AO114" s="12"/>
      <c r="AP114" s="12"/>
      <c r="AQ114" s="4">
        <f>[1]Area_Weights_Data!D$23*AM114+[1]Area_Weights_Data!E$23*AN114</f>
        <v>129.02932141859816</v>
      </c>
      <c r="AR114" s="4">
        <f t="shared" si="11"/>
        <v>142</v>
      </c>
      <c r="AS114" s="3">
        <v>88</v>
      </c>
      <c r="AT114" s="3">
        <v>145</v>
      </c>
      <c r="AU114" s="3">
        <v>135</v>
      </c>
      <c r="AV114" s="12"/>
      <c r="AW114" s="12"/>
      <c r="AX114" s="4">
        <f>[1]Area_Weights_Data!$C$26*AS114+[1]Area_Weights_Data!$D$26*AT114+[1]Area_Weights_Data!$E$26*AU114</f>
        <v>104.76061068702288</v>
      </c>
      <c r="AY114" s="4">
        <f>[1]Area_Weights_Data!C$27*AS114+[1]Area_Weights_Data!D$27*AT114+[1]Area_Weights_Data!E$27*AU114</f>
        <v>139.68390958157437</v>
      </c>
      <c r="AZ114" s="3">
        <v>111</v>
      </c>
      <c r="BA114" s="3">
        <v>141</v>
      </c>
      <c r="BB114" s="3">
        <v>159</v>
      </c>
      <c r="BC114" s="12"/>
      <c r="BD114" s="12"/>
      <c r="BE114" s="4">
        <f t="shared" si="12"/>
        <v>111</v>
      </c>
      <c r="BF114" s="4">
        <f>[1]Area_Weights_Data!C$33*AZ114+[1]Area_Weights_Data!D$33*BA114+[1]Area_Weights_Data!E$33*BB114</f>
        <v>150.67392000000001</v>
      </c>
      <c r="BG114" s="3">
        <v>85</v>
      </c>
      <c r="BH114" s="3">
        <v>58</v>
      </c>
      <c r="BI114" s="3">
        <v>119</v>
      </c>
      <c r="BJ114" s="12"/>
      <c r="BK114" s="12"/>
      <c r="BL114" s="4">
        <f>[1]Area_Weights_Data!$C$35*BG114+[1]Area_Weights_Data!$D$35*BH114+[1]Area_Weights_Data!$E$35*BI114</f>
        <v>82.251497005988028</v>
      </c>
      <c r="BM114" s="4">
        <f>[1]Area_Weights_Data!$C$36*BG114+[1]Area_Weights_Data!$D$36*BH114+[1]Area_Weights_Data!$E$36*BI114</f>
        <v>79.33744855967079</v>
      </c>
      <c r="BN114">
        <v>125</v>
      </c>
      <c r="BO114">
        <v>119</v>
      </c>
      <c r="BP114" s="12"/>
      <c r="BQ114" s="12"/>
      <c r="BR114" s="3">
        <v>63</v>
      </c>
      <c r="BS114" s="3">
        <v>96</v>
      </c>
      <c r="BT114" s="3">
        <v>100</v>
      </c>
      <c r="BU114" s="12"/>
      <c r="BV114" s="12"/>
      <c r="BW114" s="4">
        <f>BR114*[1]Area_Weights_Data!C$41+BS114*[1]Area_Weights_Data!D$41+BT114*[1]Area_Weights_Data!E$41</f>
        <v>65.860000000000014</v>
      </c>
      <c r="BX114" s="4">
        <f>BR114*[1]Area_Weights_Data!C$42+BS114*[1]Area_Weights_Data!D$42+BT114*[1]Area_Weights_Data!E$42</f>
        <v>98.700265251989379</v>
      </c>
      <c r="BY114"/>
      <c r="BZ114" s="3">
        <v>15</v>
      </c>
      <c r="CA114" s="3">
        <v>20</v>
      </c>
      <c r="CB114" s="3">
        <v>20</v>
      </c>
      <c r="CC114" s="12"/>
      <c r="CD114" s="12"/>
      <c r="CE114" s="4">
        <f>[1]Area_Weights_Data!L$5*BZ114+[1]Area_Weights_Data!M$5*CA114+[1]Area_Weights_Data!N$5*CB114</f>
        <v>17.424373379429561</v>
      </c>
      <c r="CF114" s="4">
        <f>[1]Area_Weights_Data!L$6*BZ114+[1]Area_Weights_Data!M$6*CA114+[1]Area_Weights_Data!N$6*CB114</f>
        <v>20</v>
      </c>
      <c r="CG114" s="3">
        <v>12.5</v>
      </c>
      <c r="CH114" s="3"/>
      <c r="CI114" s="3"/>
      <c r="CJ114" s="12"/>
      <c r="CK114" s="12"/>
      <c r="CL114" s="4"/>
      <c r="CM114" s="4"/>
      <c r="CN114" s="3">
        <v>28</v>
      </c>
      <c r="CO114" s="3">
        <v>19</v>
      </c>
      <c r="CP114" s="3">
        <v>26</v>
      </c>
      <c r="CQ114" s="12"/>
      <c r="CR114" s="12"/>
      <c r="CS114" s="4">
        <f>[1]Area_Weights_Data!L$11*CN114+[1]Area_Weights_Data!N$11*CP114</f>
        <v>28</v>
      </c>
      <c r="CT114" s="4">
        <f>[1]Area_Weights_Data!L$12*CN114+[1]Area_Weights_Data!N$12*CP114</f>
        <v>26.560773480662988</v>
      </c>
      <c r="CU114" s="3">
        <v>13</v>
      </c>
      <c r="CV114" s="3">
        <v>19</v>
      </c>
      <c r="CW114" s="3">
        <v>25.5</v>
      </c>
      <c r="CX114" s="12"/>
      <c r="CY114" s="12"/>
      <c r="CZ114" s="4">
        <f>[1]Area_Weights_Data!L$14*CU114+[1]Area_Weights_Data!M$14*CV114+[1]Area_Weights_Data!N$14*CW114</f>
        <v>14.426710097719869</v>
      </c>
      <c r="DA114" s="4">
        <f>[1]Area_Weights_Data!L$15*CU114+[1]Area_Weights_Data!M$15*CV114+[1]Area_Weights_Data!N$15*CW114</f>
        <v>22.102023608768967</v>
      </c>
      <c r="DB114" s="3">
        <v>14</v>
      </c>
      <c r="DC114" s="3"/>
      <c r="DD114" s="3">
        <v>12</v>
      </c>
      <c r="DE114" s="12"/>
      <c r="DF114" s="12"/>
      <c r="DG114" s="4">
        <f t="shared" si="13"/>
        <v>14</v>
      </c>
      <c r="DH114" s="4">
        <f t="shared" si="14"/>
        <v>12</v>
      </c>
      <c r="DI114" s="3"/>
      <c r="DJ114" s="3">
        <v>10.5</v>
      </c>
      <c r="DK114" s="3">
        <v>15</v>
      </c>
      <c r="DL114" s="12"/>
      <c r="DM114" s="12"/>
      <c r="DN114" s="4">
        <f>[1]Area_Weights_Data!M$23*DJ114+[1]Area_Weights_Data!N$23*DK114</f>
        <v>11.823529411764703</v>
      </c>
      <c r="DO114" s="4">
        <f t="shared" si="15"/>
        <v>15</v>
      </c>
      <c r="DP114" s="3">
        <v>7</v>
      </c>
      <c r="DQ114" s="3">
        <v>10</v>
      </c>
      <c r="DR114" s="3">
        <v>9</v>
      </c>
      <c r="DS114" s="12"/>
      <c r="DT114" s="12"/>
      <c r="DU114" s="4">
        <f>[1]Area_Weights_Data!L$26*DP114+[1]Area_Weights_Data!M$26*DQ114+[1]Area_Weights_Data!N$26*DR114</f>
        <v>8.4878048780487791</v>
      </c>
      <c r="DV114" s="4">
        <f>[1]Area_Weights_Data!L$27*DP114+[1]Area_Weights_Data!M$27*DQ114+[1]Area_Weights_Data!N$27*DR114</f>
        <v>9.2830188679245289</v>
      </c>
      <c r="DW114" s="3">
        <v>10.75</v>
      </c>
      <c r="DX114" s="3">
        <v>15</v>
      </c>
      <c r="DY114" s="3">
        <v>18</v>
      </c>
      <c r="DZ114" s="12"/>
      <c r="EA114" s="12"/>
      <c r="EB114" s="4">
        <f>[1]Area_Weights_Data!L$32*DW114+[1]Area_Weights_Data!M$32*DX114+[1]Area_Weights_Data!N$32*DY114</f>
        <v>11.175000000000001</v>
      </c>
      <c r="EC114" s="4">
        <f>[1]Area_Weights_Data!L$33*DW114+[1]Area_Weights_Data!M$33*DX114+[1]Area_Weights_Data!N$33*DY114</f>
        <v>16.034693877551021</v>
      </c>
      <c r="ED114" s="3">
        <v>10</v>
      </c>
      <c r="EE114" s="3">
        <v>8</v>
      </c>
      <c r="EF114" s="3">
        <v>8</v>
      </c>
      <c r="EG114" s="12"/>
      <c r="EH114" s="12"/>
      <c r="EI114" s="4">
        <f>[1]Area_Weights_Data!$L$35*ED114+[1]Area_Weights_Data!$M$35*EE114+[1]Area_Weights_Data!$N$35*EF114</f>
        <v>9.8571428571428577</v>
      </c>
      <c r="EJ114" s="4">
        <f>[1]Area_Weights_Data!$L$36*ED114+[1]Area_Weights_Data!$M$36*EE114+[1]Area_Weights_Data!$N$36*EF114</f>
        <v>7.9999999999999991</v>
      </c>
      <c r="EK114">
        <v>14</v>
      </c>
      <c r="EL114">
        <v>13.5</v>
      </c>
      <c r="EM114" s="12"/>
      <c r="EN114" s="13"/>
      <c r="EO114" s="3"/>
      <c r="EP114" s="3">
        <v>11.75</v>
      </c>
      <c r="EQ114" s="3">
        <v>11</v>
      </c>
      <c r="ER114" s="12"/>
      <c r="ES114" s="13"/>
      <c r="ET114" s="4" t="s">
        <v>98</v>
      </c>
      <c r="EU114" s="4">
        <f>[1]Area_Weights_Data!L$42*EO114+[1]Area_Weights_Data!M$42*EP114+[1]Area_Weights_Data!N$42*EQ114</f>
        <v>11.543269230769234</v>
      </c>
    </row>
    <row r="115" spans="1:151" x14ac:dyDescent="0.25">
      <c r="A115" s="5">
        <v>1986</v>
      </c>
      <c r="B115" s="2">
        <v>2</v>
      </c>
      <c r="C115" s="3">
        <v>131</v>
      </c>
      <c r="D115" s="3">
        <v>167</v>
      </c>
      <c r="E115" s="3">
        <v>190</v>
      </c>
      <c r="F115" s="12"/>
      <c r="G115" s="12"/>
      <c r="H115" s="4">
        <f>[1]Area_Weights_Data!C$5*C115+[1]Area_Weights_Data!D$5*D115+[1]Area_Weights_Data!E$5*E115</f>
        <v>148.89038772835892</v>
      </c>
      <c r="I115" s="4">
        <f>[1]Area_Weights_Data!C$6*C115+[1]Area_Weights_Data!D$6*D115+[1]Area_Weights_Data!E$6*E115</f>
        <v>179.62280754265188</v>
      </c>
      <c r="J115" s="3">
        <v>154</v>
      </c>
      <c r="K115" s="3"/>
      <c r="L115" s="3"/>
      <c r="M115" s="12"/>
      <c r="N115" s="12"/>
      <c r="O115" s="4"/>
      <c r="P115" s="4"/>
      <c r="Q115" s="3">
        <v>157</v>
      </c>
      <c r="R115" s="3">
        <v>142</v>
      </c>
      <c r="S115" s="3">
        <v>159</v>
      </c>
      <c r="T115" s="12"/>
      <c r="U115" s="12"/>
      <c r="V115" s="4">
        <f t="shared" si="8"/>
        <v>157</v>
      </c>
      <c r="W115" s="4">
        <f>[1]Area_Weights_Data!C$12*Q115+[1]Area_Weights_Data!E$12*S115</f>
        <v>158.78008729993763</v>
      </c>
      <c r="X115" s="3">
        <v>129</v>
      </c>
      <c r="Y115" s="3">
        <v>148</v>
      </c>
      <c r="Z115" s="3">
        <v>169</v>
      </c>
      <c r="AA115" s="12"/>
      <c r="AB115" s="12"/>
      <c r="AC115" s="4">
        <f>[1]Area_Weights_Data!C$14*X115+[1]Area_Weights_Data!D$14*Y115+[1]Area_Weights_Data!E$14*Z115</f>
        <v>133.5064267352185</v>
      </c>
      <c r="AD115" s="4">
        <f>[1]Area_Weights_Data!C$15*X115+[1]Area_Weights_Data!D$15*Y115+[1]Area_Weights_Data!E$15*Z115</f>
        <v>157.39063890371946</v>
      </c>
      <c r="AE115" s="3">
        <v>108</v>
      </c>
      <c r="AF115" s="3"/>
      <c r="AG115" s="3">
        <v>96</v>
      </c>
      <c r="AH115" s="12"/>
      <c r="AI115" s="12"/>
      <c r="AJ115" s="4">
        <f t="shared" si="9"/>
        <v>108</v>
      </c>
      <c r="AK115" s="4">
        <f t="shared" si="16"/>
        <v>96</v>
      </c>
      <c r="AL115" s="3"/>
      <c r="AM115" s="3">
        <v>100</v>
      </c>
      <c r="AN115" s="3">
        <v>143</v>
      </c>
      <c r="AO115" s="12"/>
      <c r="AP115" s="12"/>
      <c r="AQ115" s="4">
        <f>[1]Area_Weights_Data!D$23*AM115+[1]Area_Weights_Data!E$23*AN115</f>
        <v>122.45908963976541</v>
      </c>
      <c r="AR115" s="4">
        <f t="shared" si="11"/>
        <v>143</v>
      </c>
      <c r="AS115" s="3">
        <v>102</v>
      </c>
      <c r="AT115" s="3">
        <v>127</v>
      </c>
      <c r="AU115" s="3">
        <v>171</v>
      </c>
      <c r="AV115" s="12"/>
      <c r="AW115" s="12"/>
      <c r="AX115" s="4">
        <f>[1]Area_Weights_Data!$C$26*AS115+[1]Area_Weights_Data!$D$26*AT115+[1]Area_Weights_Data!$E$26*AU115</f>
        <v>109.35114503816793</v>
      </c>
      <c r="AY115" s="4">
        <f>[1]Area_Weights_Data!C$27*AS115+[1]Area_Weights_Data!D$27*AT115+[1]Area_Weights_Data!E$27*AU115</f>
        <v>150.39079784107309</v>
      </c>
      <c r="AZ115" s="3">
        <v>110</v>
      </c>
      <c r="BA115" s="3">
        <v>151</v>
      </c>
      <c r="BB115" s="3">
        <v>163</v>
      </c>
      <c r="BC115" s="12"/>
      <c r="BD115" s="12"/>
      <c r="BE115" s="4">
        <f t="shared" si="12"/>
        <v>110</v>
      </c>
      <c r="BF115" s="4">
        <f>[1]Area_Weights_Data!C$33*AZ115+[1]Area_Weights_Data!D$33*BA115+[1]Area_Weights_Data!E$33*BB115</f>
        <v>157.44927999999999</v>
      </c>
      <c r="BG115" s="3">
        <v>70</v>
      </c>
      <c r="BH115" s="3">
        <v>62</v>
      </c>
      <c r="BI115" s="3">
        <v>75</v>
      </c>
      <c r="BJ115" s="12"/>
      <c r="BK115" s="12"/>
      <c r="BL115" s="4">
        <f>[1]Area_Weights_Data!$C$35*BG115+[1]Area_Weights_Data!$D$35*BH115+[1]Area_Weights_Data!$E$35*BI115</f>
        <v>69.185628742514965</v>
      </c>
      <c r="BM115" s="4">
        <f>[1]Area_Weights_Data!$C$36*BG115+[1]Area_Weights_Data!$D$36*BH115+[1]Area_Weights_Data!$E$36*BI115</f>
        <v>66.547325102880663</v>
      </c>
      <c r="BN115">
        <v>105</v>
      </c>
      <c r="BO115">
        <v>112</v>
      </c>
      <c r="BP115" s="12"/>
      <c r="BQ115" s="12"/>
      <c r="BR115" s="3">
        <v>55</v>
      </c>
      <c r="BS115" s="3">
        <v>100</v>
      </c>
      <c r="BT115" s="3">
        <v>105</v>
      </c>
      <c r="BU115" s="12"/>
      <c r="BV115" s="12"/>
      <c r="BW115" s="4">
        <f>BR115*[1]Area_Weights_Data!C$41+BS115*[1]Area_Weights_Data!D$41+BT115*[1]Area_Weights_Data!E$41</f>
        <v>58.900000000000006</v>
      </c>
      <c r="BX115" s="4">
        <f>BR115*[1]Area_Weights_Data!C$42+BS115*[1]Area_Weights_Data!D$42+BT115*[1]Area_Weights_Data!E$42</f>
        <v>103.37533156498674</v>
      </c>
      <c r="BY115"/>
      <c r="BZ115" s="3">
        <v>15</v>
      </c>
      <c r="CA115" s="3">
        <v>20</v>
      </c>
      <c r="CB115" s="3">
        <v>20</v>
      </c>
      <c r="CC115" s="12"/>
      <c r="CD115" s="12"/>
      <c r="CE115" s="4">
        <f>[1]Area_Weights_Data!L$5*BZ115+[1]Area_Weights_Data!M$5*CA115+[1]Area_Weights_Data!N$5*CB115</f>
        <v>17.424373379429561</v>
      </c>
      <c r="CF115" s="4">
        <f>[1]Area_Weights_Data!L$6*BZ115+[1]Area_Weights_Data!M$6*CA115+[1]Area_Weights_Data!N$6*CB115</f>
        <v>20</v>
      </c>
      <c r="CG115" s="3">
        <v>12.5</v>
      </c>
      <c r="CH115" s="3"/>
      <c r="CI115" s="3"/>
      <c r="CJ115" s="12"/>
      <c r="CK115" s="12"/>
      <c r="CL115" s="4"/>
      <c r="CM115" s="4"/>
      <c r="CN115" s="3">
        <v>28</v>
      </c>
      <c r="CO115" s="3">
        <v>19</v>
      </c>
      <c r="CP115" s="3">
        <v>26</v>
      </c>
      <c r="CQ115" s="12"/>
      <c r="CR115" s="12"/>
      <c r="CS115" s="4">
        <f>[1]Area_Weights_Data!L$11*CN115+[1]Area_Weights_Data!N$11*CP115</f>
        <v>28</v>
      </c>
      <c r="CT115" s="4">
        <f>[1]Area_Weights_Data!L$12*CN115+[1]Area_Weights_Data!N$12*CP115</f>
        <v>26.560773480662988</v>
      </c>
      <c r="CU115" s="3">
        <v>12</v>
      </c>
      <c r="CV115" s="3">
        <v>19</v>
      </c>
      <c r="CW115" s="3">
        <v>25.5</v>
      </c>
      <c r="CX115" s="12"/>
      <c r="CY115" s="12"/>
      <c r="CZ115" s="4">
        <f>[1]Area_Weights_Data!L$14*CU115+[1]Area_Weights_Data!M$14*CV115+[1]Area_Weights_Data!N$14*CW115</f>
        <v>13.664495114006515</v>
      </c>
      <c r="DA115" s="4">
        <f>[1]Area_Weights_Data!L$15*CU115+[1]Area_Weights_Data!M$15*CV115+[1]Area_Weights_Data!N$15*CW115</f>
        <v>22.102023608768967</v>
      </c>
      <c r="DB115" s="3">
        <v>13</v>
      </c>
      <c r="DC115" s="3"/>
      <c r="DD115" s="3">
        <v>12</v>
      </c>
      <c r="DE115" s="12"/>
      <c r="DF115" s="12"/>
      <c r="DG115" s="4">
        <f t="shared" si="13"/>
        <v>13</v>
      </c>
      <c r="DH115" s="4">
        <f t="shared" si="14"/>
        <v>12</v>
      </c>
      <c r="DI115" s="3"/>
      <c r="DJ115" s="3">
        <v>9.5</v>
      </c>
      <c r="DK115" s="3">
        <v>13.5</v>
      </c>
      <c r="DL115" s="12"/>
      <c r="DM115" s="12"/>
      <c r="DN115" s="4">
        <f>[1]Area_Weights_Data!M$23*DJ115+[1]Area_Weights_Data!N$23*DK115</f>
        <v>10.676470588235292</v>
      </c>
      <c r="DO115" s="4">
        <f t="shared" si="15"/>
        <v>13.5</v>
      </c>
      <c r="DP115" s="3">
        <v>7</v>
      </c>
      <c r="DQ115" s="3">
        <v>8</v>
      </c>
      <c r="DR115" s="3">
        <v>9</v>
      </c>
      <c r="DS115" s="12"/>
      <c r="DT115" s="12"/>
      <c r="DU115" s="4">
        <f>[1]Area_Weights_Data!L$26*DP115+[1]Area_Weights_Data!M$26*DQ115+[1]Area_Weights_Data!N$26*DR115</f>
        <v>7.4959349593495919</v>
      </c>
      <c r="DV115" s="4">
        <f>[1]Area_Weights_Data!L$27*DP115+[1]Area_Weights_Data!M$27*DQ115+[1]Area_Weights_Data!N$27*DR115</f>
        <v>8.7169811320754729</v>
      </c>
      <c r="DW115" s="3">
        <v>10.75</v>
      </c>
      <c r="DX115" s="3">
        <v>15</v>
      </c>
      <c r="DY115" s="3">
        <v>18</v>
      </c>
      <c r="DZ115" s="12"/>
      <c r="EA115" s="12"/>
      <c r="EB115" s="4">
        <f>[1]Area_Weights_Data!L$32*DW115+[1]Area_Weights_Data!M$32*DX115+[1]Area_Weights_Data!N$32*DY115</f>
        <v>11.175000000000001</v>
      </c>
      <c r="EC115" s="4">
        <f>[1]Area_Weights_Data!L$33*DW115+[1]Area_Weights_Data!M$33*DX115+[1]Area_Weights_Data!N$33*DY115</f>
        <v>16.034693877551021</v>
      </c>
      <c r="ED115" s="3">
        <v>10</v>
      </c>
      <c r="EE115" s="3">
        <v>8</v>
      </c>
      <c r="EF115" s="3">
        <v>8</v>
      </c>
      <c r="EG115" s="12"/>
      <c r="EH115" s="12"/>
      <c r="EI115" s="4">
        <f>[1]Area_Weights_Data!$L$35*ED115+[1]Area_Weights_Data!$M$35*EE115+[1]Area_Weights_Data!$N$35*EF115</f>
        <v>9.8571428571428577</v>
      </c>
      <c r="EJ115" s="4">
        <f>[1]Area_Weights_Data!$L$36*ED115+[1]Area_Weights_Data!$M$36*EE115+[1]Area_Weights_Data!$N$36*EF115</f>
        <v>7.9999999999999991</v>
      </c>
      <c r="EK115">
        <v>13</v>
      </c>
      <c r="EL115">
        <v>10.5</v>
      </c>
      <c r="EM115" s="12"/>
      <c r="EN115" s="13"/>
      <c r="EO115" s="3"/>
      <c r="EP115" s="3">
        <v>11.75</v>
      </c>
      <c r="EQ115" s="3">
        <v>12</v>
      </c>
      <c r="ER115" s="12"/>
      <c r="ES115" s="13"/>
      <c r="ET115" s="4" t="s">
        <v>98</v>
      </c>
      <c r="EU115" s="4">
        <f>[1]Area_Weights_Data!L$42*EO115+[1]Area_Weights_Data!M$42*EP115+[1]Area_Weights_Data!N$42*EQ115</f>
        <v>11.818910256410259</v>
      </c>
    </row>
    <row r="116" spans="1:151" x14ac:dyDescent="0.25">
      <c r="A116" s="5">
        <v>1986</v>
      </c>
      <c r="B116" s="2">
        <v>3</v>
      </c>
      <c r="C116" s="3">
        <v>137</v>
      </c>
      <c r="D116" s="3">
        <v>160</v>
      </c>
      <c r="E116" s="3">
        <v>174</v>
      </c>
      <c r="F116" s="12"/>
      <c r="G116" s="12"/>
      <c r="H116" s="4">
        <f>[1]Area_Weights_Data!C$5*C116+[1]Area_Weights_Data!D$5*D116+[1]Area_Weights_Data!E$5*E116</f>
        <v>148.42996993756265</v>
      </c>
      <c r="I116" s="4">
        <f>[1]Area_Weights_Data!C$6*C116+[1]Area_Weights_Data!D$6*D116+[1]Area_Weights_Data!E$6*E116</f>
        <v>167.68344806944026</v>
      </c>
      <c r="J116" s="3">
        <v>154</v>
      </c>
      <c r="K116" s="3"/>
      <c r="L116" s="3"/>
      <c r="M116" s="12"/>
      <c r="N116" s="12"/>
      <c r="O116" s="4"/>
      <c r="P116" s="4"/>
      <c r="Q116" s="3">
        <v>160</v>
      </c>
      <c r="R116" s="3">
        <v>140</v>
      </c>
      <c r="S116" s="3">
        <v>148</v>
      </c>
      <c r="T116" s="12"/>
      <c r="U116" s="12"/>
      <c r="V116" s="4">
        <f t="shared" si="8"/>
        <v>160</v>
      </c>
      <c r="W116" s="4">
        <f>[1]Area_Weights_Data!C$12*Q116+[1]Area_Weights_Data!E$12*S116</f>
        <v>149.31947620037414</v>
      </c>
      <c r="X116" s="3">
        <v>128</v>
      </c>
      <c r="Y116" s="3">
        <v>145</v>
      </c>
      <c r="Z116" s="3">
        <v>165</v>
      </c>
      <c r="AA116" s="12"/>
      <c r="AB116" s="12"/>
      <c r="AC116" s="4">
        <f>[1]Area_Weights_Data!C$14*X116+[1]Area_Weights_Data!D$14*Y116+[1]Area_Weights_Data!E$14*Z116</f>
        <v>132.03206602624812</v>
      </c>
      <c r="AD116" s="4">
        <f>[1]Area_Weights_Data!C$15*X116+[1]Area_Weights_Data!D$15*Y116+[1]Area_Weights_Data!E$15*Z116</f>
        <v>153.94346562258994</v>
      </c>
      <c r="AE116" s="3">
        <v>125</v>
      </c>
      <c r="AF116" s="3"/>
      <c r="AG116" s="3">
        <v>130</v>
      </c>
      <c r="AH116" s="12"/>
      <c r="AI116" s="12"/>
      <c r="AJ116" s="4">
        <f t="shared" si="9"/>
        <v>125</v>
      </c>
      <c r="AK116" s="4">
        <f t="shared" si="16"/>
        <v>130</v>
      </c>
      <c r="AL116" s="3"/>
      <c r="AM116" s="3">
        <v>115</v>
      </c>
      <c r="AN116" s="3">
        <v>146</v>
      </c>
      <c r="AO116" s="12"/>
      <c r="AP116" s="12"/>
      <c r="AQ116" s="4">
        <f>[1]Area_Weights_Data!D$23*AM116+[1]Area_Weights_Data!E$23*AN116</f>
        <v>131.13152750628313</v>
      </c>
      <c r="AR116" s="4">
        <f t="shared" si="11"/>
        <v>146</v>
      </c>
      <c r="AS116" s="3">
        <v>120</v>
      </c>
      <c r="AT116" s="3">
        <v>132</v>
      </c>
      <c r="AU116" s="3">
        <v>151</v>
      </c>
      <c r="AV116" s="12"/>
      <c r="AW116" s="12"/>
      <c r="AX116" s="4">
        <f>[1]Area_Weights_Data!$C$26*AS116+[1]Area_Weights_Data!$D$26*AT116+[1]Area_Weights_Data!$E$26*AU116</f>
        <v>123.5285496183206</v>
      </c>
      <c r="AY116" s="4">
        <f>[1]Area_Weights_Data!C$27*AS116+[1]Area_Weights_Data!D$27*AT116+[1]Area_Weights_Data!E$27*AU116</f>
        <v>142.10057179500888</v>
      </c>
      <c r="AZ116" s="3">
        <v>128</v>
      </c>
      <c r="BA116" s="3">
        <v>145</v>
      </c>
      <c r="BB116" s="3">
        <v>164</v>
      </c>
      <c r="BC116" s="12"/>
      <c r="BD116" s="12"/>
      <c r="BE116" s="4">
        <f t="shared" si="12"/>
        <v>128</v>
      </c>
      <c r="BF116" s="4">
        <f>[1]Area_Weights_Data!C$33*AZ116+[1]Area_Weights_Data!D$33*BA116+[1]Area_Weights_Data!E$33*BB116</f>
        <v>155.21135999999998</v>
      </c>
      <c r="BG116" s="3">
        <v>79</v>
      </c>
      <c r="BH116" s="3">
        <v>71</v>
      </c>
      <c r="BI116" s="3">
        <v>92</v>
      </c>
      <c r="BJ116" s="12"/>
      <c r="BK116" s="12"/>
      <c r="BL116" s="4">
        <f>[1]Area_Weights_Data!$C$35*BG116+[1]Area_Weights_Data!$D$35*BH116+[1]Area_Weights_Data!$E$35*BI116</f>
        <v>78.185628742514979</v>
      </c>
      <c r="BM116" s="4">
        <f>[1]Area_Weights_Data!$C$36*BG116+[1]Area_Weights_Data!$D$36*BH116+[1]Area_Weights_Data!$E$36*BI116</f>
        <v>78.345679012345684</v>
      </c>
      <c r="BN116">
        <v>94</v>
      </c>
      <c r="BO116">
        <v>96</v>
      </c>
      <c r="BP116" s="12"/>
      <c r="BQ116" s="12"/>
      <c r="BR116" s="3">
        <v>78</v>
      </c>
      <c r="BS116" s="3">
        <v>130</v>
      </c>
      <c r="BT116" s="3">
        <v>141</v>
      </c>
      <c r="BU116" s="12"/>
      <c r="BV116" s="12"/>
      <c r="BW116" s="4">
        <f>BR116*[1]Area_Weights_Data!C$41+BS116*[1]Area_Weights_Data!D$41+BT116*[1]Area_Weights_Data!E$41</f>
        <v>82.506666666666675</v>
      </c>
      <c r="BX116" s="4">
        <f>BR116*[1]Area_Weights_Data!C$42+BS116*[1]Area_Weights_Data!D$42+BT116*[1]Area_Weights_Data!E$42</f>
        <v>137.42572944297081</v>
      </c>
      <c r="BY116"/>
      <c r="BZ116" s="3">
        <v>15</v>
      </c>
      <c r="CA116" s="3">
        <v>20</v>
      </c>
      <c r="CB116" s="3">
        <v>22</v>
      </c>
      <c r="CC116" s="12"/>
      <c r="CD116" s="12"/>
      <c r="CE116" s="4">
        <f>[1]Area_Weights_Data!L$5*BZ116+[1]Area_Weights_Data!M$5*CA116+[1]Area_Weights_Data!N$5*CB116</f>
        <v>17.424373379429561</v>
      </c>
      <c r="CF116" s="4">
        <f>[1]Area_Weights_Data!L$6*BZ116+[1]Area_Weights_Data!M$6*CA116+[1]Area_Weights_Data!N$6*CB116</f>
        <v>21.046892039258452</v>
      </c>
      <c r="CG116" s="3">
        <v>12.5</v>
      </c>
      <c r="CH116" s="3"/>
      <c r="CI116" s="3"/>
      <c r="CJ116" s="12"/>
      <c r="CK116" s="12"/>
      <c r="CL116" s="4"/>
      <c r="CM116" s="4"/>
      <c r="CN116" s="3">
        <v>28</v>
      </c>
      <c r="CO116" s="3">
        <v>19</v>
      </c>
      <c r="CP116" s="3">
        <v>26</v>
      </c>
      <c r="CQ116" s="12"/>
      <c r="CR116" s="12"/>
      <c r="CS116" s="4">
        <f>[1]Area_Weights_Data!L$11*CN116+[1]Area_Weights_Data!N$11*CP116</f>
        <v>28</v>
      </c>
      <c r="CT116" s="4">
        <f>[1]Area_Weights_Data!L$12*CN116+[1]Area_Weights_Data!N$12*CP116</f>
        <v>26.560773480662988</v>
      </c>
      <c r="CU116" s="3">
        <v>12</v>
      </c>
      <c r="CV116" s="3">
        <v>18.5</v>
      </c>
      <c r="CW116" s="3">
        <v>25</v>
      </c>
      <c r="CX116" s="12"/>
      <c r="CY116" s="12"/>
      <c r="CZ116" s="4">
        <f>[1]Area_Weights_Data!L$14*CU116+[1]Area_Weights_Data!M$14*CV116+[1]Area_Weights_Data!N$14*CW116</f>
        <v>13.545602605863191</v>
      </c>
      <c r="DA116" s="4">
        <f>[1]Area_Weights_Data!L$15*CU116+[1]Area_Weights_Data!M$15*CV116+[1]Area_Weights_Data!N$15*CW116</f>
        <v>21.602023608768967</v>
      </c>
      <c r="DB116" s="3">
        <v>13</v>
      </c>
      <c r="DC116" s="3"/>
      <c r="DD116" s="3">
        <v>12</v>
      </c>
      <c r="DE116" s="12"/>
      <c r="DF116" s="12"/>
      <c r="DG116" s="4">
        <f t="shared" si="13"/>
        <v>13</v>
      </c>
      <c r="DH116" s="4">
        <f t="shared" si="14"/>
        <v>12</v>
      </c>
      <c r="DI116" s="3"/>
      <c r="DJ116" s="3">
        <v>10</v>
      </c>
      <c r="DK116" s="3">
        <v>13.5</v>
      </c>
      <c r="DL116" s="12"/>
      <c r="DM116" s="12"/>
      <c r="DN116" s="4">
        <f>[1]Area_Weights_Data!M$23*DJ116+[1]Area_Weights_Data!N$23*DK116</f>
        <v>11.02941176470588</v>
      </c>
      <c r="DO116" s="4">
        <f t="shared" si="15"/>
        <v>13.5</v>
      </c>
      <c r="DP116" s="3">
        <v>7</v>
      </c>
      <c r="DQ116" s="3">
        <v>8</v>
      </c>
      <c r="DR116" s="3">
        <v>9</v>
      </c>
      <c r="DS116" s="12"/>
      <c r="DT116" s="12"/>
      <c r="DU116" s="4">
        <f>[1]Area_Weights_Data!L$26*DP116+[1]Area_Weights_Data!M$26*DQ116+[1]Area_Weights_Data!N$26*DR116</f>
        <v>7.4959349593495919</v>
      </c>
      <c r="DV116" s="4">
        <f>[1]Area_Weights_Data!L$27*DP116+[1]Area_Weights_Data!M$27*DQ116+[1]Area_Weights_Data!N$27*DR116</f>
        <v>8.7169811320754729</v>
      </c>
      <c r="DW116" s="3">
        <v>11</v>
      </c>
      <c r="DX116" s="3">
        <v>15</v>
      </c>
      <c r="DY116" s="3">
        <v>18</v>
      </c>
      <c r="DZ116" s="12"/>
      <c r="EA116" s="12"/>
      <c r="EB116" s="4">
        <f>[1]Area_Weights_Data!L$32*DW116+[1]Area_Weights_Data!M$32*DX116+[1]Area_Weights_Data!N$32*DY116</f>
        <v>11.4</v>
      </c>
      <c r="EC116" s="4">
        <f>[1]Area_Weights_Data!L$33*DW116+[1]Area_Weights_Data!M$33*DX116+[1]Area_Weights_Data!N$33*DY116</f>
        <v>16.034693877551021</v>
      </c>
      <c r="ED116" s="3">
        <v>10</v>
      </c>
      <c r="EE116" s="3">
        <v>8</v>
      </c>
      <c r="EF116" s="3">
        <v>8</v>
      </c>
      <c r="EG116" s="12"/>
      <c r="EH116" s="12"/>
      <c r="EI116" s="4">
        <f>[1]Area_Weights_Data!$L$35*ED116+[1]Area_Weights_Data!$M$35*EE116+[1]Area_Weights_Data!$N$35*EF116</f>
        <v>9.8571428571428577</v>
      </c>
      <c r="EJ116" s="4">
        <f>[1]Area_Weights_Data!$L$36*ED116+[1]Area_Weights_Data!$M$36*EE116+[1]Area_Weights_Data!$N$36*EF116</f>
        <v>7.9999999999999991</v>
      </c>
      <c r="EK116">
        <v>12.5</v>
      </c>
      <c r="EL116">
        <v>10.5</v>
      </c>
      <c r="EM116" s="12"/>
      <c r="EN116" s="13"/>
      <c r="EO116" s="3"/>
      <c r="EP116" s="3">
        <v>11.75</v>
      </c>
      <c r="EQ116" s="3">
        <v>12</v>
      </c>
      <c r="ER116" s="12"/>
      <c r="ES116" s="13"/>
      <c r="ET116" s="4" t="s">
        <v>98</v>
      </c>
      <c r="EU116" s="4">
        <f>[1]Area_Weights_Data!L$42*EO116+[1]Area_Weights_Data!M$42*EP116+[1]Area_Weights_Data!N$42*EQ116</f>
        <v>11.818910256410259</v>
      </c>
    </row>
    <row r="117" spans="1:151" x14ac:dyDescent="0.25">
      <c r="A117" s="5">
        <v>1986</v>
      </c>
      <c r="B117" s="2">
        <v>4</v>
      </c>
      <c r="C117" s="3">
        <v>120</v>
      </c>
      <c r="D117" s="3">
        <v>137</v>
      </c>
      <c r="E117" s="3">
        <v>172</v>
      </c>
      <c r="F117" s="12"/>
      <c r="G117" s="12"/>
      <c r="H117" s="4">
        <f>[1]Area_Weights_Data!C$5*C117+[1]Area_Weights_Data!D$5*D117+[1]Area_Weights_Data!E$5*E117</f>
        <v>128.44823864950285</v>
      </c>
      <c r="I117" s="4">
        <f>[1]Area_Weights_Data!C$6*C117+[1]Area_Weights_Data!D$6*D117+[1]Area_Weights_Data!E$6*E117</f>
        <v>156.20862017360071</v>
      </c>
      <c r="J117" s="3">
        <v>144</v>
      </c>
      <c r="K117" s="3"/>
      <c r="L117" s="3"/>
      <c r="M117" s="12"/>
      <c r="N117" s="12"/>
      <c r="O117" s="4"/>
      <c r="P117" s="4"/>
      <c r="Q117" s="3">
        <v>161</v>
      </c>
      <c r="R117" s="3">
        <v>131</v>
      </c>
      <c r="S117" s="3">
        <v>141</v>
      </c>
      <c r="T117" s="12"/>
      <c r="U117" s="12"/>
      <c r="V117" s="4">
        <f t="shared" si="8"/>
        <v>161</v>
      </c>
      <c r="W117" s="4">
        <f>[1]Area_Weights_Data!C$12*Q117+[1]Area_Weights_Data!E$12*S117</f>
        <v>143.19912700062358</v>
      </c>
      <c r="X117" s="3">
        <v>110</v>
      </c>
      <c r="Y117" s="3">
        <v>140</v>
      </c>
      <c r="Z117" s="3">
        <v>159</v>
      </c>
      <c r="AA117" s="12"/>
      <c r="AB117" s="12"/>
      <c r="AC117" s="4">
        <f>[1]Area_Weights_Data!C$14*X117+[1]Area_Weights_Data!D$14*Y117+[1]Area_Weights_Data!E$14*Z117</f>
        <v>117.11541063455552</v>
      </c>
      <c r="AD117" s="4">
        <f>[1]Area_Weights_Data!C$15*X117+[1]Area_Weights_Data!D$15*Y117+[1]Area_Weights_Data!E$15*Z117</f>
        <v>148.49629234146045</v>
      </c>
      <c r="AE117" s="3">
        <v>124</v>
      </c>
      <c r="AF117" s="3"/>
      <c r="AG117" s="3">
        <v>130</v>
      </c>
      <c r="AH117" s="12"/>
      <c r="AI117" s="12"/>
      <c r="AJ117" s="4">
        <f t="shared" si="9"/>
        <v>124</v>
      </c>
      <c r="AK117" s="4">
        <f t="shared" si="16"/>
        <v>130</v>
      </c>
      <c r="AL117" s="3"/>
      <c r="AM117" s="3">
        <v>110</v>
      </c>
      <c r="AN117" s="3">
        <v>132</v>
      </c>
      <c r="AO117" s="12"/>
      <c r="AP117" s="12"/>
      <c r="AQ117" s="4">
        <f>[1]Area_Weights_Data!D$23*AM117+[1]Area_Weights_Data!E$23*AN117</f>
        <v>121.4085450991343</v>
      </c>
      <c r="AR117" s="4">
        <f t="shared" si="11"/>
        <v>132</v>
      </c>
      <c r="AS117" s="3">
        <v>98</v>
      </c>
      <c r="AT117" s="3">
        <v>127</v>
      </c>
      <c r="AU117" s="3">
        <v>150</v>
      </c>
      <c r="AV117" s="12"/>
      <c r="AW117" s="12"/>
      <c r="AX117" s="4">
        <f>[1]Area_Weights_Data!$C$26*AS117+[1]Area_Weights_Data!$D$26*AT117+[1]Area_Weights_Data!$E$26*AU117</f>
        <v>106.5273282442748</v>
      </c>
      <c r="AY117" s="4">
        <f>[1]Area_Weights_Data!C$27*AS117+[1]Area_Weights_Data!D$27*AT117+[1]Area_Weights_Data!E$27*AU117</f>
        <v>139.22700796237916</v>
      </c>
      <c r="AZ117" s="3">
        <v>105</v>
      </c>
      <c r="BA117" s="3">
        <v>133</v>
      </c>
      <c r="BB117" s="3">
        <v>154</v>
      </c>
      <c r="BC117" s="12"/>
      <c r="BD117" s="12"/>
      <c r="BE117" s="4">
        <f t="shared" si="12"/>
        <v>105</v>
      </c>
      <c r="BF117" s="4">
        <f>[1]Area_Weights_Data!C$33*AZ117+[1]Area_Weights_Data!D$33*BA117+[1]Area_Weights_Data!E$33*BB117</f>
        <v>144.28623999999999</v>
      </c>
      <c r="BG117" s="3">
        <v>94</v>
      </c>
      <c r="BH117" s="3">
        <v>78</v>
      </c>
      <c r="BI117" s="3">
        <v>110</v>
      </c>
      <c r="BJ117" s="12"/>
      <c r="BK117" s="12"/>
      <c r="BL117" s="4">
        <f>[1]Area_Weights_Data!$C$35*BG117+[1]Area_Weights_Data!$D$35*BH117+[1]Area_Weights_Data!$E$35*BI117</f>
        <v>92.371257485029929</v>
      </c>
      <c r="BM117" s="4">
        <f>[1]Area_Weights_Data!$C$36*BG117+[1]Area_Weights_Data!$D$36*BH117+[1]Area_Weights_Data!$E$36*BI117</f>
        <v>89.193415637860085</v>
      </c>
      <c r="BN117">
        <v>115</v>
      </c>
      <c r="BO117">
        <v>126</v>
      </c>
      <c r="BP117" s="12"/>
      <c r="BQ117" s="12"/>
      <c r="BR117" s="3">
        <v>60</v>
      </c>
      <c r="BS117" s="3">
        <v>114</v>
      </c>
      <c r="BT117" s="3">
        <v>116</v>
      </c>
      <c r="BU117" s="12"/>
      <c r="BV117" s="12"/>
      <c r="BW117" s="4">
        <f>BR117*[1]Area_Weights_Data!C$41+BS117*[1]Area_Weights_Data!D$41+BT117*[1]Area_Weights_Data!E$41</f>
        <v>64.680000000000007</v>
      </c>
      <c r="BX117" s="4">
        <f>BR117*[1]Area_Weights_Data!C$42+BS117*[1]Area_Weights_Data!D$42+BT117*[1]Area_Weights_Data!E$42</f>
        <v>115.35013262599469</v>
      </c>
      <c r="BY117"/>
      <c r="BZ117" s="3">
        <v>15</v>
      </c>
      <c r="CA117" s="3">
        <v>20</v>
      </c>
      <c r="CB117" s="3">
        <v>22</v>
      </c>
      <c r="CC117" s="12"/>
      <c r="CD117" s="12"/>
      <c r="CE117" s="4">
        <f>[1]Area_Weights_Data!L$5*BZ117+[1]Area_Weights_Data!M$5*CA117+[1]Area_Weights_Data!N$5*CB117</f>
        <v>17.424373379429561</v>
      </c>
      <c r="CF117" s="4">
        <f>[1]Area_Weights_Data!L$6*BZ117+[1]Area_Weights_Data!M$6*CA117+[1]Area_Weights_Data!N$6*CB117</f>
        <v>21.046892039258452</v>
      </c>
      <c r="CG117" s="3">
        <v>13</v>
      </c>
      <c r="CH117" s="3"/>
      <c r="CI117" s="3"/>
      <c r="CJ117" s="12"/>
      <c r="CK117" s="12"/>
      <c r="CL117" s="4"/>
      <c r="CM117" s="4"/>
      <c r="CN117" s="3">
        <v>32</v>
      </c>
      <c r="CO117" s="3">
        <v>20</v>
      </c>
      <c r="CP117" s="3">
        <v>30</v>
      </c>
      <c r="CQ117" s="12"/>
      <c r="CR117" s="12"/>
      <c r="CS117" s="4">
        <f>[1]Area_Weights_Data!L$11*CN117+[1]Area_Weights_Data!N$11*CP117</f>
        <v>32</v>
      </c>
      <c r="CT117" s="4">
        <f>[1]Area_Weights_Data!L$12*CN117+[1]Area_Weights_Data!N$12*CP117</f>
        <v>30.560773480662988</v>
      </c>
      <c r="CU117" s="3">
        <v>12</v>
      </c>
      <c r="CV117" s="3">
        <v>17.5</v>
      </c>
      <c r="CW117" s="3">
        <v>25</v>
      </c>
      <c r="CX117" s="12"/>
      <c r="CY117" s="12"/>
      <c r="CZ117" s="4">
        <f>[1]Area_Weights_Data!L$14*CU117+[1]Area_Weights_Data!M$14*CV117+[1]Area_Weights_Data!N$14*CW117</f>
        <v>13.307817589576548</v>
      </c>
      <c r="DA117" s="4">
        <f>[1]Area_Weights_Data!L$15*CU117+[1]Area_Weights_Data!M$15*CV117+[1]Area_Weights_Data!N$15*CW117</f>
        <v>21.079258010118039</v>
      </c>
      <c r="DB117" s="3">
        <v>14</v>
      </c>
      <c r="DC117" s="3"/>
      <c r="DD117" s="3">
        <v>13</v>
      </c>
      <c r="DE117" s="12"/>
      <c r="DF117" s="12"/>
      <c r="DG117" s="4">
        <f t="shared" si="13"/>
        <v>14</v>
      </c>
      <c r="DH117" s="4">
        <f t="shared" si="14"/>
        <v>13</v>
      </c>
      <c r="DI117" s="3"/>
      <c r="DJ117" s="3">
        <v>9</v>
      </c>
      <c r="DK117" s="3">
        <v>13.5</v>
      </c>
      <c r="DL117" s="12"/>
      <c r="DM117" s="12"/>
      <c r="DN117" s="4">
        <f>[1]Area_Weights_Data!M$23*DJ117+[1]Area_Weights_Data!N$23*DK117</f>
        <v>10.323529411764703</v>
      </c>
      <c r="DO117" s="4">
        <f t="shared" si="15"/>
        <v>13.5</v>
      </c>
      <c r="DP117" s="3">
        <v>6</v>
      </c>
      <c r="DQ117" s="3">
        <v>7.75</v>
      </c>
      <c r="DR117" s="3">
        <v>9.5</v>
      </c>
      <c r="DS117" s="12"/>
      <c r="DT117" s="12"/>
      <c r="DU117" s="4">
        <f>[1]Area_Weights_Data!L$26*DP117+[1]Area_Weights_Data!M$26*DQ117+[1]Area_Weights_Data!N$26*DR117</f>
        <v>6.867886178861788</v>
      </c>
      <c r="DV117" s="4">
        <f>[1]Area_Weights_Data!L$27*DP117+[1]Area_Weights_Data!M$27*DQ117+[1]Area_Weights_Data!N$27*DR117</f>
        <v>9.0047169811320771</v>
      </c>
      <c r="DW117" s="3">
        <v>11.5</v>
      </c>
      <c r="DX117" s="3">
        <v>14.5</v>
      </c>
      <c r="DY117" s="3">
        <v>18</v>
      </c>
      <c r="DZ117" s="12"/>
      <c r="EA117" s="12"/>
      <c r="EB117" s="4">
        <f>[1]Area_Weights_Data!L$32*DW117+[1]Area_Weights_Data!M$32*DX117+[1]Area_Weights_Data!N$32*DY117</f>
        <v>11.8</v>
      </c>
      <c r="EC117" s="4">
        <f>[1]Area_Weights_Data!L$33*DW117+[1]Area_Weights_Data!M$33*DX117+[1]Area_Weights_Data!N$33*DY117</f>
        <v>15.707142857142856</v>
      </c>
      <c r="ED117" s="3">
        <v>10</v>
      </c>
      <c r="EE117" s="3">
        <v>8</v>
      </c>
      <c r="EF117" s="3">
        <v>8</v>
      </c>
      <c r="EG117" s="12"/>
      <c r="EH117" s="12"/>
      <c r="EI117" s="4">
        <f>[1]Area_Weights_Data!$L$35*ED117+[1]Area_Weights_Data!$M$35*EE117+[1]Area_Weights_Data!$N$35*EF117</f>
        <v>9.8571428571428577</v>
      </c>
      <c r="EJ117" s="4">
        <f>[1]Area_Weights_Data!$L$36*ED117+[1]Area_Weights_Data!$M$36*EE117+[1]Area_Weights_Data!$N$36*EF117</f>
        <v>7.9999999999999991</v>
      </c>
      <c r="EK117">
        <v>10</v>
      </c>
      <c r="EL117">
        <v>9.5</v>
      </c>
      <c r="EM117" s="12"/>
      <c r="EN117" s="13"/>
      <c r="EO117" s="3"/>
      <c r="EP117" s="3">
        <v>11.75</v>
      </c>
      <c r="EQ117" s="3">
        <v>11</v>
      </c>
      <c r="ER117" s="12"/>
      <c r="ES117" s="13"/>
      <c r="ET117" s="4" t="s">
        <v>98</v>
      </c>
      <c r="EU117" s="4">
        <f>[1]Area_Weights_Data!L$42*EO117+[1]Area_Weights_Data!M$42*EP117+[1]Area_Weights_Data!N$42*EQ117</f>
        <v>11.543269230769234</v>
      </c>
    </row>
    <row r="118" spans="1:151" x14ac:dyDescent="0.25">
      <c r="A118" s="5">
        <v>1986</v>
      </c>
      <c r="B118" s="2">
        <v>5</v>
      </c>
      <c r="C118" s="3">
        <v>118</v>
      </c>
      <c r="D118" s="3">
        <v>140</v>
      </c>
      <c r="E118" s="3">
        <v>154</v>
      </c>
      <c r="F118" s="12"/>
      <c r="G118" s="12"/>
      <c r="H118" s="4">
        <f>[1]Area_Weights_Data!C$5*C118+[1]Area_Weights_Data!D$5*D118+[1]Area_Weights_Data!E$5*E118</f>
        <v>128.93301472288601</v>
      </c>
      <c r="I118" s="4">
        <f>[1]Area_Weights_Data!C$6*C118+[1]Area_Weights_Data!D$6*D118+[1]Area_Weights_Data!E$6*E118</f>
        <v>147.68344806944026</v>
      </c>
      <c r="J118" s="3">
        <v>145</v>
      </c>
      <c r="K118" s="3"/>
      <c r="L118" s="3"/>
      <c r="M118" s="12"/>
      <c r="N118" s="12"/>
      <c r="O118" s="4"/>
      <c r="P118" s="4"/>
      <c r="Q118" s="3">
        <v>158</v>
      </c>
      <c r="R118" s="3">
        <v>120</v>
      </c>
      <c r="S118" s="3">
        <v>132</v>
      </c>
      <c r="T118" s="12"/>
      <c r="U118" s="12"/>
      <c r="V118" s="4">
        <f t="shared" si="8"/>
        <v>158</v>
      </c>
      <c r="W118" s="4">
        <f>[1]Area_Weights_Data!C$12*Q118+[1]Area_Weights_Data!E$12*S118</f>
        <v>134.85886510081065</v>
      </c>
      <c r="X118" s="3">
        <v>113</v>
      </c>
      <c r="Y118" s="3">
        <v>150</v>
      </c>
      <c r="Z118" s="3">
        <v>168</v>
      </c>
      <c r="AA118" s="12"/>
      <c r="AB118" s="12"/>
      <c r="AC118" s="4">
        <f>[1]Area_Weights_Data!C$14*X118+[1]Area_Weights_Data!D$14*Y118+[1]Area_Weights_Data!E$14*Z118</f>
        <v>121.7756731159518</v>
      </c>
      <c r="AD118" s="4">
        <f>[1]Area_Weights_Data!C$15*X118+[1]Area_Weights_Data!D$15*Y118+[1]Area_Weights_Data!E$15*Z118</f>
        <v>158.04911906033095</v>
      </c>
      <c r="AE118" s="3">
        <v>100</v>
      </c>
      <c r="AF118" s="3"/>
      <c r="AG118" s="3">
        <v>120</v>
      </c>
      <c r="AH118" s="12"/>
      <c r="AI118" s="12"/>
      <c r="AJ118" s="4">
        <f t="shared" si="9"/>
        <v>100</v>
      </c>
      <c r="AK118" s="4">
        <f t="shared" si="16"/>
        <v>120</v>
      </c>
      <c r="AL118" s="3"/>
      <c r="AM118" s="3">
        <v>104</v>
      </c>
      <c r="AN118" s="3">
        <v>128</v>
      </c>
      <c r="AO118" s="12"/>
      <c r="AP118" s="12"/>
      <c r="AQ118" s="4">
        <f>[1]Area_Weights_Data!D$23*AM118+[1]Area_Weights_Data!E$23*AN118</f>
        <v>116.46802569114772</v>
      </c>
      <c r="AR118" s="4">
        <f t="shared" si="11"/>
        <v>128</v>
      </c>
      <c r="AS118" s="3">
        <v>95</v>
      </c>
      <c r="AT118" s="3">
        <v>170</v>
      </c>
      <c r="AU118" s="3">
        <v>176</v>
      </c>
      <c r="AV118" s="12"/>
      <c r="AW118" s="12"/>
      <c r="AX118" s="4">
        <f>[1]Area_Weights_Data!$C$26*AS118+[1]Area_Weights_Data!$D$26*AT118+[1]Area_Weights_Data!$E$26*AU118</f>
        <v>117.0534351145038</v>
      </c>
      <c r="AY118" s="4">
        <f>[1]Area_Weights_Data!C$27*AS118+[1]Area_Weights_Data!D$27*AT118+[1]Area_Weights_Data!E$27*AU118</f>
        <v>173.18965425105546</v>
      </c>
      <c r="AZ118" s="3">
        <v>120</v>
      </c>
      <c r="BA118" s="3">
        <v>144</v>
      </c>
      <c r="BB118" s="3">
        <v>163</v>
      </c>
      <c r="BC118" s="12"/>
      <c r="BD118" s="12"/>
      <c r="BE118" s="4">
        <f t="shared" si="12"/>
        <v>120</v>
      </c>
      <c r="BF118" s="4">
        <f>[1]Area_Weights_Data!C$33*AZ118+[1]Area_Weights_Data!D$33*BA118+[1]Area_Weights_Data!E$33*BB118</f>
        <v>154.21136000000001</v>
      </c>
      <c r="BG118" s="3">
        <v>65</v>
      </c>
      <c r="BH118" s="3">
        <v>67</v>
      </c>
      <c r="BI118" s="3">
        <v>95</v>
      </c>
      <c r="BJ118" s="12"/>
      <c r="BK118" s="12"/>
      <c r="BL118" s="4">
        <f>[1]Area_Weights_Data!$C$35*BG118+[1]Area_Weights_Data!$D$35*BH118+[1]Area_Weights_Data!$E$35*BI118</f>
        <v>65.203592814371248</v>
      </c>
      <c r="BM118" s="4">
        <f>[1]Area_Weights_Data!$C$36*BG118+[1]Area_Weights_Data!$D$36*BH118+[1]Area_Weights_Data!$E$36*BI118</f>
        <v>76.794238683127588</v>
      </c>
      <c r="BN118">
        <v>125</v>
      </c>
      <c r="BO118">
        <v>137</v>
      </c>
      <c r="BP118" s="12"/>
      <c r="BQ118" s="12"/>
      <c r="BR118" s="3">
        <v>85</v>
      </c>
      <c r="BS118" s="3">
        <v>126</v>
      </c>
      <c r="BT118" s="3">
        <v>112</v>
      </c>
      <c r="BU118" s="12"/>
      <c r="BV118" s="12"/>
      <c r="BW118" s="4">
        <f>BR118*[1]Area_Weights_Data!C$41+BS118*[1]Area_Weights_Data!D$41+BT118*[1]Area_Weights_Data!E$41</f>
        <v>88.553333333333342</v>
      </c>
      <c r="BX118" s="4">
        <f>BR118*[1]Area_Weights_Data!C$42+BS118*[1]Area_Weights_Data!D$42+BT118*[1]Area_Weights_Data!E$42</f>
        <v>116.54907161803712</v>
      </c>
      <c r="BY118"/>
      <c r="BZ118" s="3">
        <v>15</v>
      </c>
      <c r="CA118" s="3">
        <v>19</v>
      </c>
      <c r="CB118" s="3">
        <v>22</v>
      </c>
      <c r="CC118" s="12"/>
      <c r="CD118" s="12"/>
      <c r="CE118" s="4">
        <f>[1]Area_Weights_Data!L$5*BZ118+[1]Area_Weights_Data!M$5*CA118+[1]Area_Weights_Data!N$5*CB118</f>
        <v>16.939498703543649</v>
      </c>
      <c r="CF118" s="4">
        <f>[1]Area_Weights_Data!L$6*BZ118+[1]Area_Weights_Data!M$6*CA118+[1]Area_Weights_Data!N$6*CB118</f>
        <v>20.570338058887678</v>
      </c>
      <c r="CG118" s="3">
        <v>13</v>
      </c>
      <c r="CH118" s="3"/>
      <c r="CI118" s="3"/>
      <c r="CJ118" s="12"/>
      <c r="CK118" s="12"/>
      <c r="CL118" s="4"/>
      <c r="CM118" s="4"/>
      <c r="CN118" s="3">
        <v>32</v>
      </c>
      <c r="CO118" s="3">
        <v>20</v>
      </c>
      <c r="CP118" s="3">
        <v>29</v>
      </c>
      <c r="CQ118" s="12"/>
      <c r="CR118" s="12"/>
      <c r="CS118" s="4">
        <f>[1]Area_Weights_Data!L$11*CN118+[1]Area_Weights_Data!N$11*CP118</f>
        <v>32</v>
      </c>
      <c r="CT118" s="4">
        <f>[1]Area_Weights_Data!L$12*CN118+[1]Area_Weights_Data!N$12*CP118</f>
        <v>29.841160220994482</v>
      </c>
      <c r="CU118" s="3">
        <v>11</v>
      </c>
      <c r="CV118" s="3">
        <v>16</v>
      </c>
      <c r="CW118" s="3">
        <v>25</v>
      </c>
      <c r="CX118" s="12"/>
      <c r="CY118" s="12"/>
      <c r="CZ118" s="4">
        <f>[1]Area_Weights_Data!L$14*CU118+[1]Area_Weights_Data!M$14*CV118+[1]Area_Weights_Data!N$14*CW118</f>
        <v>12.188925081433224</v>
      </c>
      <c r="DA118" s="4">
        <f>[1]Area_Weights_Data!L$15*CU118+[1]Area_Weights_Data!M$15*CV118+[1]Area_Weights_Data!N$15*CW118</f>
        <v>20.295109612141644</v>
      </c>
      <c r="DB118" s="3">
        <v>14</v>
      </c>
      <c r="DC118" s="3"/>
      <c r="DD118" s="3">
        <v>13</v>
      </c>
      <c r="DE118" s="12"/>
      <c r="DF118" s="12"/>
      <c r="DG118" s="4">
        <f t="shared" si="13"/>
        <v>14</v>
      </c>
      <c r="DH118" s="4">
        <f t="shared" si="14"/>
        <v>13</v>
      </c>
      <c r="DI118" s="3"/>
      <c r="DJ118" s="3">
        <v>7.5</v>
      </c>
      <c r="DK118" s="3">
        <v>10.75</v>
      </c>
      <c r="DL118" s="12"/>
      <c r="DM118" s="12"/>
      <c r="DN118" s="4">
        <f>[1]Area_Weights_Data!M$23*DJ118+[1]Area_Weights_Data!N$23*DK118</f>
        <v>8.455882352941174</v>
      </c>
      <c r="DO118" s="4">
        <f t="shared" si="15"/>
        <v>10.75</v>
      </c>
      <c r="DP118" s="3">
        <v>6</v>
      </c>
      <c r="DQ118" s="3">
        <v>7.75</v>
      </c>
      <c r="DR118" s="3">
        <v>9.5</v>
      </c>
      <c r="DS118" s="12"/>
      <c r="DT118" s="12"/>
      <c r="DU118" s="4">
        <f>[1]Area_Weights_Data!L$26*DP118+[1]Area_Weights_Data!M$26*DQ118+[1]Area_Weights_Data!N$26*DR118</f>
        <v>6.867886178861788</v>
      </c>
      <c r="DV118" s="4">
        <f>[1]Area_Weights_Data!L$27*DP118+[1]Area_Weights_Data!M$27*DQ118+[1]Area_Weights_Data!N$27*DR118</f>
        <v>9.0047169811320771</v>
      </c>
      <c r="DW118" s="3">
        <v>11</v>
      </c>
      <c r="DX118" s="3">
        <v>14</v>
      </c>
      <c r="DY118" s="3">
        <v>17</v>
      </c>
      <c r="DZ118" s="12"/>
      <c r="EA118" s="12"/>
      <c r="EB118" s="4">
        <f>[1]Area_Weights_Data!L$32*DW118+[1]Area_Weights_Data!M$32*DX118+[1]Area_Weights_Data!N$32*DY118</f>
        <v>11.3</v>
      </c>
      <c r="EC118" s="4">
        <f>[1]Area_Weights_Data!L$33*DW118+[1]Area_Weights_Data!M$33*DX118+[1]Area_Weights_Data!N$33*DY118</f>
        <v>15.034693877551017</v>
      </c>
      <c r="ED118" s="3">
        <v>10</v>
      </c>
      <c r="EE118" s="3">
        <v>8</v>
      </c>
      <c r="EF118" s="3">
        <v>8</v>
      </c>
      <c r="EG118" s="12"/>
      <c r="EH118" s="12"/>
      <c r="EI118" s="4">
        <f>[1]Area_Weights_Data!$L$35*ED118+[1]Area_Weights_Data!$M$35*EE118+[1]Area_Weights_Data!$N$35*EF118</f>
        <v>9.8571428571428577</v>
      </c>
      <c r="EJ118" s="4">
        <f>[1]Area_Weights_Data!$L$36*ED118+[1]Area_Weights_Data!$M$36*EE118+[1]Area_Weights_Data!$N$36*EF118</f>
        <v>7.9999999999999991</v>
      </c>
      <c r="EK118">
        <v>10</v>
      </c>
      <c r="EL118">
        <v>9.5</v>
      </c>
      <c r="EM118" s="12"/>
      <c r="EN118" s="13"/>
      <c r="EO118" s="3"/>
      <c r="EP118" s="3">
        <v>11.75</v>
      </c>
      <c r="EQ118" s="3">
        <v>11</v>
      </c>
      <c r="ER118" s="12"/>
      <c r="ES118" s="13"/>
      <c r="ET118" s="4" t="s">
        <v>98</v>
      </c>
      <c r="EU118" s="4">
        <f>[1]Area_Weights_Data!L$42*EO118+[1]Area_Weights_Data!M$42*EP118+[1]Area_Weights_Data!N$42*EQ118</f>
        <v>11.543269230769234</v>
      </c>
    </row>
    <row r="119" spans="1:151" x14ac:dyDescent="0.25">
      <c r="A119" s="5">
        <v>1986</v>
      </c>
      <c r="B119" s="2">
        <v>6</v>
      </c>
      <c r="C119" s="3">
        <v>108</v>
      </c>
      <c r="D119" s="3">
        <v>127</v>
      </c>
      <c r="E119" s="3">
        <v>147</v>
      </c>
      <c r="F119" s="12"/>
      <c r="G119" s="12"/>
      <c r="H119" s="4">
        <f>[1]Area_Weights_Data!C$5*C119+[1]Area_Weights_Data!D$5*D119+[1]Area_Weights_Data!E$5*E119</f>
        <v>117.44214907885612</v>
      </c>
      <c r="I119" s="4">
        <f>[1]Area_Weights_Data!C$6*C119+[1]Area_Weights_Data!D$6*D119+[1]Area_Weights_Data!E$6*E119</f>
        <v>137.97635438491469</v>
      </c>
      <c r="J119" s="3">
        <v>143</v>
      </c>
      <c r="K119" s="3"/>
      <c r="L119" s="3"/>
      <c r="M119" s="12"/>
      <c r="N119" s="12"/>
      <c r="O119" s="4"/>
      <c r="P119" s="4"/>
      <c r="Q119" s="3">
        <v>145</v>
      </c>
      <c r="R119" s="3">
        <v>80</v>
      </c>
      <c r="S119" s="3">
        <v>115</v>
      </c>
      <c r="T119" s="12"/>
      <c r="U119" s="12"/>
      <c r="V119" s="4">
        <f t="shared" si="8"/>
        <v>145</v>
      </c>
      <c r="W119" s="4">
        <f>[1]Area_Weights_Data!C$12*Q119+[1]Area_Weights_Data!E$12*S119</f>
        <v>118.29869050093535</v>
      </c>
      <c r="X119" s="3">
        <v>110</v>
      </c>
      <c r="Y119" s="3">
        <v>144</v>
      </c>
      <c r="Z119" s="3">
        <v>165</v>
      </c>
      <c r="AA119" s="12"/>
      <c r="AB119" s="12"/>
      <c r="AC119" s="4">
        <f>[1]Area_Weights_Data!C$14*X119+[1]Area_Weights_Data!D$14*Y119+[1]Area_Weights_Data!E$14*Z119</f>
        <v>118.06413205249626</v>
      </c>
      <c r="AD119" s="4">
        <f>[1]Area_Weights_Data!C$15*X119+[1]Area_Weights_Data!D$15*Y119+[1]Area_Weights_Data!E$15*Z119</f>
        <v>153.39063890371946</v>
      </c>
      <c r="AE119" s="3">
        <v>102</v>
      </c>
      <c r="AF119" s="3"/>
      <c r="AG119" s="3">
        <v>121</v>
      </c>
      <c r="AH119" s="12"/>
      <c r="AI119" s="12"/>
      <c r="AJ119" s="4">
        <f t="shared" si="9"/>
        <v>102</v>
      </c>
      <c r="AK119" s="4">
        <f t="shared" si="16"/>
        <v>121</v>
      </c>
      <c r="AL119" s="3"/>
      <c r="AM119" s="3">
        <v>105</v>
      </c>
      <c r="AN119" s="3">
        <v>120</v>
      </c>
      <c r="AO119" s="12"/>
      <c r="AP119" s="12"/>
      <c r="AQ119" s="4">
        <f>[1]Area_Weights_Data!D$23*AM119+[1]Area_Weights_Data!E$23*AN119</f>
        <v>112.73666573582796</v>
      </c>
      <c r="AR119" s="4">
        <f t="shared" si="11"/>
        <v>120</v>
      </c>
      <c r="AS119" s="3">
        <v>92</v>
      </c>
      <c r="AT119" s="3">
        <v>133</v>
      </c>
      <c r="AU119" s="3">
        <v>175</v>
      </c>
      <c r="AV119" s="12"/>
      <c r="AW119" s="12"/>
      <c r="AX119" s="4">
        <f>[1]Area_Weights_Data!$C$26*AS119+[1]Area_Weights_Data!$D$26*AT119+[1]Area_Weights_Data!$E$26*AU119</f>
        <v>104.05587786259539</v>
      </c>
      <c r="AY119" s="4">
        <f>[1]Area_Weights_Data!C$27*AS119+[1]Area_Weights_Data!D$27*AT119+[1]Area_Weights_Data!E$27*AU119</f>
        <v>155.32757975738798</v>
      </c>
      <c r="AZ119" s="3">
        <v>115</v>
      </c>
      <c r="BA119" s="3">
        <v>151</v>
      </c>
      <c r="BB119" s="3">
        <v>163</v>
      </c>
      <c r="BC119" s="12"/>
      <c r="BD119" s="12"/>
      <c r="BE119" s="4">
        <f t="shared" si="12"/>
        <v>115</v>
      </c>
      <c r="BF119" s="4">
        <f>[1]Area_Weights_Data!C$33*AZ119+[1]Area_Weights_Data!D$33*BA119+[1]Area_Weights_Data!E$33*BB119</f>
        <v>157.44927999999999</v>
      </c>
      <c r="BG119" s="3">
        <v>82</v>
      </c>
      <c r="BH119" s="3">
        <v>82</v>
      </c>
      <c r="BI119" s="3">
        <v>107</v>
      </c>
      <c r="BJ119" s="12"/>
      <c r="BK119" s="12"/>
      <c r="BL119" s="4">
        <f>[1]Area_Weights_Data!$C$35*BG119+[1]Area_Weights_Data!$D$35*BH119+[1]Area_Weights_Data!$E$35*BI119</f>
        <v>82</v>
      </c>
      <c r="BM119" s="4">
        <f>[1]Area_Weights_Data!$C$36*BG119+[1]Area_Weights_Data!$D$36*BH119+[1]Area_Weights_Data!$E$36*BI119</f>
        <v>90.744855967078195</v>
      </c>
      <c r="BN119">
        <v>115</v>
      </c>
      <c r="BO119">
        <v>110</v>
      </c>
      <c r="BP119" s="12"/>
      <c r="BQ119" s="12"/>
      <c r="BR119" s="3">
        <v>94</v>
      </c>
      <c r="BS119" s="3">
        <v>120</v>
      </c>
      <c r="BT119" s="3">
        <v>112</v>
      </c>
      <c r="BU119" s="12"/>
      <c r="BV119" s="12"/>
      <c r="BW119" s="4">
        <f>BR119*[1]Area_Weights_Data!C$41+BS119*[1]Area_Weights_Data!D$41+BT119*[1]Area_Weights_Data!E$41</f>
        <v>96.253333333333345</v>
      </c>
      <c r="BX119" s="4">
        <f>BR119*[1]Area_Weights_Data!C$42+BS119*[1]Area_Weights_Data!D$42+BT119*[1]Area_Weights_Data!E$42</f>
        <v>114.59946949602121</v>
      </c>
      <c r="BY119"/>
      <c r="BZ119" s="3">
        <v>15</v>
      </c>
      <c r="CA119" s="3">
        <v>22</v>
      </c>
      <c r="CB119" s="3">
        <v>23.5</v>
      </c>
      <c r="CC119" s="12"/>
      <c r="CD119" s="12"/>
      <c r="CE119" s="4">
        <f>[1]Area_Weights_Data!L$5*BZ119+[1]Area_Weights_Data!M$5*CA119+[1]Area_Weights_Data!N$5*CB119</f>
        <v>18.394122731201385</v>
      </c>
      <c r="CF119" s="4">
        <f>[1]Area_Weights_Data!L$6*BZ119+[1]Area_Weights_Data!M$6*CA119+[1]Area_Weights_Data!N$6*CB119</f>
        <v>22.785169029443843</v>
      </c>
      <c r="CG119" s="3">
        <v>11.5</v>
      </c>
      <c r="CH119" s="3"/>
      <c r="CI119" s="3"/>
      <c r="CJ119" s="12"/>
      <c r="CK119" s="12"/>
      <c r="CL119" s="4"/>
      <c r="CM119" s="4"/>
      <c r="CN119" s="3">
        <v>27</v>
      </c>
      <c r="CO119" s="3">
        <v>11</v>
      </c>
      <c r="CP119" s="3">
        <v>22</v>
      </c>
      <c r="CQ119" s="12"/>
      <c r="CR119" s="12"/>
      <c r="CS119" s="4">
        <f>[1]Area_Weights_Data!L$11*CN119+[1]Area_Weights_Data!N$11*CP119</f>
        <v>27</v>
      </c>
      <c r="CT119" s="4">
        <f>[1]Area_Weights_Data!L$12*CN119+[1]Area_Weights_Data!N$12*CP119</f>
        <v>23.401933701657462</v>
      </c>
      <c r="CU119" s="3">
        <v>10</v>
      </c>
      <c r="CV119" s="3">
        <v>15</v>
      </c>
      <c r="CW119" s="3">
        <v>23</v>
      </c>
      <c r="CX119" s="12"/>
      <c r="CY119" s="12"/>
      <c r="CZ119" s="4">
        <f>[1]Area_Weights_Data!L$14*CU119+[1]Area_Weights_Data!M$14*CV119+[1]Area_Weights_Data!N$14*CW119</f>
        <v>11.188925081433224</v>
      </c>
      <c r="DA119" s="4">
        <f>[1]Area_Weights_Data!L$15*CU119+[1]Area_Weights_Data!M$15*CV119+[1]Area_Weights_Data!N$15*CW119</f>
        <v>18.817875210792572</v>
      </c>
      <c r="DB119" s="3">
        <v>12.5</v>
      </c>
      <c r="DC119" s="3"/>
      <c r="DD119" s="3">
        <v>13</v>
      </c>
      <c r="DE119" s="12"/>
      <c r="DF119" s="12"/>
      <c r="DG119" s="4">
        <f t="shared" si="13"/>
        <v>12.5</v>
      </c>
      <c r="DH119" s="4">
        <f t="shared" si="14"/>
        <v>13</v>
      </c>
      <c r="DI119" s="3"/>
      <c r="DJ119" s="3">
        <v>9.5</v>
      </c>
      <c r="DK119" s="3">
        <v>9</v>
      </c>
      <c r="DL119" s="12"/>
      <c r="DM119" s="12"/>
      <c r="DN119" s="4">
        <f>[1]Area_Weights_Data!M$23*DJ119+[1]Area_Weights_Data!N$23*DK119</f>
        <v>9.3529411764705852</v>
      </c>
      <c r="DO119" s="4">
        <f t="shared" si="15"/>
        <v>9</v>
      </c>
      <c r="DP119" s="3">
        <v>6</v>
      </c>
      <c r="DQ119" s="3">
        <v>8</v>
      </c>
      <c r="DR119" s="3">
        <v>10</v>
      </c>
      <c r="DS119" s="12"/>
      <c r="DT119" s="12"/>
      <c r="DU119" s="4">
        <f>[1]Area_Weights_Data!L$26*DP119+[1]Area_Weights_Data!M$26*DQ119+[1]Area_Weights_Data!N$26*DR119</f>
        <v>6.9918699186991855</v>
      </c>
      <c r="DV119" s="4">
        <f>[1]Area_Weights_Data!L$27*DP119+[1]Area_Weights_Data!M$27*DQ119+[1]Area_Weights_Data!N$27*DR119</f>
        <v>9.4339622641509457</v>
      </c>
      <c r="DW119" s="3">
        <v>10</v>
      </c>
      <c r="DX119" s="3">
        <v>13</v>
      </c>
      <c r="DY119" s="3">
        <v>16.5</v>
      </c>
      <c r="DZ119" s="12"/>
      <c r="EA119" s="12"/>
      <c r="EB119" s="4">
        <f>[1]Area_Weights_Data!L$32*DW119+[1]Area_Weights_Data!M$32*DX119+[1]Area_Weights_Data!N$32*DY119</f>
        <v>10.3</v>
      </c>
      <c r="EC119" s="4">
        <f>[1]Area_Weights_Data!L$33*DW119+[1]Area_Weights_Data!M$33*DX119+[1]Area_Weights_Data!N$33*DY119</f>
        <v>14.207142857142856</v>
      </c>
      <c r="ED119" s="3">
        <v>10</v>
      </c>
      <c r="EE119" s="3">
        <v>8</v>
      </c>
      <c r="EF119" s="3">
        <v>8</v>
      </c>
      <c r="EG119" s="12"/>
      <c r="EH119" s="12"/>
      <c r="EI119" s="4">
        <f>[1]Area_Weights_Data!$L$35*ED119+[1]Area_Weights_Data!$M$35*EE119+[1]Area_Weights_Data!$N$35*EF119</f>
        <v>9.8571428571428577</v>
      </c>
      <c r="EJ119" s="4">
        <f>[1]Area_Weights_Data!$L$36*ED119+[1]Area_Weights_Data!$M$36*EE119+[1]Area_Weights_Data!$N$36*EF119</f>
        <v>7.9999999999999991</v>
      </c>
      <c r="EK119">
        <v>8.5</v>
      </c>
      <c r="EL119">
        <v>9</v>
      </c>
      <c r="EM119" s="12"/>
      <c r="EN119" s="13"/>
      <c r="EO119" s="3"/>
      <c r="EP119" s="3">
        <v>12.75</v>
      </c>
      <c r="EQ119" s="3">
        <v>11</v>
      </c>
      <c r="ER119" s="12"/>
      <c r="ES119" s="13"/>
      <c r="ET119" s="4" t="s">
        <v>98</v>
      </c>
      <c r="EU119" s="4">
        <f>[1]Area_Weights_Data!L$42*EO119+[1]Area_Weights_Data!M$42*EP119+[1]Area_Weights_Data!N$42*EQ119</f>
        <v>12.267628205128208</v>
      </c>
    </row>
    <row r="120" spans="1:151" x14ac:dyDescent="0.25">
      <c r="A120" s="5">
        <v>1986</v>
      </c>
      <c r="B120" s="2">
        <v>7</v>
      </c>
      <c r="C120" s="3">
        <v>114</v>
      </c>
      <c r="D120" s="3">
        <v>133</v>
      </c>
      <c r="E120" s="3">
        <v>140</v>
      </c>
      <c r="F120" s="12"/>
      <c r="G120" s="12"/>
      <c r="H120" s="4">
        <f>[1]Area_Weights_Data!C$5*C120+[1]Area_Weights_Data!D$5*D120+[1]Area_Weights_Data!E$5*E120</f>
        <v>123.44214907885612</v>
      </c>
      <c r="I120" s="4">
        <f>[1]Area_Weights_Data!C$6*C120+[1]Area_Weights_Data!D$6*D120+[1]Area_Weights_Data!E$6*E120</f>
        <v>136.84172403472013</v>
      </c>
      <c r="J120" s="3">
        <v>143</v>
      </c>
      <c r="K120" s="3"/>
      <c r="L120" s="3"/>
      <c r="M120" s="12"/>
      <c r="N120" s="12"/>
      <c r="O120" s="4"/>
      <c r="P120" s="4"/>
      <c r="Q120" s="3">
        <v>144</v>
      </c>
      <c r="R120" s="3">
        <v>93</v>
      </c>
      <c r="S120" s="3">
        <v>125</v>
      </c>
      <c r="T120" s="12"/>
      <c r="U120" s="12"/>
      <c r="V120" s="4">
        <f t="shared" si="8"/>
        <v>144</v>
      </c>
      <c r="W120" s="4">
        <f>[1]Area_Weights_Data!C$12*Q120+[1]Area_Weights_Data!E$12*S120</f>
        <v>127.08917065059239</v>
      </c>
      <c r="X120" s="3">
        <v>100</v>
      </c>
      <c r="Y120" s="3">
        <v>144</v>
      </c>
      <c r="Z120" s="3">
        <v>163</v>
      </c>
      <c r="AA120" s="12"/>
      <c r="AB120" s="12"/>
      <c r="AC120" s="4">
        <f>[1]Area_Weights_Data!C$14*X120+[1]Area_Weights_Data!D$14*Y120+[1]Area_Weights_Data!E$14*Z120</f>
        <v>110.43593559734811</v>
      </c>
      <c r="AD120" s="4">
        <f>[1]Area_Weights_Data!C$15*X120+[1]Area_Weights_Data!D$15*Y120+[1]Area_Weights_Data!E$15*Z120</f>
        <v>152.49629234146045</v>
      </c>
      <c r="AE120" s="3">
        <v>105</v>
      </c>
      <c r="AF120" s="3"/>
      <c r="AG120" s="3">
        <v>110</v>
      </c>
      <c r="AH120" s="12"/>
      <c r="AI120" s="12"/>
      <c r="AJ120" s="4">
        <f t="shared" si="9"/>
        <v>105</v>
      </c>
      <c r="AK120" s="4">
        <f t="shared" si="16"/>
        <v>110</v>
      </c>
      <c r="AL120" s="3"/>
      <c r="AM120" s="3">
        <v>106</v>
      </c>
      <c r="AN120" s="3">
        <v>115</v>
      </c>
      <c r="AO120" s="12"/>
      <c r="AP120" s="12"/>
      <c r="AQ120" s="4">
        <f>[1]Area_Weights_Data!D$23*AM120+[1]Area_Weights_Data!E$23*AN120</f>
        <v>110.58196034627197</v>
      </c>
      <c r="AR120" s="4">
        <f t="shared" si="11"/>
        <v>115</v>
      </c>
      <c r="AS120" s="3">
        <v>80</v>
      </c>
      <c r="AT120" s="3">
        <v>123</v>
      </c>
      <c r="AU120" s="3">
        <v>145</v>
      </c>
      <c r="AV120" s="12"/>
      <c r="AW120" s="12"/>
      <c r="AX120" s="4">
        <f>[1]Area_Weights_Data!$C$26*AS120+[1]Area_Weights_Data!$D$26*AT120+[1]Area_Weights_Data!$E$26*AU120</f>
        <v>92.643969465648837</v>
      </c>
      <c r="AY120" s="4">
        <f>[1]Area_Weights_Data!C$27*AS120+[1]Area_Weights_Data!D$27*AT120+[1]Area_Weights_Data!E$27*AU120</f>
        <v>134.69539892053655</v>
      </c>
      <c r="AZ120" s="3">
        <v>107</v>
      </c>
      <c r="BA120" s="3">
        <v>144</v>
      </c>
      <c r="BB120" s="3">
        <v>160</v>
      </c>
      <c r="BC120" s="12"/>
      <c r="BD120" s="12"/>
      <c r="BE120" s="4">
        <f t="shared" si="12"/>
        <v>107</v>
      </c>
      <c r="BF120" s="4">
        <f>[1]Area_Weights_Data!C$33*AZ120+[1]Area_Weights_Data!D$33*BA120+[1]Area_Weights_Data!E$33*BB120</f>
        <v>152.59904</v>
      </c>
      <c r="BG120" s="3">
        <v>60</v>
      </c>
      <c r="BH120" s="3">
        <v>55</v>
      </c>
      <c r="BI120" s="3">
        <v>80</v>
      </c>
      <c r="BJ120" s="12"/>
      <c r="BK120" s="12"/>
      <c r="BL120" s="4">
        <f>[1]Area_Weights_Data!$C$35*BG120+[1]Area_Weights_Data!$D$35*BH120+[1]Area_Weights_Data!$E$35*BI120</f>
        <v>59.491017964071858</v>
      </c>
      <c r="BM120" s="4">
        <f>[1]Area_Weights_Data!$C$36*BG120+[1]Area_Weights_Data!$D$36*BH120+[1]Area_Weights_Data!$E$36*BI120</f>
        <v>63.744855967078195</v>
      </c>
      <c r="BN120">
        <v>110</v>
      </c>
      <c r="BO120">
        <v>113</v>
      </c>
      <c r="BP120" s="12"/>
      <c r="BQ120" s="12"/>
      <c r="BR120" s="3">
        <v>72</v>
      </c>
      <c r="BS120" s="3">
        <v>111</v>
      </c>
      <c r="BT120" s="3">
        <v>95</v>
      </c>
      <c r="BU120" s="12"/>
      <c r="BV120" s="12"/>
      <c r="BW120" s="4">
        <f>BR120*[1]Area_Weights_Data!C$41+BS120*[1]Area_Weights_Data!D$41+BT120*[1]Area_Weights_Data!E$41</f>
        <v>75.38000000000001</v>
      </c>
      <c r="BX120" s="4">
        <f>BR120*[1]Area_Weights_Data!C$42+BS120*[1]Area_Weights_Data!D$42+BT120*[1]Area_Weights_Data!E$42</f>
        <v>100.19893899204243</v>
      </c>
      <c r="BY120"/>
      <c r="BZ120" s="3">
        <v>12.5</v>
      </c>
      <c r="CA120" s="3">
        <v>20</v>
      </c>
      <c r="CB120" s="3">
        <v>21.5</v>
      </c>
      <c r="CC120" s="12"/>
      <c r="CD120" s="12"/>
      <c r="CE120" s="4">
        <f>[1]Area_Weights_Data!L$5*BZ120+[1]Area_Weights_Data!M$5*CA120+[1]Area_Weights_Data!N$5*CB120</f>
        <v>16.136560069144341</v>
      </c>
      <c r="CF120" s="4">
        <f>[1]Area_Weights_Data!L$6*BZ120+[1]Area_Weights_Data!M$6*CA120+[1]Area_Weights_Data!N$6*CB120</f>
        <v>20.785169029443839</v>
      </c>
      <c r="CG120" s="3">
        <v>11.5</v>
      </c>
      <c r="CH120" s="3"/>
      <c r="CI120" s="3"/>
      <c r="CJ120" s="12"/>
      <c r="CK120" s="12"/>
      <c r="CL120" s="4"/>
      <c r="CM120" s="4"/>
      <c r="CN120" s="3">
        <v>25</v>
      </c>
      <c r="CO120" s="3">
        <v>7.5</v>
      </c>
      <c r="CP120" s="3">
        <v>21</v>
      </c>
      <c r="CQ120" s="12"/>
      <c r="CR120" s="12"/>
      <c r="CS120" s="4">
        <f>[1]Area_Weights_Data!L$11*CN120+[1]Area_Weights_Data!N$11*CP120</f>
        <v>25</v>
      </c>
      <c r="CT120" s="4">
        <f>[1]Area_Weights_Data!L$12*CN120+[1]Area_Weights_Data!N$12*CP120</f>
        <v>22.121546961325972</v>
      </c>
      <c r="CU120" s="3">
        <v>10</v>
      </c>
      <c r="CV120" s="3">
        <v>15</v>
      </c>
      <c r="CW120" s="3">
        <v>23</v>
      </c>
      <c r="CX120" s="12"/>
      <c r="CY120" s="12"/>
      <c r="CZ120" s="4">
        <f>[1]Area_Weights_Data!L$14*CU120+[1]Area_Weights_Data!M$14*CV120+[1]Area_Weights_Data!N$14*CW120</f>
        <v>11.188925081433224</v>
      </c>
      <c r="DA120" s="4">
        <f>[1]Area_Weights_Data!L$15*CU120+[1]Area_Weights_Data!M$15*CV120+[1]Area_Weights_Data!N$15*CW120</f>
        <v>18.817875210792572</v>
      </c>
      <c r="DB120" s="3">
        <v>11.5</v>
      </c>
      <c r="DC120" s="3"/>
      <c r="DD120" s="3">
        <v>11.5</v>
      </c>
      <c r="DE120" s="12"/>
      <c r="DF120" s="12"/>
      <c r="DG120" s="4">
        <f t="shared" si="13"/>
        <v>11.5</v>
      </c>
      <c r="DH120" s="4">
        <f t="shared" si="14"/>
        <v>11.5</v>
      </c>
      <c r="DI120" s="3"/>
      <c r="DJ120" s="3">
        <v>9.25</v>
      </c>
      <c r="DK120" s="3">
        <v>10</v>
      </c>
      <c r="DL120" s="12"/>
      <c r="DM120" s="12"/>
      <c r="DN120" s="4">
        <f>[1]Area_Weights_Data!M$23*DJ120+[1]Area_Weights_Data!N$23*DK120</f>
        <v>9.470588235294116</v>
      </c>
      <c r="DO120" s="4">
        <f t="shared" si="15"/>
        <v>10</v>
      </c>
      <c r="DP120" s="3">
        <v>6</v>
      </c>
      <c r="DQ120" s="3">
        <v>8</v>
      </c>
      <c r="DR120" s="3">
        <v>10</v>
      </c>
      <c r="DS120" s="12"/>
      <c r="DT120" s="12"/>
      <c r="DU120" s="4">
        <f>[1]Area_Weights_Data!L$26*DP120+[1]Area_Weights_Data!M$26*DQ120+[1]Area_Weights_Data!N$26*DR120</f>
        <v>6.9918699186991855</v>
      </c>
      <c r="DV120" s="4">
        <f>[1]Area_Weights_Data!L$27*DP120+[1]Area_Weights_Data!M$27*DQ120+[1]Area_Weights_Data!N$27*DR120</f>
        <v>9.4339622641509457</v>
      </c>
      <c r="DW120" s="3">
        <v>10</v>
      </c>
      <c r="DX120" s="3">
        <v>12.5</v>
      </c>
      <c r="DY120" s="3">
        <v>16</v>
      </c>
      <c r="DZ120" s="12"/>
      <c r="EA120" s="12"/>
      <c r="EB120" s="4">
        <f>[1]Area_Weights_Data!L$32*DW120+[1]Area_Weights_Data!M$32*DX120+[1]Area_Weights_Data!N$32*DY120</f>
        <v>10.25</v>
      </c>
      <c r="EC120" s="4">
        <f>[1]Area_Weights_Data!L$33*DW120+[1]Area_Weights_Data!M$33*DX120+[1]Area_Weights_Data!N$33*DY120</f>
        <v>13.707142857142856</v>
      </c>
      <c r="ED120" s="3">
        <v>10</v>
      </c>
      <c r="EE120" s="3">
        <v>8</v>
      </c>
      <c r="EF120" s="3">
        <v>9</v>
      </c>
      <c r="EG120" s="12"/>
      <c r="EH120" s="12"/>
      <c r="EI120" s="4">
        <f>[1]Area_Weights_Data!$L$35*ED120+[1]Area_Weights_Data!$M$35*EE120+[1]Area_Weights_Data!$N$35*EF120</f>
        <v>9.8571428571428577</v>
      </c>
      <c r="EJ120" s="4">
        <f>[1]Area_Weights_Data!$L$36*ED120+[1]Area_Weights_Data!$M$36*EE120+[1]Area_Weights_Data!$N$36*EF120</f>
        <v>8.5185185185185173</v>
      </c>
      <c r="EK120">
        <v>8.5</v>
      </c>
      <c r="EL120">
        <v>9</v>
      </c>
      <c r="EM120" s="12"/>
      <c r="EN120" s="13"/>
      <c r="EO120" s="3"/>
      <c r="EP120" s="3">
        <v>12.75</v>
      </c>
      <c r="EQ120" s="3">
        <v>11</v>
      </c>
      <c r="ER120" s="12"/>
      <c r="ES120" s="13"/>
      <c r="ET120" s="4" t="s">
        <v>98</v>
      </c>
      <c r="EU120" s="4">
        <f>[1]Area_Weights_Data!L$42*EO120+[1]Area_Weights_Data!M$42*EP120+[1]Area_Weights_Data!N$42*EQ120</f>
        <v>12.267628205128208</v>
      </c>
    </row>
    <row r="121" spans="1:151" x14ac:dyDescent="0.25">
      <c r="A121" s="5">
        <v>1986</v>
      </c>
      <c r="B121" s="2">
        <v>8</v>
      </c>
      <c r="C121" s="3">
        <v>94</v>
      </c>
      <c r="D121" s="3">
        <v>127</v>
      </c>
      <c r="E121" s="3">
        <v>162</v>
      </c>
      <c r="F121" s="12"/>
      <c r="G121" s="12"/>
      <c r="H121" s="4">
        <f>[1]Area_Weights_Data!C$5*C121+[1]Area_Weights_Data!D$5*D121+[1]Area_Weights_Data!E$5*E121</f>
        <v>110.39952208432902</v>
      </c>
      <c r="I121" s="4">
        <f>[1]Area_Weights_Data!C$6*C121+[1]Area_Weights_Data!D$6*D121+[1]Area_Weights_Data!E$6*E121</f>
        <v>146.20862017360071</v>
      </c>
      <c r="J121" s="3">
        <v>143</v>
      </c>
      <c r="K121" s="3"/>
      <c r="L121" s="3"/>
      <c r="M121" s="12"/>
      <c r="N121" s="12"/>
      <c r="O121" s="4"/>
      <c r="P121" s="4"/>
      <c r="Q121" s="3">
        <v>158</v>
      </c>
      <c r="R121" s="3">
        <v>100</v>
      </c>
      <c r="S121" s="3">
        <v>135</v>
      </c>
      <c r="T121" s="12"/>
      <c r="U121" s="12"/>
      <c r="V121" s="4">
        <f t="shared" si="8"/>
        <v>158</v>
      </c>
      <c r="W121" s="4">
        <f>[1]Area_Weights_Data!C$12*Q121+[1]Area_Weights_Data!E$12*S121</f>
        <v>137.5289960507171</v>
      </c>
      <c r="X121" s="3">
        <v>100</v>
      </c>
      <c r="Y121" s="3">
        <v>149</v>
      </c>
      <c r="Z121" s="3">
        <v>162</v>
      </c>
      <c r="AA121" s="12"/>
      <c r="AB121" s="12"/>
      <c r="AC121" s="4">
        <f>[1]Area_Weights_Data!C$14*X121+[1]Area_Weights_Data!D$14*Y121+[1]Area_Weights_Data!E$14*Z121</f>
        <v>111.62183736977403</v>
      </c>
      <c r="AD121" s="4">
        <f>[1]Area_Weights_Data!C$15*X121+[1]Area_Weights_Data!D$15*Y121+[1]Area_Weights_Data!E$15*Z121</f>
        <v>154.81325265468342</v>
      </c>
      <c r="AE121" s="3">
        <v>110</v>
      </c>
      <c r="AF121" s="3"/>
      <c r="AG121" s="3">
        <v>104</v>
      </c>
      <c r="AH121" s="12"/>
      <c r="AI121" s="12"/>
      <c r="AJ121" s="4">
        <f t="shared" si="9"/>
        <v>110</v>
      </c>
      <c r="AK121" s="4">
        <f t="shared" si="16"/>
        <v>104</v>
      </c>
      <c r="AL121" s="3"/>
      <c r="AM121" s="3">
        <v>81</v>
      </c>
      <c r="AN121" s="3">
        <v>100</v>
      </c>
      <c r="AO121" s="12"/>
      <c r="AP121" s="12"/>
      <c r="AQ121" s="4">
        <f>[1]Area_Weights_Data!D$23*AM121+[1]Area_Weights_Data!E$23*AN121</f>
        <v>90.872382016196582</v>
      </c>
      <c r="AR121" s="4">
        <f t="shared" si="11"/>
        <v>100</v>
      </c>
      <c r="AS121" s="3">
        <v>76</v>
      </c>
      <c r="AT121" s="3">
        <v>120</v>
      </c>
      <c r="AU121" s="3">
        <v>146</v>
      </c>
      <c r="AV121" s="12"/>
      <c r="AW121" s="12"/>
      <c r="AX121" s="4">
        <f>[1]Area_Weights_Data!$C$26*AS121+[1]Area_Weights_Data!$D$26*AT121+[1]Area_Weights_Data!$E$26*AU121</f>
        <v>88.938015267175558</v>
      </c>
      <c r="AY121" s="4">
        <f>[1]Area_Weights_Data!C$27*AS121+[1]Area_Weights_Data!D$27*AT121+[1]Area_Weights_Data!E$27*AU121</f>
        <v>133.82183508790683</v>
      </c>
      <c r="AZ121" s="3">
        <v>112</v>
      </c>
      <c r="BA121" s="3">
        <v>143</v>
      </c>
      <c r="BB121" s="3">
        <v>156</v>
      </c>
      <c r="BC121" s="12"/>
      <c r="BD121" s="12"/>
      <c r="BE121" s="4">
        <f t="shared" si="12"/>
        <v>112</v>
      </c>
      <c r="BF121" s="4">
        <f>[1]Area_Weights_Data!C$33*AZ121+[1]Area_Weights_Data!D$33*BA121+[1]Area_Weights_Data!E$33*BB121</f>
        <v>149.98671999999999</v>
      </c>
      <c r="BG121" s="3">
        <v>61</v>
      </c>
      <c r="BH121" s="3">
        <v>92</v>
      </c>
      <c r="BI121" s="3">
        <v>77</v>
      </c>
      <c r="BJ121" s="12"/>
      <c r="BK121" s="12"/>
      <c r="BL121" s="4">
        <f>[1]Area_Weights_Data!$C$35*BG121+[1]Area_Weights_Data!$D$35*BH121+[1]Area_Weights_Data!$E$35*BI121</f>
        <v>64.155688622754496</v>
      </c>
      <c r="BM121" s="4">
        <f>[1]Area_Weights_Data!$C$36*BG121+[1]Area_Weights_Data!$D$36*BH121+[1]Area_Weights_Data!$E$36*BI121</f>
        <v>86.753086419753089</v>
      </c>
      <c r="BN121">
        <v>110</v>
      </c>
      <c r="BO121">
        <v>113</v>
      </c>
      <c r="BP121" s="12"/>
      <c r="BQ121" s="12"/>
      <c r="BR121" s="3">
        <v>79</v>
      </c>
      <c r="BS121" s="3">
        <v>109</v>
      </c>
      <c r="BT121" s="3">
        <v>114</v>
      </c>
      <c r="BU121" s="12"/>
      <c r="BV121" s="12"/>
      <c r="BW121" s="4">
        <f>BR121*[1]Area_Weights_Data!C$41+BS121*[1]Area_Weights_Data!D$41+BT121*[1]Area_Weights_Data!E$41</f>
        <v>81.600000000000009</v>
      </c>
      <c r="BX121" s="4">
        <f>BR121*[1]Area_Weights_Data!C$42+BS121*[1]Area_Weights_Data!D$42+BT121*[1]Area_Weights_Data!E$42</f>
        <v>112.37533156498672</v>
      </c>
      <c r="BY121"/>
      <c r="BZ121" s="3">
        <v>11.5</v>
      </c>
      <c r="CA121" s="3">
        <v>17</v>
      </c>
      <c r="CB121" s="3">
        <v>20.5</v>
      </c>
      <c r="CC121" s="12"/>
      <c r="CD121" s="12"/>
      <c r="CE121" s="4">
        <f>[1]Area_Weights_Data!L$5*BZ121+[1]Area_Weights_Data!M$5*CA121+[1]Area_Weights_Data!N$5*CB121</f>
        <v>14.166810717372515</v>
      </c>
      <c r="CF121" s="4">
        <f>[1]Area_Weights_Data!L$6*BZ121+[1]Area_Weights_Data!M$6*CA121+[1]Area_Weights_Data!N$6*CB121</f>
        <v>18.832061068702291</v>
      </c>
      <c r="CG121" s="3">
        <v>11.5</v>
      </c>
      <c r="CH121" s="3"/>
      <c r="CI121" s="3"/>
      <c r="CJ121" s="12"/>
      <c r="CK121" s="12"/>
      <c r="CL121" s="4"/>
      <c r="CM121" s="4"/>
      <c r="CN121" s="3">
        <v>23</v>
      </c>
      <c r="CO121" s="3">
        <v>10</v>
      </c>
      <c r="CP121" s="3">
        <v>18</v>
      </c>
      <c r="CQ121" s="12"/>
      <c r="CR121" s="12"/>
      <c r="CS121" s="4">
        <f>[1]Area_Weights_Data!L$11*CN121+[1]Area_Weights_Data!N$11*CP121</f>
        <v>23</v>
      </c>
      <c r="CT121" s="4">
        <f>[1]Area_Weights_Data!L$12*CN121+[1]Area_Weights_Data!N$12*CP121</f>
        <v>19.401933701657462</v>
      </c>
      <c r="CU121" s="3">
        <v>10</v>
      </c>
      <c r="CV121" s="3">
        <v>16</v>
      </c>
      <c r="CW121" s="3">
        <v>25</v>
      </c>
      <c r="CX121" s="12"/>
      <c r="CY121" s="12"/>
      <c r="CZ121" s="4">
        <f>[1]Area_Weights_Data!L$14*CU121+[1]Area_Weights_Data!M$14*CV121+[1]Area_Weights_Data!N$14*CW121</f>
        <v>11.426710097719869</v>
      </c>
      <c r="DA121" s="4">
        <f>[1]Area_Weights_Data!L$15*CU121+[1]Area_Weights_Data!M$15*CV121+[1]Area_Weights_Data!N$15*CW121</f>
        <v>20.295109612141644</v>
      </c>
      <c r="DB121" s="3">
        <v>11</v>
      </c>
      <c r="DC121" s="3"/>
      <c r="DD121" s="3">
        <v>10.5</v>
      </c>
      <c r="DE121" s="12"/>
      <c r="DF121" s="12"/>
      <c r="DG121" s="4">
        <f t="shared" si="13"/>
        <v>11</v>
      </c>
      <c r="DH121" s="4">
        <f t="shared" si="14"/>
        <v>10.5</v>
      </c>
      <c r="DI121" s="3"/>
      <c r="DJ121" s="3">
        <v>9.25</v>
      </c>
      <c r="DK121" s="3">
        <v>10</v>
      </c>
      <c r="DL121" s="12"/>
      <c r="DM121" s="12"/>
      <c r="DN121" s="4">
        <f>[1]Area_Weights_Data!M$23*DJ121+[1]Area_Weights_Data!N$23*DK121</f>
        <v>9.470588235294116</v>
      </c>
      <c r="DO121" s="4">
        <f t="shared" si="15"/>
        <v>10</v>
      </c>
      <c r="DP121" s="3">
        <v>6</v>
      </c>
      <c r="DQ121" s="3">
        <v>8</v>
      </c>
      <c r="DR121" s="3">
        <v>10</v>
      </c>
      <c r="DS121" s="12"/>
      <c r="DT121" s="12"/>
      <c r="DU121" s="4">
        <f>[1]Area_Weights_Data!L$26*DP121+[1]Area_Weights_Data!M$26*DQ121+[1]Area_Weights_Data!N$26*DR121</f>
        <v>6.9918699186991855</v>
      </c>
      <c r="DV121" s="4">
        <f>[1]Area_Weights_Data!L$27*DP121+[1]Area_Weights_Data!M$27*DQ121+[1]Area_Weights_Data!N$27*DR121</f>
        <v>9.4339622641509457</v>
      </c>
      <c r="DW121" s="3">
        <v>9.5</v>
      </c>
      <c r="DX121" s="3">
        <v>12.5</v>
      </c>
      <c r="DY121" s="3">
        <v>17</v>
      </c>
      <c r="DZ121" s="12"/>
      <c r="EA121" s="12"/>
      <c r="EB121" s="4">
        <f>[1]Area_Weights_Data!L$32*DW121+[1]Area_Weights_Data!M$32*DX121+[1]Area_Weights_Data!N$32*DY121</f>
        <v>9.8000000000000007</v>
      </c>
      <c r="EC121" s="4">
        <f>[1]Area_Weights_Data!L$33*DW121+[1]Area_Weights_Data!M$33*DX121+[1]Area_Weights_Data!N$33*DY121</f>
        <v>14.052040816326528</v>
      </c>
      <c r="ED121" s="3">
        <v>10</v>
      </c>
      <c r="EE121" s="3">
        <v>10</v>
      </c>
      <c r="EF121" s="3">
        <v>10.5</v>
      </c>
      <c r="EG121" s="12"/>
      <c r="EH121" s="12"/>
      <c r="EI121" s="4">
        <f>[1]Area_Weights_Data!$L$35*ED121+[1]Area_Weights_Data!$M$35*EE121+[1]Area_Weights_Data!$N$35*EF121</f>
        <v>10.000000000000002</v>
      </c>
      <c r="EJ121" s="4">
        <f>[1]Area_Weights_Data!$L$36*ED121+[1]Area_Weights_Data!$M$36*EE121+[1]Area_Weights_Data!$N$36*EF121</f>
        <v>10.259259259259258</v>
      </c>
      <c r="EK121">
        <v>8.5</v>
      </c>
      <c r="EL121">
        <v>9.5</v>
      </c>
      <c r="EM121" s="12"/>
      <c r="EN121" s="13"/>
      <c r="EO121" s="3">
        <v>8.5</v>
      </c>
      <c r="EP121" s="3">
        <v>12.75</v>
      </c>
      <c r="EQ121" s="3">
        <v>11.5</v>
      </c>
      <c r="ER121" s="12"/>
      <c r="ES121" s="13"/>
      <c r="ET121" s="4">
        <f>[1]Area_Weights_Data!L$41*EO121+[1]Area_Weights_Data!M$41*EP121+[1]Area_Weights_Data!N$41*EQ121</f>
        <v>9.6755319148936181</v>
      </c>
      <c r="EU121" s="4">
        <f>[1]Area_Weights_Data!L$42*EO121+[1]Area_Weights_Data!M$42*EP121+[1]Area_Weights_Data!N$42*EQ121</f>
        <v>12.405448717948719</v>
      </c>
    </row>
    <row r="122" spans="1:151" x14ac:dyDescent="0.25">
      <c r="A122" s="5">
        <v>1986</v>
      </c>
      <c r="B122" s="2">
        <v>9</v>
      </c>
      <c r="C122" s="3">
        <v>97</v>
      </c>
      <c r="D122" s="3">
        <v>128</v>
      </c>
      <c r="E122" s="3">
        <v>141</v>
      </c>
      <c r="F122" s="12"/>
      <c r="G122" s="12"/>
      <c r="H122" s="4">
        <f>[1]Area_Weights_Data!C$5*C122+[1]Area_Weights_Data!D$5*D122+[1]Area_Weights_Data!E$5*E122</f>
        <v>112.40561165497574</v>
      </c>
      <c r="I122" s="4">
        <f>[1]Area_Weights_Data!C$6*C122+[1]Area_Weights_Data!D$6*D122+[1]Area_Weights_Data!E$6*E122</f>
        <v>135.13463035019453</v>
      </c>
      <c r="J122" s="3">
        <v>82</v>
      </c>
      <c r="K122" s="3"/>
      <c r="L122" s="3"/>
      <c r="M122" s="12"/>
      <c r="N122" s="12"/>
      <c r="O122" s="4"/>
      <c r="P122" s="4"/>
      <c r="Q122" s="3">
        <v>143</v>
      </c>
      <c r="R122" s="3">
        <v>113</v>
      </c>
      <c r="S122" s="3">
        <v>131</v>
      </c>
      <c r="T122" s="12"/>
      <c r="U122" s="12"/>
      <c r="V122" s="4">
        <f t="shared" si="8"/>
        <v>143</v>
      </c>
      <c r="W122" s="4">
        <f>[1]Area_Weights_Data!C$12*Q122+[1]Area_Weights_Data!E$12*S122</f>
        <v>132.31947620037414</v>
      </c>
      <c r="X122" s="3">
        <v>110</v>
      </c>
      <c r="Y122" s="3">
        <v>144</v>
      </c>
      <c r="Z122" s="3">
        <v>159</v>
      </c>
      <c r="AA122" s="12"/>
      <c r="AB122" s="12"/>
      <c r="AC122" s="4">
        <f>[1]Area_Weights_Data!C$14*X122+[1]Area_Weights_Data!D$14*Y122+[1]Area_Weights_Data!E$14*Z122</f>
        <v>118.06413205249626</v>
      </c>
      <c r="AD122" s="4">
        <f>[1]Area_Weights_Data!C$15*X122+[1]Area_Weights_Data!D$15*Y122+[1]Area_Weights_Data!E$15*Z122</f>
        <v>150.70759921694247</v>
      </c>
      <c r="AE122" s="3">
        <v>95</v>
      </c>
      <c r="AF122" s="3"/>
      <c r="AG122" s="3">
        <v>103</v>
      </c>
      <c r="AH122" s="12"/>
      <c r="AI122" s="12"/>
      <c r="AJ122" s="4">
        <f t="shared" si="9"/>
        <v>95</v>
      </c>
      <c r="AK122" s="4">
        <f t="shared" si="16"/>
        <v>103</v>
      </c>
      <c r="AL122" s="3"/>
      <c r="AM122" s="3">
        <v>86</v>
      </c>
      <c r="AN122" s="3">
        <v>102</v>
      </c>
      <c r="AO122" s="12"/>
      <c r="AP122" s="12"/>
      <c r="AQ122" s="4">
        <f>[1]Area_Weights_Data!D$23*AM122+[1]Area_Weights_Data!E$23*AN122</f>
        <v>94.288746160290401</v>
      </c>
      <c r="AR122" s="4">
        <f t="shared" si="11"/>
        <v>102</v>
      </c>
      <c r="AS122" s="3">
        <v>86</v>
      </c>
      <c r="AT122" s="3">
        <v>132</v>
      </c>
      <c r="AU122" s="3">
        <v>181</v>
      </c>
      <c r="AV122" s="12"/>
      <c r="AW122" s="12"/>
      <c r="AX122" s="4">
        <f>[1]Area_Weights_Data!$C$26*AS122+[1]Area_Weights_Data!$D$26*AT122+[1]Area_Weights_Data!$E$26*AU122</f>
        <v>99.526106870229</v>
      </c>
      <c r="AY122" s="4">
        <f>[1]Area_Weights_Data!C$27*AS122+[1]Area_Weights_Data!D$27*AT122+[1]Area_Weights_Data!E$27*AU122</f>
        <v>158.04884305028594</v>
      </c>
      <c r="AZ122" s="3">
        <v>103</v>
      </c>
      <c r="BA122" s="3">
        <v>144</v>
      </c>
      <c r="BB122" s="3">
        <v>153</v>
      </c>
      <c r="BC122" s="12"/>
      <c r="BD122" s="12"/>
      <c r="BE122" s="4">
        <f t="shared" si="12"/>
        <v>103</v>
      </c>
      <c r="BF122" s="4">
        <f>[1]Area_Weights_Data!C$33*AZ122+[1]Area_Weights_Data!D$33*BA122+[1]Area_Weights_Data!E$33*BB122</f>
        <v>148.83695999999998</v>
      </c>
      <c r="BG122" s="3">
        <v>92</v>
      </c>
      <c r="BH122" s="3">
        <v>61</v>
      </c>
      <c r="BI122" s="3">
        <v>101</v>
      </c>
      <c r="BJ122" s="12"/>
      <c r="BK122" s="12"/>
      <c r="BL122" s="4">
        <f>[1]Area_Weights_Data!$C$35*BG122+[1]Area_Weights_Data!$D$35*BH122+[1]Area_Weights_Data!$E$35*BI122</f>
        <v>88.844311377245504</v>
      </c>
      <c r="BM122" s="4">
        <f>[1]Area_Weights_Data!$C$36*BG122+[1]Area_Weights_Data!$D$36*BH122+[1]Area_Weights_Data!$E$36*BI122</f>
        <v>74.991769547325106</v>
      </c>
      <c r="BN122">
        <v>90</v>
      </c>
      <c r="BO122">
        <v>105</v>
      </c>
      <c r="BP122" s="12"/>
      <c r="BQ122" s="12"/>
      <c r="BR122" s="3">
        <v>73</v>
      </c>
      <c r="BS122" s="3">
        <v>109</v>
      </c>
      <c r="BT122" s="3">
        <v>112</v>
      </c>
      <c r="BU122" s="12"/>
      <c r="BV122" s="12"/>
      <c r="BW122" s="4">
        <f>BR122*[1]Area_Weights_Data!C$41+BS122*[1]Area_Weights_Data!D$41+BT122*[1]Area_Weights_Data!E$41</f>
        <v>76.120000000000019</v>
      </c>
      <c r="BX122" s="4">
        <f>BR122*[1]Area_Weights_Data!C$42+BS122*[1]Area_Weights_Data!D$42+BT122*[1]Area_Weights_Data!E$42</f>
        <v>111.02519893899203</v>
      </c>
      <c r="BY122"/>
      <c r="BZ122" s="3">
        <v>14.75</v>
      </c>
      <c r="CA122" s="3">
        <v>17.5</v>
      </c>
      <c r="CB122" s="3">
        <v>22</v>
      </c>
      <c r="CC122" s="12"/>
      <c r="CD122" s="12"/>
      <c r="CE122" s="4">
        <f>[1]Area_Weights_Data!L$5*BZ122+[1]Area_Weights_Data!M$5*CA122+[1]Area_Weights_Data!N$5*CB122</f>
        <v>16.083405358686257</v>
      </c>
      <c r="CF122" s="4">
        <f>[1]Area_Weights_Data!L$6*BZ122+[1]Area_Weights_Data!M$6*CA122+[1]Area_Weights_Data!N$6*CB122</f>
        <v>19.855507088331517</v>
      </c>
      <c r="CG122" s="3">
        <v>12.5</v>
      </c>
      <c r="CH122" s="3"/>
      <c r="CI122" s="3"/>
      <c r="CJ122" s="12"/>
      <c r="CK122" s="12"/>
      <c r="CL122" s="4"/>
      <c r="CM122" s="4"/>
      <c r="CN122" s="3">
        <v>22</v>
      </c>
      <c r="CO122" s="3">
        <v>10</v>
      </c>
      <c r="CP122" s="3">
        <v>20</v>
      </c>
      <c r="CQ122" s="12"/>
      <c r="CR122" s="12"/>
      <c r="CS122" s="4">
        <f>[1]Area_Weights_Data!L$11*CN122+[1]Area_Weights_Data!N$11*CP122</f>
        <v>22</v>
      </c>
      <c r="CT122" s="4">
        <f>[1]Area_Weights_Data!L$12*CN122+[1]Area_Weights_Data!N$12*CP122</f>
        <v>20.560773480662988</v>
      </c>
      <c r="CU122" s="3">
        <v>10</v>
      </c>
      <c r="CV122" s="3">
        <v>16</v>
      </c>
      <c r="CW122" s="3">
        <v>25</v>
      </c>
      <c r="CX122" s="12"/>
      <c r="CY122" s="12"/>
      <c r="CZ122" s="4">
        <f>[1]Area_Weights_Data!L$14*CU122+[1]Area_Weights_Data!M$14*CV122+[1]Area_Weights_Data!N$14*CW122</f>
        <v>11.426710097719869</v>
      </c>
      <c r="DA122" s="4">
        <f>[1]Area_Weights_Data!L$15*CU122+[1]Area_Weights_Data!M$15*CV122+[1]Area_Weights_Data!N$15*CW122</f>
        <v>20.295109612141644</v>
      </c>
      <c r="DB122" s="3">
        <v>11</v>
      </c>
      <c r="DC122" s="3"/>
      <c r="DD122" s="3">
        <v>10.5</v>
      </c>
      <c r="DE122" s="12"/>
      <c r="DF122" s="12"/>
      <c r="DG122" s="4">
        <f t="shared" si="13"/>
        <v>11</v>
      </c>
      <c r="DH122" s="4">
        <f t="shared" si="14"/>
        <v>10.5</v>
      </c>
      <c r="DI122" s="3"/>
      <c r="DJ122" s="3">
        <v>10</v>
      </c>
      <c r="DK122" s="3">
        <v>12.5</v>
      </c>
      <c r="DL122" s="12"/>
      <c r="DM122" s="12"/>
      <c r="DN122" s="4">
        <f>[1]Area_Weights_Data!M$23*DJ122+[1]Area_Weights_Data!N$23*DK122</f>
        <v>10.735294117647056</v>
      </c>
      <c r="DO122" s="4">
        <f t="shared" si="15"/>
        <v>12.5</v>
      </c>
      <c r="DP122" s="3">
        <v>7</v>
      </c>
      <c r="DQ122" s="3">
        <v>8</v>
      </c>
      <c r="DR122" s="3">
        <v>10</v>
      </c>
      <c r="DS122" s="12"/>
      <c r="DT122" s="12"/>
      <c r="DU122" s="4">
        <f>[1]Area_Weights_Data!L$26*DP122+[1]Area_Weights_Data!M$26*DQ122+[1]Area_Weights_Data!N$26*DR122</f>
        <v>7.4959349593495919</v>
      </c>
      <c r="DV122" s="4">
        <f>[1]Area_Weights_Data!L$27*DP122+[1]Area_Weights_Data!M$27*DQ122+[1]Area_Weights_Data!N$27*DR122</f>
        <v>9.4339622641509457</v>
      </c>
      <c r="DW122" s="3">
        <v>9.5</v>
      </c>
      <c r="DX122" s="3">
        <v>12.5</v>
      </c>
      <c r="DY122" s="3">
        <v>17</v>
      </c>
      <c r="DZ122" s="12"/>
      <c r="EA122" s="12"/>
      <c r="EB122" s="4">
        <f>[1]Area_Weights_Data!L$32*DW122+[1]Area_Weights_Data!M$32*DX122+[1]Area_Weights_Data!N$32*DY122</f>
        <v>9.8000000000000007</v>
      </c>
      <c r="EC122" s="4">
        <f>[1]Area_Weights_Data!L$33*DW122+[1]Area_Weights_Data!M$33*DX122+[1]Area_Weights_Data!N$33*DY122</f>
        <v>14.052040816326528</v>
      </c>
      <c r="ED122" s="3">
        <v>10</v>
      </c>
      <c r="EE122" s="3">
        <v>10</v>
      </c>
      <c r="EF122" s="3">
        <v>10.5</v>
      </c>
      <c r="EG122" s="12"/>
      <c r="EH122" s="12"/>
      <c r="EI122" s="4">
        <f>[1]Area_Weights_Data!$L$35*ED122+[1]Area_Weights_Data!$M$35*EE122+[1]Area_Weights_Data!$N$35*EF122</f>
        <v>10.000000000000002</v>
      </c>
      <c r="EJ122" s="4">
        <f>[1]Area_Weights_Data!$L$36*ED122+[1]Area_Weights_Data!$M$36*EE122+[1]Area_Weights_Data!$N$36*EF122</f>
        <v>10.259259259259258</v>
      </c>
      <c r="EK122">
        <v>8</v>
      </c>
      <c r="EL122">
        <v>9.5</v>
      </c>
      <c r="EM122" s="12"/>
      <c r="EN122" s="13"/>
      <c r="EO122" s="3">
        <v>9</v>
      </c>
      <c r="EP122" s="3">
        <v>12.75</v>
      </c>
      <c r="EQ122" s="3">
        <v>11.5</v>
      </c>
      <c r="ER122" s="12"/>
      <c r="ES122" s="13"/>
      <c r="ET122" s="4">
        <f>[1]Area_Weights_Data!L$41*EO122+[1]Area_Weights_Data!M$41*EP122+[1]Area_Weights_Data!N$41*EQ122</f>
        <v>10.037234042553193</v>
      </c>
      <c r="EU122" s="4">
        <f>[1]Area_Weights_Data!L$42*EO122+[1]Area_Weights_Data!M$42*EP122+[1]Area_Weights_Data!N$42*EQ122</f>
        <v>12.405448717948719</v>
      </c>
    </row>
    <row r="123" spans="1:151" x14ac:dyDescent="0.25">
      <c r="A123" s="5">
        <v>1986</v>
      </c>
      <c r="B123" s="2">
        <v>10</v>
      </c>
      <c r="C123" s="3">
        <v>96</v>
      </c>
      <c r="D123" s="3">
        <v>117</v>
      </c>
      <c r="E123" s="3">
        <v>135</v>
      </c>
      <c r="F123" s="12"/>
      <c r="G123" s="12"/>
      <c r="H123" s="4">
        <f>[1]Area_Weights_Data!C$5*C123+[1]Area_Weights_Data!D$5*D123+[1]Area_Weights_Data!E$5*E123</f>
        <v>106.43605950820938</v>
      </c>
      <c r="I123" s="4">
        <f>[1]Area_Weights_Data!C$6*C123+[1]Area_Weights_Data!D$6*D123+[1]Area_Weights_Data!E$6*E123</f>
        <v>126.87871894642322</v>
      </c>
      <c r="J123" s="3">
        <v>82</v>
      </c>
      <c r="K123" s="3"/>
      <c r="L123" s="3"/>
      <c r="M123" s="12"/>
      <c r="N123" s="12"/>
      <c r="O123" s="4"/>
      <c r="P123" s="4"/>
      <c r="Q123" s="3">
        <v>143</v>
      </c>
      <c r="R123" s="3">
        <v>102</v>
      </c>
      <c r="S123" s="3">
        <v>120</v>
      </c>
      <c r="T123" s="12"/>
      <c r="U123" s="12"/>
      <c r="V123" s="4">
        <f t="shared" si="8"/>
        <v>143</v>
      </c>
      <c r="W123" s="4">
        <f>[1]Area_Weights_Data!C$12*Q123+[1]Area_Weights_Data!E$12*S123</f>
        <v>122.5289960507171</v>
      </c>
      <c r="X123" s="3">
        <v>89</v>
      </c>
      <c r="Y123" s="3">
        <v>153</v>
      </c>
      <c r="Z123" s="3">
        <v>158</v>
      </c>
      <c r="AA123" s="12"/>
      <c r="AB123" s="12"/>
      <c r="AC123" s="4">
        <f>[1]Area_Weights_Data!C$14*X123+[1]Area_Weights_Data!D$14*Y123+[1]Area_Weights_Data!E$14*Z123</f>
        <v>104.17954268705181</v>
      </c>
      <c r="AD123" s="4">
        <f>[1]Area_Weights_Data!C$15*X123+[1]Area_Weights_Data!D$15*Y123+[1]Area_Weights_Data!E$15*Z123</f>
        <v>155.23586640564741</v>
      </c>
      <c r="AE123" s="3">
        <v>121</v>
      </c>
      <c r="AF123" s="3"/>
      <c r="AG123" s="3">
        <v>108</v>
      </c>
      <c r="AH123" s="12"/>
      <c r="AI123" s="12"/>
      <c r="AJ123" s="4">
        <f t="shared" si="9"/>
        <v>121</v>
      </c>
      <c r="AK123" s="4">
        <f t="shared" si="16"/>
        <v>108</v>
      </c>
      <c r="AL123" s="3"/>
      <c r="AM123" s="3">
        <v>90</v>
      </c>
      <c r="AN123" s="3">
        <v>96</v>
      </c>
      <c r="AO123" s="12"/>
      <c r="AP123" s="12"/>
      <c r="AQ123" s="4">
        <f>[1]Area_Weights_Data!D$23*AM123+[1]Area_Weights_Data!E$23*AN123</f>
        <v>93.027645908963962</v>
      </c>
      <c r="AR123" s="4">
        <f t="shared" si="11"/>
        <v>96</v>
      </c>
      <c r="AS123" s="3">
        <v>77</v>
      </c>
      <c r="AT123" s="3">
        <v>120</v>
      </c>
      <c r="AU123" s="3">
        <v>146</v>
      </c>
      <c r="AV123" s="12"/>
      <c r="AW123" s="12"/>
      <c r="AX123" s="4">
        <f>[1]Area_Weights_Data!$C$26*AS123+[1]Area_Weights_Data!$D$26*AT123+[1]Area_Weights_Data!$E$26*AU123</f>
        <v>89.643969465648837</v>
      </c>
      <c r="AY123" s="4">
        <f>[1]Area_Weights_Data!C$27*AS123+[1]Area_Weights_Data!D$27*AT123+[1]Area_Weights_Data!E$27*AU123</f>
        <v>133.82183508790683</v>
      </c>
      <c r="AZ123" s="3">
        <v>110</v>
      </c>
      <c r="BA123" s="3">
        <v>145</v>
      </c>
      <c r="BB123" s="3">
        <v>157</v>
      </c>
      <c r="BC123" s="12"/>
      <c r="BD123" s="12"/>
      <c r="BE123" s="4">
        <f t="shared" si="12"/>
        <v>110</v>
      </c>
      <c r="BF123" s="4">
        <f>[1]Area_Weights_Data!C$33*AZ123+[1]Area_Weights_Data!D$33*BA123+[1]Area_Weights_Data!E$33*BB123</f>
        <v>151.44927999999999</v>
      </c>
      <c r="BG123" s="3">
        <v>93</v>
      </c>
      <c r="BH123" s="3">
        <v>74</v>
      </c>
      <c r="BI123" s="3">
        <v>114</v>
      </c>
      <c r="BJ123" s="12"/>
      <c r="BK123" s="12"/>
      <c r="BL123" s="4">
        <f>[1]Area_Weights_Data!$C$35*BG123+[1]Area_Weights_Data!$D$35*BH123+[1]Area_Weights_Data!$E$35*BI123</f>
        <v>91.06586826347305</v>
      </c>
      <c r="BM123" s="4">
        <f>[1]Area_Weights_Data!$C$36*BG123+[1]Area_Weights_Data!$D$36*BH123+[1]Area_Weights_Data!$E$36*BI123</f>
        <v>87.991769547325106</v>
      </c>
      <c r="BN123">
        <v>88</v>
      </c>
      <c r="BO123">
        <v>76</v>
      </c>
      <c r="BP123" s="12"/>
      <c r="BQ123" s="12"/>
      <c r="BR123" s="3">
        <v>65</v>
      </c>
      <c r="BS123" s="3">
        <v>115</v>
      </c>
      <c r="BT123" s="3">
        <v>110</v>
      </c>
      <c r="BU123" s="12"/>
      <c r="BV123" s="12"/>
      <c r="BW123" s="4">
        <f>BR123*[1]Area_Weights_Data!C$41+BS123*[1]Area_Weights_Data!D$41+BT123*[1]Area_Weights_Data!E$41</f>
        <v>69.333333333333343</v>
      </c>
      <c r="BX123" s="4">
        <f>BR123*[1]Area_Weights_Data!C$42+BS123*[1]Area_Weights_Data!D$42+BT123*[1]Area_Weights_Data!E$42</f>
        <v>111.62466843501323</v>
      </c>
      <c r="BY123"/>
      <c r="BZ123" s="3">
        <v>11</v>
      </c>
      <c r="CA123" s="3">
        <v>17.75</v>
      </c>
      <c r="CB123" s="3">
        <v>20.75</v>
      </c>
      <c r="CC123" s="12"/>
      <c r="CD123" s="12"/>
      <c r="CE123" s="4">
        <f>[1]Area_Weights_Data!L$5*BZ123+[1]Area_Weights_Data!M$5*CA123+[1]Area_Weights_Data!N$5*CB123</f>
        <v>14.272904062229905</v>
      </c>
      <c r="CF123" s="4">
        <f>[1]Area_Weights_Data!L$6*BZ123+[1]Area_Weights_Data!M$6*CA123+[1]Area_Weights_Data!N$6*CB123</f>
        <v>19.320338058887678</v>
      </c>
      <c r="CG123" s="3">
        <v>12.5</v>
      </c>
      <c r="CH123" s="3"/>
      <c r="CI123" s="3"/>
      <c r="CJ123" s="12"/>
      <c r="CK123" s="12"/>
      <c r="CL123" s="4"/>
      <c r="CM123" s="4"/>
      <c r="CN123" s="3">
        <v>20</v>
      </c>
      <c r="CO123" s="3">
        <v>10</v>
      </c>
      <c r="CP123" s="3">
        <v>22</v>
      </c>
      <c r="CQ123" s="12"/>
      <c r="CR123" s="12"/>
      <c r="CS123" s="4">
        <f>[1]Area_Weights_Data!L$11*CN123+[1]Area_Weights_Data!N$11*CP123</f>
        <v>20</v>
      </c>
      <c r="CT123" s="4">
        <f>[1]Area_Weights_Data!L$12*CN123+[1]Area_Weights_Data!N$12*CP123</f>
        <v>21.439226519337019</v>
      </c>
      <c r="CU123" s="3">
        <v>10</v>
      </c>
      <c r="CV123" s="3">
        <v>16</v>
      </c>
      <c r="CW123" s="3">
        <v>25</v>
      </c>
      <c r="CX123" s="12"/>
      <c r="CY123" s="12"/>
      <c r="CZ123" s="4">
        <f>[1]Area_Weights_Data!L$14*CU123+[1]Area_Weights_Data!M$14*CV123+[1]Area_Weights_Data!N$14*CW123</f>
        <v>11.426710097719869</v>
      </c>
      <c r="DA123" s="4">
        <f>[1]Area_Weights_Data!L$15*CU123+[1]Area_Weights_Data!M$15*CV123+[1]Area_Weights_Data!N$15*CW123</f>
        <v>20.295109612141644</v>
      </c>
      <c r="DB123" s="3">
        <v>11</v>
      </c>
      <c r="DC123" s="3"/>
      <c r="DD123" s="3">
        <v>10.5</v>
      </c>
      <c r="DE123" s="12"/>
      <c r="DF123" s="12"/>
      <c r="DG123" s="4">
        <f t="shared" si="13"/>
        <v>11</v>
      </c>
      <c r="DH123" s="4">
        <f t="shared" si="14"/>
        <v>10.5</v>
      </c>
      <c r="DI123" s="3"/>
      <c r="DJ123" s="3">
        <v>9.5</v>
      </c>
      <c r="DK123" s="3">
        <v>13</v>
      </c>
      <c r="DL123" s="12"/>
      <c r="DM123" s="12"/>
      <c r="DN123" s="4">
        <f>[1]Area_Weights_Data!M$23*DJ123+[1]Area_Weights_Data!N$23*DK123</f>
        <v>10.52941176470588</v>
      </c>
      <c r="DO123" s="4">
        <f t="shared" si="15"/>
        <v>13</v>
      </c>
      <c r="DP123" s="3">
        <v>7</v>
      </c>
      <c r="DQ123" s="3">
        <v>8</v>
      </c>
      <c r="DR123" s="3">
        <v>10</v>
      </c>
      <c r="DS123" s="12"/>
      <c r="DT123" s="12"/>
      <c r="DU123" s="4">
        <f>[1]Area_Weights_Data!L$26*DP123+[1]Area_Weights_Data!M$26*DQ123+[1]Area_Weights_Data!N$26*DR123</f>
        <v>7.4959349593495919</v>
      </c>
      <c r="DV123" s="4">
        <f>[1]Area_Weights_Data!L$27*DP123+[1]Area_Weights_Data!M$27*DQ123+[1]Area_Weights_Data!N$27*DR123</f>
        <v>9.4339622641509457</v>
      </c>
      <c r="DW123" s="3">
        <v>9.5</v>
      </c>
      <c r="DX123" s="3">
        <v>12.5</v>
      </c>
      <c r="DY123" s="3">
        <v>16</v>
      </c>
      <c r="DZ123" s="12"/>
      <c r="EA123" s="12"/>
      <c r="EB123" s="4">
        <f>[1]Area_Weights_Data!L$32*DW123+[1]Area_Weights_Data!M$32*DX123+[1]Area_Weights_Data!N$32*DY123</f>
        <v>9.8000000000000007</v>
      </c>
      <c r="EC123" s="4">
        <f>[1]Area_Weights_Data!L$33*DW123+[1]Area_Weights_Data!M$33*DX123+[1]Area_Weights_Data!N$33*DY123</f>
        <v>13.707142857142856</v>
      </c>
      <c r="ED123" s="3">
        <v>9</v>
      </c>
      <c r="EE123" s="3">
        <v>8</v>
      </c>
      <c r="EF123" s="3">
        <v>9</v>
      </c>
      <c r="EG123" s="12"/>
      <c r="EH123" s="12"/>
      <c r="EI123" s="4">
        <f>[1]Area_Weights_Data!$L$35*ED123+[1]Area_Weights_Data!$M$35*EE123+[1]Area_Weights_Data!$N$35*EF123</f>
        <v>8.9285714285714288</v>
      </c>
      <c r="EJ123" s="4">
        <f>[1]Area_Weights_Data!$L$36*ED123+[1]Area_Weights_Data!$M$36*EE123+[1]Area_Weights_Data!$N$36*EF123</f>
        <v>8.5185185185185173</v>
      </c>
      <c r="EK123">
        <v>11.5</v>
      </c>
      <c r="EL123">
        <v>10.5</v>
      </c>
      <c r="EM123" s="12"/>
      <c r="EN123" s="13"/>
      <c r="EO123" s="3">
        <v>9</v>
      </c>
      <c r="EP123" s="3">
        <v>12</v>
      </c>
      <c r="EQ123" s="3">
        <v>11.5</v>
      </c>
      <c r="ER123" s="12"/>
      <c r="ES123" s="13"/>
      <c r="ET123" s="4">
        <f>[1]Area_Weights_Data!L$41*EO123+[1]Area_Weights_Data!M$41*EP123+[1]Area_Weights_Data!N$41*EQ123</f>
        <v>9.8297872340425556</v>
      </c>
      <c r="EU123" s="4">
        <f>[1]Area_Weights_Data!L$42*EO123+[1]Area_Weights_Data!M$42*EP123+[1]Area_Weights_Data!N$42*EQ123</f>
        <v>11.862179487179489</v>
      </c>
    </row>
    <row r="124" spans="1:151" x14ac:dyDescent="0.25">
      <c r="A124" s="5">
        <v>1986</v>
      </c>
      <c r="B124" s="2">
        <v>11</v>
      </c>
      <c r="C124" s="3">
        <v>106</v>
      </c>
      <c r="D124" s="3">
        <v>120</v>
      </c>
      <c r="E124" s="3">
        <v>155</v>
      </c>
      <c r="F124" s="12"/>
      <c r="G124" s="12"/>
      <c r="H124" s="4">
        <f>[1]Area_Weights_Data!C$5*C124+[1]Area_Weights_Data!D$5*D124+[1]Area_Weights_Data!E$5*E124</f>
        <v>112.95737300547293</v>
      </c>
      <c r="I124" s="4">
        <f>[1]Area_Weights_Data!C$6*C124+[1]Area_Weights_Data!D$6*D124+[1]Area_Weights_Data!E$6*E124</f>
        <v>139.20862017360071</v>
      </c>
      <c r="J124" s="3">
        <v>82</v>
      </c>
      <c r="K124" s="3"/>
      <c r="L124" s="3"/>
      <c r="M124" s="12"/>
      <c r="N124" s="12"/>
      <c r="O124" s="4"/>
      <c r="P124" s="4"/>
      <c r="Q124" s="3">
        <v>140</v>
      </c>
      <c r="R124" s="3">
        <v>92</v>
      </c>
      <c r="S124" s="3">
        <v>117</v>
      </c>
      <c r="T124" s="12"/>
      <c r="U124" s="12"/>
      <c r="V124" s="4">
        <f t="shared" si="8"/>
        <v>140</v>
      </c>
      <c r="W124" s="4">
        <f>[1]Area_Weights_Data!C$12*Q124+[1]Area_Weights_Data!E$12*S124</f>
        <v>119.5289960507171</v>
      </c>
      <c r="X124" s="3">
        <v>96</v>
      </c>
      <c r="Y124" s="3">
        <v>152</v>
      </c>
      <c r="Z124" s="3">
        <v>168</v>
      </c>
      <c r="AA124" s="12"/>
      <c r="AB124" s="12"/>
      <c r="AC124" s="4">
        <f>[1]Area_Weights_Data!C$14*X124+[1]Area_Weights_Data!D$14*Y124+[1]Area_Weights_Data!E$14*Z124</f>
        <v>109.28209985117033</v>
      </c>
      <c r="AD124" s="4">
        <f>[1]Area_Weights_Data!C$15*X124+[1]Area_Weights_Data!D$15*Y124+[1]Area_Weights_Data!E$15*Z124</f>
        <v>159.15477249807196</v>
      </c>
      <c r="AE124" s="3">
        <v>75</v>
      </c>
      <c r="AF124" s="3"/>
      <c r="AG124" s="3">
        <v>85</v>
      </c>
      <c r="AH124" s="12"/>
      <c r="AI124" s="12"/>
      <c r="AJ124" s="4">
        <f t="shared" si="9"/>
        <v>75</v>
      </c>
      <c r="AK124" s="4">
        <f t="shared" si="16"/>
        <v>85</v>
      </c>
      <c r="AL124" s="3"/>
      <c r="AM124" s="3">
        <v>90</v>
      </c>
      <c r="AN124" s="3">
        <v>100</v>
      </c>
      <c r="AO124" s="12"/>
      <c r="AP124" s="12"/>
      <c r="AQ124" s="4">
        <f>[1]Area_Weights_Data!D$23*AM124+[1]Area_Weights_Data!E$23*AN124</f>
        <v>95.129851996648966</v>
      </c>
      <c r="AR124" s="4">
        <f t="shared" si="11"/>
        <v>100</v>
      </c>
      <c r="AS124" s="3">
        <v>72</v>
      </c>
      <c r="AT124" s="3">
        <v>130</v>
      </c>
      <c r="AU124" s="3">
        <v>147</v>
      </c>
      <c r="AV124" s="12"/>
      <c r="AW124" s="12"/>
      <c r="AX124" s="4">
        <f>[1]Area_Weights_Data!$C$26*AS124+[1]Area_Weights_Data!$D$26*AT124+[1]Area_Weights_Data!$E$26*AU124</f>
        <v>89.054656488549597</v>
      </c>
      <c r="AY124" s="4">
        <f>[1]Area_Weights_Data!C$27*AS124+[1]Area_Weights_Data!D$27*AT124+[1]Area_Weights_Data!E$27*AU124</f>
        <v>139.03735371132373</v>
      </c>
      <c r="AZ124" s="3">
        <v>110</v>
      </c>
      <c r="BA124" s="3">
        <v>146</v>
      </c>
      <c r="BB124" s="3">
        <v>159</v>
      </c>
      <c r="BC124" s="12"/>
      <c r="BD124" s="12"/>
      <c r="BE124" s="4">
        <f t="shared" si="12"/>
        <v>110</v>
      </c>
      <c r="BF124" s="4">
        <f>[1]Area_Weights_Data!C$33*AZ124+[1]Area_Weights_Data!D$33*BA124+[1]Area_Weights_Data!E$33*BB124</f>
        <v>152.98671999999999</v>
      </c>
      <c r="BG124" s="3">
        <v>86</v>
      </c>
      <c r="BH124" s="3">
        <v>75</v>
      </c>
      <c r="BI124" s="3">
        <v>111</v>
      </c>
      <c r="BJ124" s="12"/>
      <c r="BK124" s="12"/>
      <c r="BL124" s="4">
        <f>[1]Area_Weights_Data!$C$35*BG124+[1]Area_Weights_Data!$D$35*BH124+[1]Area_Weights_Data!$E$35*BI124</f>
        <v>84.880239520958085</v>
      </c>
      <c r="BM124" s="4">
        <f>[1]Area_Weights_Data!$C$36*BG124+[1]Area_Weights_Data!$D$36*BH124+[1]Area_Weights_Data!$E$36*BI124</f>
        <v>87.592592592592609</v>
      </c>
      <c r="BN124">
        <v>86</v>
      </c>
      <c r="BO124">
        <v>80</v>
      </c>
      <c r="BP124" s="12"/>
      <c r="BQ124" s="12"/>
      <c r="BR124" s="3">
        <v>81</v>
      </c>
      <c r="BS124" s="3">
        <v>120</v>
      </c>
      <c r="BT124" s="3">
        <v>120</v>
      </c>
      <c r="BU124" s="12"/>
      <c r="BV124" s="12"/>
      <c r="BW124" s="4">
        <f>BR124*[1]Area_Weights_Data!C$41+BS124*[1]Area_Weights_Data!D$41+BT124*[1]Area_Weights_Data!E$41</f>
        <v>84.38000000000001</v>
      </c>
      <c r="BX124" s="4">
        <f>BR124*[1]Area_Weights_Data!C$42+BS124*[1]Area_Weights_Data!D$42+BT124*[1]Area_Weights_Data!E$42</f>
        <v>119.99999999999997</v>
      </c>
      <c r="BY124"/>
      <c r="BZ124" s="3">
        <v>10</v>
      </c>
      <c r="CA124" s="3">
        <v>17.75</v>
      </c>
      <c r="CB124" s="3">
        <v>20.75</v>
      </c>
      <c r="CC124" s="12"/>
      <c r="CD124" s="12"/>
      <c r="CE124" s="4">
        <f>[1]Area_Weights_Data!L$5*BZ124+[1]Area_Weights_Data!M$5*CA124+[1]Area_Weights_Data!N$5*CB124</f>
        <v>13.757778738115817</v>
      </c>
      <c r="CF124" s="4">
        <f>[1]Area_Weights_Data!L$6*BZ124+[1]Area_Weights_Data!M$6*CA124+[1]Area_Weights_Data!N$6*CB124</f>
        <v>19.320338058887678</v>
      </c>
      <c r="CG124" s="3">
        <v>12.5</v>
      </c>
      <c r="CH124" s="3"/>
      <c r="CI124" s="3"/>
      <c r="CJ124" s="12"/>
      <c r="CK124" s="12"/>
      <c r="CL124" s="4"/>
      <c r="CM124" s="4"/>
      <c r="CN124" s="3">
        <v>20</v>
      </c>
      <c r="CO124" s="3">
        <v>7.5</v>
      </c>
      <c r="CP124" s="3">
        <v>20</v>
      </c>
      <c r="CQ124" s="12"/>
      <c r="CR124" s="12"/>
      <c r="CS124" s="4">
        <f>[1]Area_Weights_Data!L$11*CN124+[1]Area_Weights_Data!N$11*CP124</f>
        <v>20</v>
      </c>
      <c r="CT124" s="4">
        <f>[1]Area_Weights_Data!L$12*CN124+[1]Area_Weights_Data!N$12*CP124</f>
        <v>20.000000000000004</v>
      </c>
      <c r="CU124" s="3">
        <v>10</v>
      </c>
      <c r="CV124" s="3">
        <v>16</v>
      </c>
      <c r="CW124" s="3">
        <v>25.75</v>
      </c>
      <c r="CX124" s="12"/>
      <c r="CY124" s="12"/>
      <c r="CZ124" s="4">
        <f>[1]Area_Weights_Data!L$14*CU124+[1]Area_Weights_Data!M$14*CV124+[1]Area_Weights_Data!N$14*CW124</f>
        <v>11.426710097719869</v>
      </c>
      <c r="DA124" s="4">
        <f>[1]Area_Weights_Data!L$15*CU124+[1]Area_Weights_Data!M$15*CV124+[1]Area_Weights_Data!N$15*CW124</f>
        <v>20.65303541315345</v>
      </c>
      <c r="DB124" s="3">
        <v>12.5</v>
      </c>
      <c r="DC124" s="3"/>
      <c r="DD124" s="3">
        <v>12.5</v>
      </c>
      <c r="DE124" s="12"/>
      <c r="DF124" s="12"/>
      <c r="DG124" s="4">
        <f t="shared" si="13"/>
        <v>12.5</v>
      </c>
      <c r="DH124" s="4">
        <f t="shared" si="14"/>
        <v>12.5</v>
      </c>
      <c r="DI124" s="3"/>
      <c r="DJ124" s="3">
        <v>11.5</v>
      </c>
      <c r="DK124" s="3">
        <v>11.25</v>
      </c>
      <c r="DL124" s="12"/>
      <c r="DM124" s="12"/>
      <c r="DN124" s="4">
        <f>[1]Area_Weights_Data!M$23*DJ124+[1]Area_Weights_Data!N$23*DK124</f>
        <v>11.42647058823529</v>
      </c>
      <c r="DO124" s="4">
        <f t="shared" si="15"/>
        <v>11.25</v>
      </c>
      <c r="DP124" s="3">
        <v>7</v>
      </c>
      <c r="DQ124" s="3">
        <v>9</v>
      </c>
      <c r="DR124" s="3">
        <v>10</v>
      </c>
      <c r="DS124" s="12"/>
      <c r="DT124" s="12"/>
      <c r="DU124" s="4">
        <f>[1]Area_Weights_Data!L$26*DP124+[1]Area_Weights_Data!M$26*DQ124+[1]Area_Weights_Data!N$26*DR124</f>
        <v>7.9918699186991855</v>
      </c>
      <c r="DV124" s="4">
        <f>[1]Area_Weights_Data!L$27*DP124+[1]Area_Weights_Data!M$27*DQ124+[1]Area_Weights_Data!N$27*DR124</f>
        <v>9.7169811320754746</v>
      </c>
      <c r="DW124" s="3">
        <v>9.5</v>
      </c>
      <c r="DX124" s="3">
        <v>12.5</v>
      </c>
      <c r="DY124" s="3">
        <v>17</v>
      </c>
      <c r="DZ124" s="12"/>
      <c r="EA124" s="12"/>
      <c r="EB124" s="4">
        <f>[1]Area_Weights_Data!L$32*DW124+[1]Area_Weights_Data!M$32*DX124+[1]Area_Weights_Data!N$32*DY124</f>
        <v>9.8000000000000007</v>
      </c>
      <c r="EC124" s="4">
        <f>[1]Area_Weights_Data!L$33*DW124+[1]Area_Weights_Data!M$33*DX124+[1]Area_Weights_Data!N$33*DY124</f>
        <v>14.052040816326528</v>
      </c>
      <c r="ED124" s="3">
        <v>9</v>
      </c>
      <c r="EE124" s="3">
        <v>8.5</v>
      </c>
      <c r="EF124" s="3">
        <v>9</v>
      </c>
      <c r="EG124" s="12"/>
      <c r="EH124" s="12"/>
      <c r="EI124" s="4">
        <f>[1]Area_Weights_Data!$L$35*ED124+[1]Area_Weights_Data!$M$35*EE124+[1]Area_Weights_Data!$N$35*EF124</f>
        <v>8.9642857142857153</v>
      </c>
      <c r="EJ124" s="4">
        <f>[1]Area_Weights_Data!$L$36*ED124+[1]Area_Weights_Data!$M$36*EE124+[1]Area_Weights_Data!$N$36*EF124</f>
        <v>8.7592592592592577</v>
      </c>
      <c r="EK124">
        <v>11.5</v>
      </c>
      <c r="EL124">
        <v>12.5</v>
      </c>
      <c r="EM124" s="12"/>
      <c r="EN124" s="13"/>
      <c r="EO124" s="3">
        <v>9</v>
      </c>
      <c r="EP124" s="3">
        <v>12</v>
      </c>
      <c r="EQ124" s="3">
        <v>11.5</v>
      </c>
      <c r="ER124" s="12"/>
      <c r="ES124" s="13"/>
      <c r="ET124" s="4">
        <f>[1]Area_Weights_Data!L$41*EO124+[1]Area_Weights_Data!M$41*EP124+[1]Area_Weights_Data!N$41*EQ124</f>
        <v>9.8297872340425556</v>
      </c>
      <c r="EU124" s="4">
        <f>[1]Area_Weights_Data!L$42*EO124+[1]Area_Weights_Data!M$42*EP124+[1]Area_Weights_Data!N$42*EQ124</f>
        <v>11.862179487179489</v>
      </c>
    </row>
    <row r="125" spans="1:151" x14ac:dyDescent="0.25">
      <c r="A125" s="5">
        <v>1986</v>
      </c>
      <c r="B125" s="2">
        <v>12</v>
      </c>
      <c r="C125" s="3">
        <v>104</v>
      </c>
      <c r="D125" s="3">
        <v>130</v>
      </c>
      <c r="E125" s="3">
        <v>146</v>
      </c>
      <c r="F125" s="12"/>
      <c r="G125" s="12"/>
      <c r="H125" s="4">
        <f>[1]Area_Weights_Data!C$5*C125+[1]Area_Weights_Data!D$5*D125+[1]Area_Weights_Data!E$5*E125</f>
        <v>116.92083558159257</v>
      </c>
      <c r="I125" s="4">
        <f>[1]Area_Weights_Data!C$6*C125+[1]Area_Weights_Data!D$6*D125+[1]Area_Weights_Data!E$6*E125</f>
        <v>138.78108350793173</v>
      </c>
      <c r="J125" s="3">
        <v>94</v>
      </c>
      <c r="K125" s="3"/>
      <c r="L125" s="3"/>
      <c r="M125" s="12"/>
      <c r="N125" s="12"/>
      <c r="O125" s="4"/>
      <c r="P125" s="4"/>
      <c r="Q125" s="3">
        <v>135</v>
      </c>
      <c r="R125" s="3">
        <v>85</v>
      </c>
      <c r="S125" s="3">
        <v>117</v>
      </c>
      <c r="T125" s="12"/>
      <c r="U125" s="12"/>
      <c r="V125" s="4">
        <f t="shared" si="8"/>
        <v>135</v>
      </c>
      <c r="W125" s="4">
        <f>[1]Area_Weights_Data!C$12*Q125+[1]Area_Weights_Data!E$12*S125</f>
        <v>118.97921430056121</v>
      </c>
      <c r="X125" s="3">
        <v>100</v>
      </c>
      <c r="Y125" s="3">
        <v>140</v>
      </c>
      <c r="Z125" s="3">
        <v>159</v>
      </c>
      <c r="AA125" s="12"/>
      <c r="AB125" s="12"/>
      <c r="AC125" s="4">
        <f>[1]Area_Weights_Data!C$14*X125+[1]Area_Weights_Data!D$14*Y125+[1]Area_Weights_Data!E$14*Z125</f>
        <v>109.48721417940737</v>
      </c>
      <c r="AD125" s="4">
        <f>[1]Area_Weights_Data!C$15*X125+[1]Area_Weights_Data!D$15*Y125+[1]Area_Weights_Data!E$15*Z125</f>
        <v>148.49629234146045</v>
      </c>
      <c r="AE125" s="3">
        <v>82</v>
      </c>
      <c r="AF125" s="3"/>
      <c r="AG125" s="3">
        <v>75</v>
      </c>
      <c r="AH125" s="12"/>
      <c r="AI125" s="12"/>
      <c r="AJ125" s="4">
        <f t="shared" si="9"/>
        <v>82</v>
      </c>
      <c r="AK125" s="4">
        <f t="shared" si="16"/>
        <v>75</v>
      </c>
      <c r="AL125" s="3"/>
      <c r="AM125" s="3">
        <v>85</v>
      </c>
      <c r="AN125" s="3">
        <v>102</v>
      </c>
      <c r="AO125" s="12"/>
      <c r="AP125" s="12"/>
      <c r="AQ125" s="4">
        <f>[1]Area_Weights_Data!D$23*AM125+[1]Area_Weights_Data!E$23*AN125</f>
        <v>93.815693940240152</v>
      </c>
      <c r="AR125" s="4">
        <f t="shared" si="11"/>
        <v>102</v>
      </c>
      <c r="AS125" s="3">
        <v>83</v>
      </c>
      <c r="AT125" s="3">
        <v>108</v>
      </c>
      <c r="AU125" s="3">
        <v>147</v>
      </c>
      <c r="AV125" s="12"/>
      <c r="AW125" s="12"/>
      <c r="AX125" s="4">
        <f>[1]Area_Weights_Data!$C$26*AS125+[1]Area_Weights_Data!$D$26*AT125+[1]Area_Weights_Data!$E$26*AU125</f>
        <v>90.351145038167914</v>
      </c>
      <c r="AY125" s="4">
        <f>[1]Area_Weights_Data!C$27*AS125+[1]Area_Weights_Data!D$27*AT125+[1]Area_Weights_Data!E$27*AU125</f>
        <v>128.73275263186025</v>
      </c>
      <c r="AZ125" s="3">
        <v>111</v>
      </c>
      <c r="BA125" s="3">
        <v>143</v>
      </c>
      <c r="BB125" s="3">
        <v>154</v>
      </c>
      <c r="BC125" s="12"/>
      <c r="BD125" s="12"/>
      <c r="BE125" s="4">
        <f t="shared" si="12"/>
        <v>111</v>
      </c>
      <c r="BF125" s="4">
        <f>[1]Area_Weights_Data!C$33*AZ125+[1]Area_Weights_Data!D$33*BA125+[1]Area_Weights_Data!E$33*BB125</f>
        <v>148.91183999999998</v>
      </c>
      <c r="BG125" s="3">
        <v>108</v>
      </c>
      <c r="BH125" s="3">
        <v>95</v>
      </c>
      <c r="BI125" s="3"/>
      <c r="BJ125" s="12"/>
      <c r="BK125" s="12"/>
      <c r="BL125" s="4">
        <f>[1]Area_Weights_Data!$C$35*BG125+[1]Area_Weights_Data!$D$35*BH125+[1]Area_Weights_Data!$E$35*BI125</f>
        <v>106.67664670658684</v>
      </c>
      <c r="BM125" s="4" t="s">
        <v>98</v>
      </c>
      <c r="BN125">
        <v>78</v>
      </c>
      <c r="BO125">
        <v>86</v>
      </c>
      <c r="BP125" s="12"/>
      <c r="BQ125" s="12"/>
      <c r="BR125" s="3">
        <v>100</v>
      </c>
      <c r="BS125" s="3">
        <v>115</v>
      </c>
      <c r="BT125" s="3">
        <v>123</v>
      </c>
      <c r="BU125" s="12"/>
      <c r="BV125" s="12"/>
      <c r="BW125" s="4">
        <f>BR125*[1]Area_Weights_Data!C$41+BS125*[1]Area_Weights_Data!D$41+BT125*[1]Area_Weights_Data!E$41</f>
        <v>101.30000000000001</v>
      </c>
      <c r="BX125" s="4">
        <f>BR125*[1]Area_Weights_Data!C$42+BS125*[1]Area_Weights_Data!D$42+BT125*[1]Area_Weights_Data!E$42</f>
        <v>120.40053050397876</v>
      </c>
      <c r="BY125"/>
      <c r="BZ125" s="3">
        <v>10</v>
      </c>
      <c r="CA125" s="3">
        <v>17</v>
      </c>
      <c r="CB125" s="3">
        <v>20.75</v>
      </c>
      <c r="CC125" s="12"/>
      <c r="CD125" s="12"/>
      <c r="CE125" s="4">
        <f>[1]Area_Weights_Data!L$5*BZ125+[1]Area_Weights_Data!M$5*CA125+[1]Area_Weights_Data!N$5*CB125</f>
        <v>13.394122731201383</v>
      </c>
      <c r="CF125" s="4">
        <f>[1]Area_Weights_Data!L$6*BZ125+[1]Area_Weights_Data!M$6*CA125+[1]Area_Weights_Data!N$6*CB125</f>
        <v>18.962922573609596</v>
      </c>
      <c r="CG125" s="3">
        <v>12.5</v>
      </c>
      <c r="CH125" s="3"/>
      <c r="CI125" s="3"/>
      <c r="CJ125" s="12"/>
      <c r="CK125" s="12"/>
      <c r="CL125" s="4"/>
      <c r="CM125" s="4"/>
      <c r="CN125" s="3">
        <v>22</v>
      </c>
      <c r="CO125" s="3">
        <v>7</v>
      </c>
      <c r="CP125" s="3">
        <v>21</v>
      </c>
      <c r="CQ125" s="12"/>
      <c r="CR125" s="12"/>
      <c r="CS125" s="4">
        <f>[1]Area_Weights_Data!L$11*CN125+[1]Area_Weights_Data!N$11*CP125</f>
        <v>22</v>
      </c>
      <c r="CT125" s="4">
        <f>[1]Area_Weights_Data!L$12*CN125+[1]Area_Weights_Data!N$12*CP125</f>
        <v>21.280386740331494</v>
      </c>
      <c r="CU125" s="3">
        <v>10</v>
      </c>
      <c r="CV125" s="3">
        <v>16</v>
      </c>
      <c r="CW125" s="3">
        <v>26</v>
      </c>
      <c r="CX125" s="12"/>
      <c r="CY125" s="12"/>
      <c r="CZ125" s="4">
        <f>[1]Area_Weights_Data!L$14*CU125+[1]Area_Weights_Data!M$14*CV125+[1]Area_Weights_Data!N$14*CW125</f>
        <v>11.426710097719869</v>
      </c>
      <c r="DA125" s="4">
        <f>[1]Area_Weights_Data!L$15*CU125+[1]Area_Weights_Data!M$15*CV125+[1]Area_Weights_Data!N$15*CW125</f>
        <v>20.772344013490716</v>
      </c>
      <c r="DB125" s="3">
        <v>12.5</v>
      </c>
      <c r="DC125" s="3"/>
      <c r="DD125" s="3">
        <v>8.5</v>
      </c>
      <c r="DE125" s="12"/>
      <c r="DF125" s="12"/>
      <c r="DG125" s="4">
        <f t="shared" si="13"/>
        <v>12.5</v>
      </c>
      <c r="DH125" s="4">
        <f t="shared" si="14"/>
        <v>8.5</v>
      </c>
      <c r="DI125" s="3"/>
      <c r="DJ125" s="3">
        <v>8.5</v>
      </c>
      <c r="DK125" s="3">
        <v>10.5</v>
      </c>
      <c r="DL125" s="12"/>
      <c r="DM125" s="12"/>
      <c r="DN125" s="4">
        <f>[1]Area_Weights_Data!M$23*DJ125+[1]Area_Weights_Data!N$23*DK125</f>
        <v>9.088235294117645</v>
      </c>
      <c r="DO125" s="4">
        <f t="shared" si="15"/>
        <v>10.5</v>
      </c>
      <c r="DP125" s="3">
        <v>9.5</v>
      </c>
      <c r="DQ125" s="3">
        <v>13.6</v>
      </c>
      <c r="DR125" s="3">
        <v>11</v>
      </c>
      <c r="DS125" s="12"/>
      <c r="DT125" s="12"/>
      <c r="DU125" s="4">
        <f>[1]Area_Weights_Data!L$26*DP125+[1]Area_Weights_Data!M$26*DQ125+[1]Area_Weights_Data!N$26*DR125</f>
        <v>11.533333333333331</v>
      </c>
      <c r="DV125" s="4">
        <f>[1]Area_Weights_Data!L$27*DP125+[1]Area_Weights_Data!M$27*DQ125+[1]Area_Weights_Data!N$27*DR125</f>
        <v>11.735849056603776</v>
      </c>
      <c r="DW125" s="3">
        <v>10.5</v>
      </c>
      <c r="DX125" s="3">
        <v>12.5</v>
      </c>
      <c r="DY125" s="3">
        <v>18</v>
      </c>
      <c r="DZ125" s="12"/>
      <c r="EA125" s="12"/>
      <c r="EB125" s="4">
        <f>[1]Area_Weights_Data!L$32*DW125+[1]Area_Weights_Data!M$32*DX125+[1]Area_Weights_Data!N$32*DY125</f>
        <v>10.700000000000001</v>
      </c>
      <c r="EC125" s="4">
        <f>[1]Area_Weights_Data!L$33*DW125+[1]Area_Weights_Data!M$33*DX125+[1]Area_Weights_Data!N$33*DY125</f>
        <v>14.396938775510202</v>
      </c>
      <c r="ED125" s="3">
        <v>9</v>
      </c>
      <c r="EE125" s="3">
        <v>9.5</v>
      </c>
      <c r="EF125" s="3">
        <v>9</v>
      </c>
      <c r="EG125" s="12"/>
      <c r="EH125" s="12"/>
      <c r="EI125" s="4">
        <f>[1]Area_Weights_Data!$L$35*ED125+[1]Area_Weights_Data!$M$35*EE125+[1]Area_Weights_Data!$N$35*EF125</f>
        <v>9.0357142857142865</v>
      </c>
      <c r="EJ125" s="4">
        <f>[1]Area_Weights_Data!$L$36*ED125+[1]Area_Weights_Data!$M$36*EE125+[1]Area_Weights_Data!$N$36*EF125</f>
        <v>9.2407407407407405</v>
      </c>
      <c r="EK125">
        <v>11.5</v>
      </c>
      <c r="EL125">
        <v>12.5</v>
      </c>
      <c r="EM125" s="12"/>
      <c r="EN125" s="13"/>
      <c r="EO125" s="3">
        <v>9</v>
      </c>
      <c r="EP125" s="3">
        <v>12</v>
      </c>
      <c r="EQ125" s="3">
        <v>11.5</v>
      </c>
      <c r="ER125" s="12"/>
      <c r="ES125" s="13"/>
      <c r="ET125" s="4">
        <f>[1]Area_Weights_Data!L$41*EO125+[1]Area_Weights_Data!M$41*EP125+[1]Area_Weights_Data!N$41*EQ125</f>
        <v>9.8297872340425556</v>
      </c>
      <c r="EU125" s="4">
        <f>[1]Area_Weights_Data!L$42*EO125+[1]Area_Weights_Data!M$42*EP125+[1]Area_Weights_Data!N$42*EQ125</f>
        <v>11.862179487179489</v>
      </c>
    </row>
    <row r="126" spans="1:151" x14ac:dyDescent="0.25">
      <c r="A126" s="5">
        <v>1987</v>
      </c>
      <c r="B126" s="2">
        <v>1</v>
      </c>
      <c r="C126" s="3">
        <v>100</v>
      </c>
      <c r="D126" s="3">
        <v>126</v>
      </c>
      <c r="E126" s="3">
        <v>145</v>
      </c>
      <c r="F126" s="12"/>
      <c r="G126" s="12"/>
      <c r="H126" s="4">
        <f>[1]Area_Weights_Data!C$5*C126+[1]Area_Weights_Data!D$5*D126+[1]Area_Weights_Data!E$5*E126</f>
        <v>112.92083558159257</v>
      </c>
      <c r="I126" s="4">
        <f>[1]Area_Weights_Data!C$6*C126+[1]Area_Weights_Data!D$6*D126+[1]Area_Weights_Data!E$6*E126</f>
        <v>136.42753666566895</v>
      </c>
      <c r="J126" s="3">
        <v>110</v>
      </c>
      <c r="K126" s="3"/>
      <c r="L126" s="3"/>
      <c r="M126" s="12"/>
      <c r="N126" s="12"/>
      <c r="O126" s="4"/>
      <c r="P126" s="4"/>
      <c r="Q126" s="3">
        <v>134</v>
      </c>
      <c r="R126" s="3">
        <v>96</v>
      </c>
      <c r="S126" s="3">
        <v>137</v>
      </c>
      <c r="T126" s="12"/>
      <c r="U126" s="12"/>
      <c r="V126" s="4">
        <f t="shared" si="8"/>
        <v>134</v>
      </c>
      <c r="W126" s="4">
        <f>[1]Area_Weights_Data!C$12*Q126+[1]Area_Weights_Data!E$12*S126</f>
        <v>136.67013094990648</v>
      </c>
      <c r="X126" s="3">
        <v>105</v>
      </c>
      <c r="Y126" s="3">
        <v>120</v>
      </c>
      <c r="Z126" s="3">
        <v>140</v>
      </c>
      <c r="AA126" s="12"/>
      <c r="AB126" s="12"/>
      <c r="AC126" s="4">
        <f>[1]Area_Weights_Data!C$14*X126+[1]Area_Weights_Data!D$14*Y126+[1]Area_Weights_Data!E$14*Z126</f>
        <v>108.55770531727777</v>
      </c>
      <c r="AD126" s="4">
        <f>[1]Area_Weights_Data!C$15*X126+[1]Area_Weights_Data!D$15*Y126+[1]Area_Weights_Data!E$15*Z126</f>
        <v>128.94346562258997</v>
      </c>
      <c r="AE126" s="3">
        <v>93</v>
      </c>
      <c r="AF126" s="3"/>
      <c r="AG126" s="3">
        <v>107</v>
      </c>
      <c r="AH126" s="12"/>
      <c r="AI126" s="12"/>
      <c r="AJ126" s="4">
        <f t="shared" si="9"/>
        <v>93</v>
      </c>
      <c r="AK126" s="4">
        <f t="shared" si="16"/>
        <v>107</v>
      </c>
      <c r="AL126" s="3"/>
      <c r="AM126" s="3">
        <v>110</v>
      </c>
      <c r="AN126" s="3">
        <v>130</v>
      </c>
      <c r="AO126" s="12"/>
      <c r="AP126" s="12"/>
      <c r="AQ126" s="4">
        <f>[1]Area_Weights_Data!D$23*AM126+[1]Area_Weights_Data!E$23*AN126</f>
        <v>120.3574420552918</v>
      </c>
      <c r="AR126" s="4">
        <f t="shared" si="11"/>
        <v>130</v>
      </c>
      <c r="AS126" s="3">
        <v>75</v>
      </c>
      <c r="AT126" s="3">
        <v>112</v>
      </c>
      <c r="AU126" s="3">
        <v>134</v>
      </c>
      <c r="AV126" s="12"/>
      <c r="AW126" s="12"/>
      <c r="AX126" s="4">
        <f>[1]Area_Weights_Data!$C$26*AS126+[1]Area_Weights_Data!$D$26*AT126+[1]Area_Weights_Data!$E$26*AU126</f>
        <v>85.879694656488539</v>
      </c>
      <c r="AY126" s="4">
        <f>[1]Area_Weights_Data!C$27*AS126+[1]Area_Weights_Data!D$27*AT126+[1]Area_Weights_Data!E$27*AU126</f>
        <v>123.69539892053656</v>
      </c>
      <c r="AZ126" s="3">
        <v>76</v>
      </c>
      <c r="BA126" s="3">
        <v>128</v>
      </c>
      <c r="BB126" s="3">
        <v>144</v>
      </c>
      <c r="BC126" s="12"/>
      <c r="BD126" s="12"/>
      <c r="BE126" s="4">
        <f t="shared" si="12"/>
        <v>76</v>
      </c>
      <c r="BF126" s="4">
        <f>[1]Area_Weights_Data!C$33*AZ126+[1]Area_Weights_Data!D$33*BA126+[1]Area_Weights_Data!E$33*BB126</f>
        <v>136.59904</v>
      </c>
      <c r="BG126" s="3">
        <v>69</v>
      </c>
      <c r="BH126" s="3">
        <v>55</v>
      </c>
      <c r="BI126" s="3"/>
      <c r="BJ126" s="12"/>
      <c r="BK126" s="12"/>
      <c r="BL126" s="4">
        <f>[1]Area_Weights_Data!$C$35*BG126+[1]Area_Weights_Data!$D$35*BH126+[1]Area_Weights_Data!$E$35*BI126</f>
        <v>67.574850299401191</v>
      </c>
      <c r="BM126" s="4" t="s">
        <v>98</v>
      </c>
      <c r="BN126">
        <v>89</v>
      </c>
      <c r="BO126">
        <v>98</v>
      </c>
      <c r="BP126" s="12"/>
      <c r="BQ126" s="12"/>
      <c r="BR126" s="3">
        <v>66</v>
      </c>
      <c r="BS126" s="3">
        <v>90</v>
      </c>
      <c r="BT126" s="3">
        <v>120</v>
      </c>
      <c r="BU126" s="12"/>
      <c r="BV126" s="12"/>
      <c r="BW126" s="4">
        <f>BR126*[1]Area_Weights_Data!C$41+BS126*[1]Area_Weights_Data!D$41+BT126*[1]Area_Weights_Data!E$41</f>
        <v>68.080000000000013</v>
      </c>
      <c r="BX126" s="4">
        <f>BR126*[1]Area_Weights_Data!C$42+BS126*[1]Area_Weights_Data!D$42+BT126*[1]Area_Weights_Data!E$42</f>
        <v>110.25198938992041</v>
      </c>
      <c r="BY126"/>
      <c r="BZ126" s="3">
        <v>11</v>
      </c>
      <c r="CA126" s="3">
        <v>17</v>
      </c>
      <c r="CB126" s="3">
        <v>20.75</v>
      </c>
      <c r="CC126" s="12"/>
      <c r="CD126" s="12"/>
      <c r="CE126" s="4">
        <f>[1]Area_Weights_Data!L$5*BZ126+[1]Area_Weights_Data!M$5*CA126+[1]Area_Weights_Data!N$5*CB126</f>
        <v>13.909248055315471</v>
      </c>
      <c r="CF126" s="4">
        <f>[1]Area_Weights_Data!L$6*BZ126+[1]Area_Weights_Data!M$6*CA126+[1]Area_Weights_Data!N$6*CB126</f>
        <v>18.962922573609596</v>
      </c>
      <c r="CG126" s="3">
        <v>12.5</v>
      </c>
      <c r="CH126" s="3"/>
      <c r="CI126" s="3"/>
      <c r="CJ126" s="12"/>
      <c r="CK126" s="12"/>
      <c r="CL126" s="4"/>
      <c r="CM126" s="4"/>
      <c r="CN126" s="3">
        <v>20</v>
      </c>
      <c r="CO126" s="3">
        <v>7</v>
      </c>
      <c r="CP126" s="3">
        <v>21</v>
      </c>
      <c r="CQ126" s="12"/>
      <c r="CR126" s="12"/>
      <c r="CS126" s="4">
        <f>[1]Area_Weights_Data!L$11*CN126+[1]Area_Weights_Data!N$11*CP126</f>
        <v>20</v>
      </c>
      <c r="CT126" s="4">
        <f>[1]Area_Weights_Data!L$12*CN126+[1]Area_Weights_Data!N$12*CP126</f>
        <v>20.719613259668513</v>
      </c>
      <c r="CU126" s="3">
        <v>13</v>
      </c>
      <c r="CV126" s="3">
        <v>20</v>
      </c>
      <c r="CW126" s="3">
        <v>21</v>
      </c>
      <c r="CX126" s="12"/>
      <c r="CY126" s="12"/>
      <c r="CZ126" s="4">
        <f>[1]Area_Weights_Data!L$14*CU126+[1]Area_Weights_Data!M$14*CV126+[1]Area_Weights_Data!N$14*CW126</f>
        <v>14.664495114006513</v>
      </c>
      <c r="DA126" s="4">
        <f>[1]Area_Weights_Data!L$15*CU126+[1]Area_Weights_Data!M$15*CV126+[1]Area_Weights_Data!N$15*CW126</f>
        <v>20.477234401349065</v>
      </c>
      <c r="DB126" s="3">
        <v>12</v>
      </c>
      <c r="DC126" s="3"/>
      <c r="DD126" s="3">
        <v>10.5</v>
      </c>
      <c r="DE126" s="12"/>
      <c r="DF126" s="12"/>
      <c r="DG126" s="4">
        <f t="shared" si="13"/>
        <v>12</v>
      </c>
      <c r="DH126" s="4">
        <f t="shared" si="14"/>
        <v>10.5</v>
      </c>
      <c r="DI126" s="3"/>
      <c r="DJ126" s="3">
        <v>9.5</v>
      </c>
      <c r="DK126" s="3">
        <v>10.5</v>
      </c>
      <c r="DL126" s="12"/>
      <c r="DM126" s="12"/>
      <c r="DN126" s="4">
        <f>[1]Area_Weights_Data!M$23*DJ126+[1]Area_Weights_Data!N$23*DK126</f>
        <v>9.7941176470588207</v>
      </c>
      <c r="DO126" s="4">
        <f t="shared" si="15"/>
        <v>10.5</v>
      </c>
      <c r="DP126" s="3">
        <v>13.25</v>
      </c>
      <c r="DQ126" s="3">
        <v>14.5</v>
      </c>
      <c r="DR126" s="3">
        <v>13.5</v>
      </c>
      <c r="DS126" s="12"/>
      <c r="DT126" s="12"/>
      <c r="DU126" s="4">
        <f>[1]Area_Weights_Data!L$26*DP126+[1]Area_Weights_Data!M$26*DQ126+[1]Area_Weights_Data!N$26*DR126</f>
        <v>13.869918699186989</v>
      </c>
      <c r="DV126" s="4">
        <f>[1]Area_Weights_Data!L$27*DP126+[1]Area_Weights_Data!M$27*DQ126+[1]Area_Weights_Data!N$27*DR126</f>
        <v>13.783018867924531</v>
      </c>
      <c r="DW126" s="3">
        <v>12</v>
      </c>
      <c r="DX126" s="3">
        <v>13.5</v>
      </c>
      <c r="DY126" s="3">
        <v>15</v>
      </c>
      <c r="DZ126" s="12"/>
      <c r="EA126" s="12"/>
      <c r="EB126" s="4">
        <f>[1]Area_Weights_Data!L$32*DW126+[1]Area_Weights_Data!M$32*DX126+[1]Area_Weights_Data!N$32*DY126</f>
        <v>12.15</v>
      </c>
      <c r="EC126" s="4">
        <f>[1]Area_Weights_Data!L$33*DW126+[1]Area_Weights_Data!M$33*DX126+[1]Area_Weights_Data!N$33*DY126</f>
        <v>14.017346938775511</v>
      </c>
      <c r="ED126" s="3">
        <v>11.75</v>
      </c>
      <c r="EE126" s="3">
        <v>7.5</v>
      </c>
      <c r="EF126" s="3">
        <v>9</v>
      </c>
      <c r="EG126" s="12"/>
      <c r="EH126" s="12"/>
      <c r="EI126" s="4">
        <f>[1]Area_Weights_Data!$L$35*ED126+[1]Area_Weights_Data!$M$35*EE126+[1]Area_Weights_Data!$N$35*EF126</f>
        <v>11.446428571428573</v>
      </c>
      <c r="EJ126" s="4">
        <f>[1]Area_Weights_Data!$L$36*ED126+[1]Area_Weights_Data!$M$36*EE126+[1]Area_Weights_Data!$N$36*EF126</f>
        <v>8.2777777777777768</v>
      </c>
      <c r="EK126">
        <v>11.5</v>
      </c>
      <c r="EL126">
        <v>12.5</v>
      </c>
      <c r="EM126" s="12"/>
      <c r="EN126" s="13"/>
      <c r="EO126" s="3">
        <v>8</v>
      </c>
      <c r="EP126" s="3">
        <v>11</v>
      </c>
      <c r="EQ126" s="3">
        <v>12</v>
      </c>
      <c r="ER126" s="12"/>
      <c r="ES126" s="13"/>
      <c r="ET126" s="4">
        <f>[1]Area_Weights_Data!L$41*EO126+[1]Area_Weights_Data!M$41*EP126+[1]Area_Weights_Data!N$41*EQ126</f>
        <v>8.8297872340425538</v>
      </c>
      <c r="EU126" s="4">
        <f>[1]Area_Weights_Data!L$42*EO126+[1]Area_Weights_Data!M$42*EP126+[1]Area_Weights_Data!N$42*EQ126</f>
        <v>11.275641025641029</v>
      </c>
    </row>
    <row r="127" spans="1:151" x14ac:dyDescent="0.25">
      <c r="A127" s="5">
        <v>1987</v>
      </c>
      <c r="B127" s="2">
        <v>2</v>
      </c>
      <c r="C127" s="3">
        <v>91</v>
      </c>
      <c r="D127" s="3">
        <v>114</v>
      </c>
      <c r="E127" s="3">
        <v>133</v>
      </c>
      <c r="F127" s="12"/>
      <c r="G127" s="12"/>
      <c r="H127" s="4">
        <f>[1]Area_Weights_Data!C$5*C127+[1]Area_Weights_Data!D$5*D127+[1]Area_Weights_Data!E$5*E127</f>
        <v>102.42996993756265</v>
      </c>
      <c r="I127" s="4">
        <f>[1]Area_Weights_Data!C$6*C127+[1]Area_Weights_Data!D$6*D127+[1]Area_Weights_Data!E$6*E127</f>
        <v>124.42753666566895</v>
      </c>
      <c r="J127" s="3">
        <v>100</v>
      </c>
      <c r="K127" s="3"/>
      <c r="L127" s="3"/>
      <c r="M127" s="12"/>
      <c r="N127" s="12"/>
      <c r="O127" s="4"/>
      <c r="P127" s="4"/>
      <c r="Q127" s="3">
        <v>125</v>
      </c>
      <c r="R127" s="3">
        <v>97</v>
      </c>
      <c r="S127" s="3">
        <v>131</v>
      </c>
      <c r="T127" s="12"/>
      <c r="U127" s="12"/>
      <c r="V127" s="4">
        <f t="shared" si="8"/>
        <v>125</v>
      </c>
      <c r="W127" s="4">
        <f>[1]Area_Weights_Data!C$12*Q127+[1]Area_Weights_Data!E$12*S127</f>
        <v>130.34026189981293</v>
      </c>
      <c r="X127" s="3">
        <v>116</v>
      </c>
      <c r="Y127" s="3">
        <v>145</v>
      </c>
      <c r="Z127" s="3">
        <v>179</v>
      </c>
      <c r="AA127" s="12"/>
      <c r="AB127" s="12"/>
      <c r="AC127" s="4">
        <f>[1]Area_Weights_Data!C$14*X127+[1]Area_Weights_Data!D$14*Y127+[1]Area_Weights_Data!E$14*Z127</f>
        <v>122.87823028007034</v>
      </c>
      <c r="AD127" s="4">
        <f>[1]Area_Weights_Data!C$15*X127+[1]Area_Weights_Data!D$15*Y127+[1]Area_Weights_Data!E$15*Z127</f>
        <v>160.20389155840297</v>
      </c>
      <c r="AE127" s="3">
        <v>98</v>
      </c>
      <c r="AF127" s="3"/>
      <c r="AG127" s="3">
        <v>110</v>
      </c>
      <c r="AH127" s="12"/>
      <c r="AI127" s="12"/>
      <c r="AJ127" s="4">
        <f t="shared" si="9"/>
        <v>98</v>
      </c>
      <c r="AK127" s="4">
        <f t="shared" si="16"/>
        <v>110</v>
      </c>
      <c r="AL127" s="3"/>
      <c r="AM127" s="3">
        <v>102</v>
      </c>
      <c r="AN127" s="3">
        <v>112</v>
      </c>
      <c r="AO127" s="12"/>
      <c r="AP127" s="12"/>
      <c r="AQ127" s="4">
        <f>[1]Area_Weights_Data!D$23*AM127+[1]Area_Weights_Data!E$23*AN127</f>
        <v>107.11309690030716</v>
      </c>
      <c r="AR127" s="4">
        <f t="shared" si="11"/>
        <v>112</v>
      </c>
      <c r="AS127" s="3">
        <v>85</v>
      </c>
      <c r="AT127" s="3">
        <v>136</v>
      </c>
      <c r="AU127" s="3">
        <v>140</v>
      </c>
      <c r="AV127" s="12"/>
      <c r="AW127" s="12"/>
      <c r="AX127" s="4">
        <f>[1]Area_Weights_Data!$C$26*AS127+[1]Area_Weights_Data!$D$26*AT127+[1]Area_Weights_Data!$E$26*AU127</f>
        <v>99.996335877862577</v>
      </c>
      <c r="AY127" s="4">
        <f>[1]Area_Weights_Data!C$27*AS127+[1]Area_Weights_Data!D$27*AT127+[1]Area_Weights_Data!E$27*AU127</f>
        <v>138.12643616737031</v>
      </c>
      <c r="AZ127" s="3">
        <v>100</v>
      </c>
      <c r="BA127" s="3">
        <v>116</v>
      </c>
      <c r="BB127" s="3">
        <v>148</v>
      </c>
      <c r="BC127" s="12"/>
      <c r="BD127" s="12"/>
      <c r="BE127" s="4">
        <f t="shared" si="12"/>
        <v>100</v>
      </c>
      <c r="BF127" s="4">
        <f>[1]Area_Weights_Data!C$33*AZ127+[1]Area_Weights_Data!D$33*BA127+[1]Area_Weights_Data!E$33*BB127</f>
        <v>133.19808</v>
      </c>
      <c r="BG127" s="3">
        <v>79</v>
      </c>
      <c r="BH127" s="3">
        <v>78</v>
      </c>
      <c r="BI127" s="3"/>
      <c r="BJ127" s="12"/>
      <c r="BK127" s="12"/>
      <c r="BL127" s="4">
        <f>[1]Area_Weights_Data!$C$35*BG127+[1]Area_Weights_Data!$D$35*BH127+[1]Area_Weights_Data!$E$35*BI127</f>
        <v>78.898203592814369</v>
      </c>
      <c r="BM127" s="4" t="s">
        <v>98</v>
      </c>
      <c r="BN127">
        <v>93</v>
      </c>
      <c r="BO127">
        <v>98</v>
      </c>
      <c r="BP127" s="12"/>
      <c r="BQ127" s="12"/>
      <c r="BR127" s="3">
        <v>50</v>
      </c>
      <c r="BS127" s="3">
        <v>116</v>
      </c>
      <c r="BT127" s="3">
        <v>117</v>
      </c>
      <c r="BU127" s="12"/>
      <c r="BV127" s="12"/>
      <c r="BW127" s="4">
        <f>BR127*[1]Area_Weights_Data!C$41+BS127*[1]Area_Weights_Data!D$41+BT127*[1]Area_Weights_Data!E$41</f>
        <v>55.720000000000006</v>
      </c>
      <c r="BX127" s="4">
        <f>BR127*[1]Area_Weights_Data!C$42+BS127*[1]Area_Weights_Data!D$42+BT127*[1]Area_Weights_Data!E$42</f>
        <v>116.67506631299733</v>
      </c>
      <c r="BY127"/>
      <c r="BZ127" s="3">
        <v>11</v>
      </c>
      <c r="CA127" s="3">
        <v>12.5</v>
      </c>
      <c r="CB127" s="3">
        <v>18</v>
      </c>
      <c r="CC127" s="12"/>
      <c r="CD127" s="12"/>
      <c r="CE127" s="4">
        <f>[1]Area_Weights_Data!L$5*BZ127+[1]Area_Weights_Data!M$5*CA127+[1]Area_Weights_Data!N$5*CB127</f>
        <v>11.727312013828868</v>
      </c>
      <c r="CF127" s="4">
        <f>[1]Area_Weights_Data!L$6*BZ127+[1]Area_Weights_Data!M$6*CA127+[1]Area_Weights_Data!N$6*CB127</f>
        <v>15.378953107960744</v>
      </c>
      <c r="CG127" s="3">
        <v>12</v>
      </c>
      <c r="CH127" s="3"/>
      <c r="CI127" s="3"/>
      <c r="CJ127" s="12"/>
      <c r="CK127" s="12"/>
      <c r="CL127" s="4"/>
      <c r="CM127" s="4"/>
      <c r="CN127" s="3">
        <v>20</v>
      </c>
      <c r="CO127" s="3">
        <v>7</v>
      </c>
      <c r="CP127" s="3">
        <v>19</v>
      </c>
      <c r="CQ127" s="12"/>
      <c r="CR127" s="12"/>
      <c r="CS127" s="4">
        <f>[1]Area_Weights_Data!L$11*CN127+[1]Area_Weights_Data!N$11*CP127</f>
        <v>20</v>
      </c>
      <c r="CT127" s="4">
        <f>[1]Area_Weights_Data!L$12*CN127+[1]Area_Weights_Data!N$12*CP127</f>
        <v>19.280386740331494</v>
      </c>
      <c r="CU127" s="3">
        <v>13</v>
      </c>
      <c r="CV127" s="3">
        <v>18</v>
      </c>
      <c r="CW127" s="3">
        <v>23</v>
      </c>
      <c r="CX127" s="12"/>
      <c r="CY127" s="12"/>
      <c r="CZ127" s="4">
        <f>[1]Area_Weights_Data!L$14*CU127+[1]Area_Weights_Data!M$14*CV127+[1]Area_Weights_Data!N$14*CW127</f>
        <v>14.188925081433224</v>
      </c>
      <c r="DA127" s="4">
        <f>[1]Area_Weights_Data!L$15*CU127+[1]Area_Weights_Data!M$15*CV127+[1]Area_Weights_Data!N$15*CW127</f>
        <v>20.386172006745355</v>
      </c>
      <c r="DB127" s="3">
        <v>10.75</v>
      </c>
      <c r="DC127" s="3"/>
      <c r="DD127" s="3">
        <v>12.5</v>
      </c>
      <c r="DE127" s="12"/>
      <c r="DF127" s="12"/>
      <c r="DG127" s="4">
        <f t="shared" si="13"/>
        <v>10.75</v>
      </c>
      <c r="DH127" s="4">
        <f t="shared" si="14"/>
        <v>12.5</v>
      </c>
      <c r="DI127" s="3"/>
      <c r="DJ127" s="3">
        <v>8.5</v>
      </c>
      <c r="DK127" s="3">
        <v>7.5</v>
      </c>
      <c r="DL127" s="12"/>
      <c r="DM127" s="12"/>
      <c r="DN127" s="4">
        <f>[1]Area_Weights_Data!M$23*DJ127+[1]Area_Weights_Data!N$23*DK127</f>
        <v>8.205882352941174</v>
      </c>
      <c r="DO127" s="4">
        <f t="shared" si="15"/>
        <v>7.5</v>
      </c>
      <c r="DP127" s="3">
        <v>8.25</v>
      </c>
      <c r="DQ127" s="3">
        <v>10.5</v>
      </c>
      <c r="DR127" s="3">
        <v>13</v>
      </c>
      <c r="DS127" s="12"/>
      <c r="DT127" s="12"/>
      <c r="DU127" s="4">
        <f>[1]Area_Weights_Data!L$26*DP127+[1]Area_Weights_Data!M$26*DQ127+[1]Area_Weights_Data!N$26*DR127</f>
        <v>9.365853658536583</v>
      </c>
      <c r="DV127" s="4">
        <f>[1]Area_Weights_Data!L$27*DP127+[1]Area_Weights_Data!M$27*DQ127+[1]Area_Weights_Data!N$27*DR127</f>
        <v>12.292452830188683</v>
      </c>
      <c r="DW127" s="3">
        <v>10.5</v>
      </c>
      <c r="DX127" s="3">
        <v>13.5</v>
      </c>
      <c r="DY127" s="3">
        <v>15</v>
      </c>
      <c r="DZ127" s="12"/>
      <c r="EA127" s="12"/>
      <c r="EB127" s="4">
        <f>[1]Area_Weights_Data!L$32*DW127+[1]Area_Weights_Data!M$32*DX127+[1]Area_Weights_Data!N$32*DY127</f>
        <v>10.8</v>
      </c>
      <c r="EC127" s="4">
        <f>[1]Area_Weights_Data!L$33*DW127+[1]Area_Weights_Data!M$33*DX127+[1]Area_Weights_Data!N$33*DY127</f>
        <v>14.017346938775511</v>
      </c>
      <c r="ED127" s="3">
        <v>11.75</v>
      </c>
      <c r="EE127" s="3">
        <v>7.5</v>
      </c>
      <c r="EF127" s="3">
        <v>9</v>
      </c>
      <c r="EG127" s="12"/>
      <c r="EH127" s="12"/>
      <c r="EI127" s="4">
        <f>[1]Area_Weights_Data!$L$35*ED127+[1]Area_Weights_Data!$M$35*EE127+[1]Area_Weights_Data!$N$35*EF127</f>
        <v>11.446428571428573</v>
      </c>
      <c r="EJ127" s="4">
        <f>[1]Area_Weights_Data!$L$36*ED127+[1]Area_Weights_Data!$M$36*EE127+[1]Area_Weights_Data!$N$36*EF127</f>
        <v>8.2777777777777768</v>
      </c>
      <c r="EK127">
        <v>14.5</v>
      </c>
      <c r="EL127">
        <v>15.5</v>
      </c>
      <c r="EM127" s="12"/>
      <c r="EN127" s="13"/>
      <c r="EO127" s="3">
        <v>8</v>
      </c>
      <c r="EP127" s="3">
        <v>11</v>
      </c>
      <c r="EQ127" s="3">
        <v>12</v>
      </c>
      <c r="ER127" s="12"/>
      <c r="ES127" s="13"/>
      <c r="ET127" s="4">
        <f>[1]Area_Weights_Data!L$41*EO127+[1]Area_Weights_Data!M$41*EP127+[1]Area_Weights_Data!N$41*EQ127</f>
        <v>8.8297872340425538</v>
      </c>
      <c r="EU127" s="4">
        <f>[1]Area_Weights_Data!L$42*EO127+[1]Area_Weights_Data!M$42*EP127+[1]Area_Weights_Data!N$42*EQ127</f>
        <v>11.275641025641029</v>
      </c>
    </row>
    <row r="128" spans="1:151" x14ac:dyDescent="0.25">
      <c r="A128" s="5">
        <v>1987</v>
      </c>
      <c r="B128" s="2">
        <v>3</v>
      </c>
      <c r="C128" s="3">
        <v>83</v>
      </c>
      <c r="D128" s="3">
        <v>114</v>
      </c>
      <c r="E128" s="3">
        <v>125</v>
      </c>
      <c r="F128" s="12"/>
      <c r="G128" s="12"/>
      <c r="H128" s="4">
        <f>[1]Area_Weights_Data!C$5*C128+[1]Area_Weights_Data!D$5*D128+[1]Area_Weights_Data!E$5*E128</f>
        <v>98.405611654975729</v>
      </c>
      <c r="I128" s="4">
        <f>[1]Area_Weights_Data!C$6*C128+[1]Area_Weights_Data!D$6*D128+[1]Area_Weights_Data!E$6*E128</f>
        <v>120.03699491170308</v>
      </c>
      <c r="J128" s="3">
        <v>102</v>
      </c>
      <c r="K128" s="3"/>
      <c r="L128" s="3"/>
      <c r="M128" s="12"/>
      <c r="N128" s="12"/>
      <c r="O128" s="4"/>
      <c r="P128" s="4"/>
      <c r="Q128" s="3">
        <v>140</v>
      </c>
      <c r="R128" s="3">
        <v>100</v>
      </c>
      <c r="S128" s="3">
        <v>136</v>
      </c>
      <c r="T128" s="12"/>
      <c r="U128" s="12"/>
      <c r="V128" s="4">
        <f t="shared" si="8"/>
        <v>140</v>
      </c>
      <c r="W128" s="4">
        <f>[1]Area_Weights_Data!C$12*Q128+[1]Area_Weights_Data!E$12*S128</f>
        <v>136.43982540012473</v>
      </c>
      <c r="X128" s="3">
        <v>97</v>
      </c>
      <c r="Y128" s="3">
        <v>144</v>
      </c>
      <c r="Z128" s="3">
        <v>162</v>
      </c>
      <c r="AA128" s="12"/>
      <c r="AB128" s="12"/>
      <c r="AC128" s="4">
        <f>[1]Area_Weights_Data!C$14*X128+[1]Area_Weights_Data!D$14*Y128+[1]Area_Weights_Data!E$14*Z128</f>
        <v>108.14747666080368</v>
      </c>
      <c r="AD128" s="4">
        <f>[1]Area_Weights_Data!C$15*X128+[1]Area_Weights_Data!D$15*Y128+[1]Area_Weights_Data!E$15*Z128</f>
        <v>152.04911906033095</v>
      </c>
      <c r="AE128" s="3">
        <v>96</v>
      </c>
      <c r="AF128" s="3"/>
      <c r="AG128" s="3">
        <v>110</v>
      </c>
      <c r="AH128" s="12"/>
      <c r="AI128" s="12"/>
      <c r="AJ128" s="4">
        <f t="shared" si="9"/>
        <v>96</v>
      </c>
      <c r="AK128" s="4">
        <f t="shared" si="16"/>
        <v>110</v>
      </c>
      <c r="AL128" s="3"/>
      <c r="AM128" s="3">
        <v>87</v>
      </c>
      <c r="AN128" s="3">
        <v>111</v>
      </c>
      <c r="AO128" s="12"/>
      <c r="AP128" s="12"/>
      <c r="AQ128" s="4">
        <f>[1]Area_Weights_Data!D$23*AM128+[1]Area_Weights_Data!E$23*AN128</f>
        <v>99.491762077631932</v>
      </c>
      <c r="AR128" s="4">
        <f t="shared" si="11"/>
        <v>111</v>
      </c>
      <c r="AS128" s="3">
        <v>75</v>
      </c>
      <c r="AT128" s="3">
        <v>116</v>
      </c>
      <c r="AU128" s="3">
        <v>128</v>
      </c>
      <c r="AV128" s="12"/>
      <c r="AW128" s="12"/>
      <c r="AX128" s="4">
        <f>[1]Area_Weights_Data!$C$26*AS128+[1]Area_Weights_Data!$D$26*AT128+[1]Area_Weights_Data!$E$26*AU128</f>
        <v>87.055877862595395</v>
      </c>
      <c r="AY128" s="4">
        <f>[1]Area_Weights_Data!C$27*AS128+[1]Area_Weights_Data!D$27*AT128+[1]Area_Weights_Data!E$27*AU128</f>
        <v>122.37930850211087</v>
      </c>
      <c r="AZ128" s="3">
        <v>100</v>
      </c>
      <c r="BA128" s="3">
        <v>109</v>
      </c>
      <c r="BB128" s="3">
        <v>125</v>
      </c>
      <c r="BC128" s="12"/>
      <c r="BD128" s="12"/>
      <c r="BE128" s="4">
        <f t="shared" si="12"/>
        <v>100</v>
      </c>
      <c r="BF128" s="4">
        <f>[1]Area_Weights_Data!C$33*AZ128+[1]Area_Weights_Data!D$33*BA128+[1]Area_Weights_Data!E$33*BB128</f>
        <v>117.59904</v>
      </c>
      <c r="BG128" s="3">
        <v>83</v>
      </c>
      <c r="BH128" s="3">
        <v>80</v>
      </c>
      <c r="BI128" s="3"/>
      <c r="BJ128" s="12"/>
      <c r="BK128" s="12"/>
      <c r="BL128" s="4">
        <f>[1]Area_Weights_Data!$C$35*BG128+[1]Area_Weights_Data!$D$35*BH128+[1]Area_Weights_Data!$E$35*BI128</f>
        <v>82.694610778443106</v>
      </c>
      <c r="BM128" s="4" t="s">
        <v>98</v>
      </c>
      <c r="BN128">
        <v>80</v>
      </c>
      <c r="BO128">
        <v>83</v>
      </c>
      <c r="BP128" s="12"/>
      <c r="BQ128" s="12"/>
      <c r="BR128" s="3">
        <v>38</v>
      </c>
      <c r="BS128" s="3">
        <v>105</v>
      </c>
      <c r="BT128" s="3">
        <v>126</v>
      </c>
      <c r="BU128" s="12"/>
      <c r="BV128" s="12"/>
      <c r="BW128" s="4">
        <f>BR128*[1]Area_Weights_Data!C$41+BS128*[1]Area_Weights_Data!D$41+BT128*[1]Area_Weights_Data!E$41</f>
        <v>43.806666666666672</v>
      </c>
      <c r="BX128" s="4">
        <f>BR128*[1]Area_Weights_Data!C$42+BS128*[1]Area_Weights_Data!D$42+BT128*[1]Area_Weights_Data!E$42</f>
        <v>119.17639257294428</v>
      </c>
      <c r="BY128"/>
      <c r="BZ128" s="3">
        <v>9.5</v>
      </c>
      <c r="CA128" s="3">
        <v>15.5</v>
      </c>
      <c r="CB128" s="3">
        <v>15.2</v>
      </c>
      <c r="CC128" s="12"/>
      <c r="CD128" s="12"/>
      <c r="CE128" s="4">
        <f>[1]Area_Weights_Data!L$5*BZ128+[1]Area_Weights_Data!M$5*CA128+[1]Area_Weights_Data!N$5*CB128</f>
        <v>12.409248055315473</v>
      </c>
      <c r="CF128" s="4">
        <f>[1]Area_Weights_Data!L$6*BZ128+[1]Area_Weights_Data!M$6*CA128+[1]Area_Weights_Data!N$6*CB128</f>
        <v>15.342966194111233</v>
      </c>
      <c r="CG128" s="3">
        <v>13.5</v>
      </c>
      <c r="CH128" s="3"/>
      <c r="CI128" s="3"/>
      <c r="CJ128" s="12"/>
      <c r="CK128" s="12"/>
      <c r="CL128" s="4"/>
      <c r="CM128" s="4"/>
      <c r="CN128" s="3">
        <v>18.75</v>
      </c>
      <c r="CO128" s="3">
        <v>9</v>
      </c>
      <c r="CP128" s="3">
        <v>19.5</v>
      </c>
      <c r="CQ128" s="12"/>
      <c r="CR128" s="12"/>
      <c r="CS128" s="4">
        <f>[1]Area_Weights_Data!L$11*CN128+[1]Area_Weights_Data!N$11*CP128</f>
        <v>18.75</v>
      </c>
      <c r="CT128" s="4">
        <f>[1]Area_Weights_Data!L$12*CN128+[1]Area_Weights_Data!N$12*CP128</f>
        <v>19.289709944751387</v>
      </c>
      <c r="CU128" s="3">
        <v>11.5</v>
      </c>
      <c r="CV128" s="3">
        <v>20.3</v>
      </c>
      <c r="CW128" s="3">
        <v>23.75</v>
      </c>
      <c r="CX128" s="12"/>
      <c r="CY128" s="12"/>
      <c r="CZ128" s="4">
        <f>[1]Area_Weights_Data!L$14*CU128+[1]Area_Weights_Data!M$14*CV128+[1]Area_Weights_Data!N$14*CW128</f>
        <v>13.592508143322476</v>
      </c>
      <c r="DA128" s="4">
        <f>[1]Area_Weights_Data!L$15*CU128+[1]Area_Weights_Data!M$15*CV128+[1]Area_Weights_Data!N$15*CW128</f>
        <v>21.946458684654296</v>
      </c>
      <c r="DB128" s="3">
        <v>12.5</v>
      </c>
      <c r="DC128" s="3"/>
      <c r="DD128" s="3">
        <v>12.5</v>
      </c>
      <c r="DE128" s="12"/>
      <c r="DF128" s="12"/>
      <c r="DG128" s="4">
        <f t="shared" si="13"/>
        <v>12.5</v>
      </c>
      <c r="DH128" s="4">
        <f t="shared" si="14"/>
        <v>12.5</v>
      </c>
      <c r="DI128" s="3"/>
      <c r="DJ128" s="3">
        <v>10.55</v>
      </c>
      <c r="DK128" s="3">
        <v>8.85</v>
      </c>
      <c r="DL128" s="12"/>
      <c r="DM128" s="12"/>
      <c r="DN128" s="4">
        <f>[1]Area_Weights_Data!M$23*DJ128+[1]Area_Weights_Data!N$23*DK128</f>
        <v>10.049999999999997</v>
      </c>
      <c r="DO128" s="4">
        <f t="shared" si="15"/>
        <v>8.85</v>
      </c>
      <c r="DP128" s="3">
        <v>12.3</v>
      </c>
      <c r="DQ128" s="3">
        <v>12.5</v>
      </c>
      <c r="DR128" s="3">
        <v>13</v>
      </c>
      <c r="DS128" s="12"/>
      <c r="DT128" s="12"/>
      <c r="DU128" s="4">
        <f>[1]Area_Weights_Data!L$26*DP128+[1]Area_Weights_Data!M$26*DQ128+[1]Area_Weights_Data!N$26*DR128</f>
        <v>12.399186991869918</v>
      </c>
      <c r="DV128" s="4">
        <f>[1]Area_Weights_Data!L$27*DP128+[1]Area_Weights_Data!M$27*DQ128+[1]Area_Weights_Data!N$27*DR128</f>
        <v>12.858490566037739</v>
      </c>
      <c r="DW128" s="3">
        <v>10.5</v>
      </c>
      <c r="DX128" s="3">
        <v>12.59</v>
      </c>
      <c r="DY128" s="3">
        <v>17</v>
      </c>
      <c r="DZ128" s="12"/>
      <c r="EA128" s="12"/>
      <c r="EB128" s="4">
        <f>[1]Area_Weights_Data!L$32*DW128+[1]Area_Weights_Data!M$32*DX128+[1]Area_Weights_Data!N$32*DY128</f>
        <v>10.709000000000001</v>
      </c>
      <c r="EC128" s="4">
        <f>[1]Area_Weights_Data!L$33*DW128+[1]Area_Weights_Data!M$33*DX128+[1]Area_Weights_Data!N$33*DY128</f>
        <v>14.110999999999997</v>
      </c>
      <c r="ED128" s="3">
        <v>11.75</v>
      </c>
      <c r="EE128" s="3">
        <v>7.5</v>
      </c>
      <c r="EF128" s="3">
        <v>9</v>
      </c>
      <c r="EG128" s="12"/>
      <c r="EH128" s="12"/>
      <c r="EI128" s="4">
        <f>[1]Area_Weights_Data!$L$35*ED128+[1]Area_Weights_Data!$M$35*EE128+[1]Area_Weights_Data!$N$35*EF128</f>
        <v>11.446428571428573</v>
      </c>
      <c r="EJ128" s="4">
        <f>[1]Area_Weights_Data!$L$36*ED128+[1]Area_Weights_Data!$M$36*EE128+[1]Area_Weights_Data!$N$36*EF128</f>
        <v>8.2777777777777768</v>
      </c>
      <c r="EK128">
        <v>15</v>
      </c>
      <c r="EL128">
        <v>11.5</v>
      </c>
      <c r="EM128" s="12"/>
      <c r="EN128" s="13"/>
      <c r="EO128" s="3">
        <v>8</v>
      </c>
      <c r="EP128" s="3">
        <v>12.5</v>
      </c>
      <c r="EQ128" s="3">
        <v>12.35</v>
      </c>
      <c r="ER128" s="12"/>
      <c r="ES128" s="13"/>
      <c r="ET128" s="4">
        <f>[1]Area_Weights_Data!L$41*EO128+[1]Area_Weights_Data!M$41*EP128+[1]Area_Weights_Data!N$41*EQ128</f>
        <v>9.2446808510638299</v>
      </c>
      <c r="EU128" s="4">
        <f>[1]Area_Weights_Data!L$42*EO128+[1]Area_Weights_Data!M$42*EP128+[1]Area_Weights_Data!N$42*EQ128</f>
        <v>12.458653846153849</v>
      </c>
    </row>
    <row r="129" spans="1:151" x14ac:dyDescent="0.25">
      <c r="A129" s="5">
        <v>1987</v>
      </c>
      <c r="B129" s="2">
        <v>4</v>
      </c>
      <c r="C129" s="3">
        <v>88</v>
      </c>
      <c r="D129" s="3">
        <v>117</v>
      </c>
      <c r="E129" s="3">
        <v>127</v>
      </c>
      <c r="F129" s="12"/>
      <c r="G129" s="12"/>
      <c r="H129" s="4">
        <f>[1]Area_Weights_Data!C$5*C129+[1]Area_Weights_Data!D$5*D129+[1]Area_Weights_Data!E$5*E129</f>
        <v>102.41170122562247</v>
      </c>
      <c r="I129" s="4">
        <f>[1]Area_Weights_Data!C$6*C129+[1]Area_Weights_Data!D$6*D129+[1]Area_Weights_Data!E$6*E129</f>
        <v>122.48817719245733</v>
      </c>
      <c r="J129" s="3">
        <v>124</v>
      </c>
      <c r="K129" s="3"/>
      <c r="L129" s="3"/>
      <c r="M129" s="12"/>
      <c r="N129" s="12"/>
      <c r="O129" s="4"/>
      <c r="P129" s="4"/>
      <c r="Q129" s="3">
        <v>163</v>
      </c>
      <c r="R129" s="3">
        <v>110</v>
      </c>
      <c r="S129" s="3">
        <v>153</v>
      </c>
      <c r="T129" s="12"/>
      <c r="U129" s="12"/>
      <c r="V129" s="4">
        <f t="shared" si="8"/>
        <v>163</v>
      </c>
      <c r="W129" s="4">
        <f>[1]Area_Weights_Data!C$12*Q129+[1]Area_Weights_Data!E$12*S129</f>
        <v>154.0995635003118</v>
      </c>
      <c r="X129" s="3">
        <v>124</v>
      </c>
      <c r="Y129" s="3">
        <v>165</v>
      </c>
      <c r="Z129" s="3">
        <v>167</v>
      </c>
      <c r="AA129" s="12"/>
      <c r="AB129" s="12"/>
      <c r="AC129" s="4">
        <f>[1]Area_Weights_Data!C$14*X129+[1]Area_Weights_Data!D$14*Y129+[1]Area_Weights_Data!E$14*Z129</f>
        <v>133.72439453389256</v>
      </c>
      <c r="AD129" s="4">
        <f>[1]Area_Weights_Data!C$15*X129+[1]Area_Weights_Data!D$15*Y129+[1]Area_Weights_Data!E$15*Z129</f>
        <v>165.89434656225893</v>
      </c>
      <c r="AE129" s="3">
        <v>132</v>
      </c>
      <c r="AF129" s="3"/>
      <c r="AG129" s="3">
        <v>66</v>
      </c>
      <c r="AH129" s="12"/>
      <c r="AI129" s="12"/>
      <c r="AJ129" s="4">
        <f t="shared" si="9"/>
        <v>132</v>
      </c>
      <c r="AK129" s="4">
        <f t="shared" si="16"/>
        <v>66</v>
      </c>
      <c r="AL129" s="3"/>
      <c r="AM129" s="3">
        <v>86</v>
      </c>
      <c r="AN129" s="3">
        <v>104</v>
      </c>
      <c r="AO129" s="12"/>
      <c r="AP129" s="12"/>
      <c r="AQ129" s="4">
        <f>[1]Area_Weights_Data!D$23*AM129+[1]Area_Weights_Data!E$23*AN129</f>
        <v>95.339849204132918</v>
      </c>
      <c r="AR129" s="4">
        <f t="shared" si="11"/>
        <v>104</v>
      </c>
      <c r="AS129" s="3">
        <v>92</v>
      </c>
      <c r="AT129" s="3">
        <v>90</v>
      </c>
      <c r="AU129" s="3">
        <v>138</v>
      </c>
      <c r="AV129" s="12"/>
      <c r="AW129" s="12"/>
      <c r="AX129" s="4">
        <f>[1]Area_Weights_Data!$C$26*AS129+[1]Area_Weights_Data!$D$26*AT129+[1]Area_Weights_Data!$E$26*AU129</f>
        <v>91.411908396946544</v>
      </c>
      <c r="AY129" s="4">
        <f>[1]Area_Weights_Data!C$27*AS129+[1]Area_Weights_Data!D$27*AT129+[1]Area_Weights_Data!E$27*AU129</f>
        <v>115.51723400844338</v>
      </c>
      <c r="AZ129" s="3">
        <v>75</v>
      </c>
      <c r="BA129" s="3">
        <v>125</v>
      </c>
      <c r="BB129" s="3">
        <v>175</v>
      </c>
      <c r="BC129" s="12"/>
      <c r="BD129" s="12"/>
      <c r="BE129" s="4">
        <f t="shared" si="12"/>
        <v>75</v>
      </c>
      <c r="BF129" s="4">
        <f>[1]Area_Weights_Data!C$33*AZ129+[1]Area_Weights_Data!D$33*BA129+[1]Area_Weights_Data!E$33*BB129</f>
        <v>151.87199999999999</v>
      </c>
      <c r="BG129" s="3">
        <v>51</v>
      </c>
      <c r="BH129" s="3">
        <v>65</v>
      </c>
      <c r="BI129" s="3">
        <v>61</v>
      </c>
      <c r="BJ129" s="12"/>
      <c r="BK129" s="12"/>
      <c r="BL129" s="4">
        <f>[1]Area_Weights_Data!$C$35*BG129+[1]Area_Weights_Data!$D$35*BH129+[1]Area_Weights_Data!$E$35*BI129</f>
        <v>52.425149700598801</v>
      </c>
      <c r="BM129" s="4">
        <f>[1]Area_Weights_Data!$C$36*BG129+[1]Area_Weights_Data!$D$36*BH129+[1]Area_Weights_Data!$E$36*BI129</f>
        <v>63.600823045267497</v>
      </c>
      <c r="BN129">
        <v>85</v>
      </c>
      <c r="BO129">
        <v>78</v>
      </c>
      <c r="BP129" s="12"/>
      <c r="BQ129" s="12"/>
      <c r="BR129" s="3">
        <v>78</v>
      </c>
      <c r="BS129" s="3">
        <v>107</v>
      </c>
      <c r="BT129" s="3">
        <v>126</v>
      </c>
      <c r="BU129" s="12"/>
      <c r="BV129" s="12"/>
      <c r="BW129" s="4">
        <f>BR129*[1]Area_Weights_Data!C$41+BS129*[1]Area_Weights_Data!D$41+BT129*[1]Area_Weights_Data!E$41</f>
        <v>80.51333333333335</v>
      </c>
      <c r="BX129" s="4">
        <f>BR129*[1]Area_Weights_Data!C$42+BS129*[1]Area_Weights_Data!D$42+BT129*[1]Area_Weights_Data!E$42</f>
        <v>119.82625994694959</v>
      </c>
      <c r="BY129"/>
      <c r="BZ129" s="3">
        <v>10.5</v>
      </c>
      <c r="CA129" s="3">
        <v>14</v>
      </c>
      <c r="CB129" s="3">
        <v>15.2</v>
      </c>
      <c r="CC129" s="12"/>
      <c r="CD129" s="12"/>
      <c r="CE129" s="4">
        <f>[1]Area_Weights_Data!L$5*BZ129+[1]Area_Weights_Data!M$5*CA129+[1]Area_Weights_Data!N$5*CB129</f>
        <v>12.197061365600693</v>
      </c>
      <c r="CF129" s="4">
        <f>[1]Area_Weights_Data!L$6*BZ129+[1]Area_Weights_Data!M$6*CA129+[1]Area_Weights_Data!N$6*CB129</f>
        <v>14.62813522355507</v>
      </c>
      <c r="CG129" s="3">
        <v>13.5</v>
      </c>
      <c r="CH129" s="3"/>
      <c r="CI129" s="3"/>
      <c r="CJ129" s="12"/>
      <c r="CK129" s="12"/>
      <c r="CL129" s="4"/>
      <c r="CM129" s="4"/>
      <c r="CN129" s="3">
        <v>23</v>
      </c>
      <c r="CO129" s="3">
        <v>9.5</v>
      </c>
      <c r="CP129" s="3">
        <v>22.25</v>
      </c>
      <c r="CQ129" s="12"/>
      <c r="CR129" s="12"/>
      <c r="CS129" s="4">
        <f>[1]Area_Weights_Data!L$11*CN129+[1]Area_Weights_Data!N$11*CP129</f>
        <v>23</v>
      </c>
      <c r="CT129" s="4">
        <f>[1]Area_Weights_Data!L$12*CN129+[1]Area_Weights_Data!N$12*CP129</f>
        <v>22.460290055248624</v>
      </c>
      <c r="CU129" s="3">
        <v>12.5</v>
      </c>
      <c r="CV129" s="3">
        <v>17</v>
      </c>
      <c r="CW129" s="3">
        <v>23</v>
      </c>
      <c r="CX129" s="12"/>
      <c r="CY129" s="12"/>
      <c r="CZ129" s="4">
        <f>[1]Area_Weights_Data!L$14*CU129+[1]Area_Weights_Data!M$14*CV129+[1]Area_Weights_Data!N$14*CW129</f>
        <v>13.5700325732899</v>
      </c>
      <c r="DA129" s="4">
        <f>[1]Area_Weights_Data!L$15*CU129+[1]Area_Weights_Data!M$15*CV129+[1]Area_Weights_Data!N$15*CW129</f>
        <v>19.863406408094427</v>
      </c>
      <c r="DB129" s="3">
        <v>17.5</v>
      </c>
      <c r="DC129" s="3"/>
      <c r="DD129" s="3">
        <v>7.5</v>
      </c>
      <c r="DE129" s="12"/>
      <c r="DF129" s="12"/>
      <c r="DG129" s="4">
        <f t="shared" si="13"/>
        <v>17.5</v>
      </c>
      <c r="DH129" s="4">
        <f t="shared" si="14"/>
        <v>7.5</v>
      </c>
      <c r="DI129" s="3"/>
      <c r="DJ129" s="3">
        <v>10.55</v>
      </c>
      <c r="DK129" s="3">
        <v>11.25</v>
      </c>
      <c r="DL129" s="12"/>
      <c r="DM129" s="12"/>
      <c r="DN129" s="4">
        <f>[1]Area_Weights_Data!M$23*DJ129+[1]Area_Weights_Data!N$23*DK129</f>
        <v>10.755882352941175</v>
      </c>
      <c r="DO129" s="4">
        <f t="shared" si="15"/>
        <v>11.25</v>
      </c>
      <c r="DP129" s="3">
        <v>8.35</v>
      </c>
      <c r="DQ129" s="3">
        <v>8.4</v>
      </c>
      <c r="DR129" s="3">
        <v>11</v>
      </c>
      <c r="DS129" s="12"/>
      <c r="DT129" s="12"/>
      <c r="DU129" s="4">
        <f>[1]Area_Weights_Data!L$26*DP129+[1]Area_Weights_Data!M$26*DQ129+[1]Area_Weights_Data!N$26*DR129</f>
        <v>8.3747967479674781</v>
      </c>
      <c r="DV129" s="4">
        <f>[1]Area_Weights_Data!L$27*DP129+[1]Area_Weights_Data!M$27*DQ129+[1]Area_Weights_Data!N$27*DR129</f>
        <v>10.264150943396228</v>
      </c>
      <c r="DW129" s="3">
        <v>10.5</v>
      </c>
      <c r="DX129" s="3">
        <v>17.5</v>
      </c>
      <c r="DY129" s="3">
        <v>17</v>
      </c>
      <c r="DZ129" s="12"/>
      <c r="EA129" s="12"/>
      <c r="EB129" s="4">
        <f>[1]Area_Weights_Data!L$32*DW129+[1]Area_Weights_Data!M$32*DX129+[1]Area_Weights_Data!N$32*DY129</f>
        <v>11.200000000000001</v>
      </c>
      <c r="EC129" s="4">
        <f>[1]Area_Weights_Data!L$33*DW129+[1]Area_Weights_Data!M$33*DX129+[1]Area_Weights_Data!N$33*DY129</f>
        <v>17.327551020408162</v>
      </c>
      <c r="ED129" s="3">
        <v>7.5</v>
      </c>
      <c r="EE129" s="3">
        <v>7.5</v>
      </c>
      <c r="EF129" s="3">
        <v>8</v>
      </c>
      <c r="EG129" s="12"/>
      <c r="EH129" s="12"/>
      <c r="EI129" s="4">
        <f>[1]Area_Weights_Data!$L$35*ED129+[1]Area_Weights_Data!$M$35*EE129+[1]Area_Weights_Data!$N$35*EF129</f>
        <v>7.5</v>
      </c>
      <c r="EJ129" s="4">
        <f>[1]Area_Weights_Data!$L$36*ED129+[1]Area_Weights_Data!$M$36*EE129+[1]Area_Weights_Data!$N$36*EF129</f>
        <v>7.7592592592592586</v>
      </c>
      <c r="EK129">
        <v>11</v>
      </c>
      <c r="EL129">
        <v>9.15</v>
      </c>
      <c r="EM129" s="12"/>
      <c r="EN129" s="13"/>
      <c r="EO129" s="3">
        <v>8</v>
      </c>
      <c r="EP129" s="3">
        <v>16.5</v>
      </c>
      <c r="EQ129" s="3">
        <v>12</v>
      </c>
      <c r="ER129" s="12"/>
      <c r="ES129" s="13"/>
      <c r="ET129" s="4">
        <f>[1]Area_Weights_Data!L$41*EO129+[1]Area_Weights_Data!M$41*EP129+[1]Area_Weights_Data!N$41*EQ129</f>
        <v>10.351063829787236</v>
      </c>
      <c r="EU129" s="4">
        <f>[1]Area_Weights_Data!L$42*EO129+[1]Area_Weights_Data!M$42*EP129+[1]Area_Weights_Data!N$42*EQ129</f>
        <v>15.259615384615387</v>
      </c>
    </row>
    <row r="130" spans="1:151" x14ac:dyDescent="0.25">
      <c r="A130" s="5">
        <v>1987</v>
      </c>
      <c r="B130" s="2">
        <v>5</v>
      </c>
      <c r="C130" s="3">
        <v>85</v>
      </c>
      <c r="D130" s="3">
        <v>111</v>
      </c>
      <c r="E130" s="3">
        <v>137</v>
      </c>
      <c r="F130" s="12"/>
      <c r="G130" s="12"/>
      <c r="H130" s="4">
        <f>[1]Area_Weights_Data!C$5*C130+[1]Area_Weights_Data!D$5*D130+[1]Area_Weights_Data!E$5*E130</f>
        <v>97.92083558159257</v>
      </c>
      <c r="I130" s="4">
        <f>[1]Area_Weights_Data!C$6*C130+[1]Area_Weights_Data!D$6*D130+[1]Area_Weights_Data!E$6*E130</f>
        <v>125.26926070038908</v>
      </c>
      <c r="J130" s="3">
        <v>106</v>
      </c>
      <c r="K130" s="3"/>
      <c r="L130" s="3"/>
      <c r="M130" s="12"/>
      <c r="N130" s="12"/>
      <c r="O130" s="4"/>
      <c r="P130" s="4"/>
      <c r="Q130" s="3">
        <v>145</v>
      </c>
      <c r="R130" s="3">
        <v>88</v>
      </c>
      <c r="S130" s="3">
        <v>134</v>
      </c>
      <c r="T130" s="12"/>
      <c r="U130" s="12"/>
      <c r="V130" s="4">
        <f t="shared" si="8"/>
        <v>145</v>
      </c>
      <c r="W130" s="4">
        <f>[1]Area_Weights_Data!C$12*Q130+[1]Area_Weights_Data!E$12*S130</f>
        <v>135.20951985034296</v>
      </c>
      <c r="X130" s="3">
        <v>98</v>
      </c>
      <c r="Y130" s="3">
        <v>146</v>
      </c>
      <c r="Z130" s="3">
        <v>162</v>
      </c>
      <c r="AA130" s="12"/>
      <c r="AB130" s="12"/>
      <c r="AC130" s="4">
        <f>[1]Area_Weights_Data!C$14*X130+[1]Area_Weights_Data!D$14*Y130+[1]Area_Weights_Data!E$14*Z130</f>
        <v>109.38465701528884</v>
      </c>
      <c r="AD130" s="4">
        <f>[1]Area_Weights_Data!C$15*X130+[1]Area_Weights_Data!D$15*Y130+[1]Area_Weights_Data!E$15*Z130</f>
        <v>153.15477249807196</v>
      </c>
      <c r="AE130" s="3">
        <v>119</v>
      </c>
      <c r="AF130" s="3"/>
      <c r="AG130" s="3">
        <v>76</v>
      </c>
      <c r="AH130" s="12"/>
      <c r="AI130" s="12"/>
      <c r="AJ130" s="4">
        <f t="shared" si="9"/>
        <v>119</v>
      </c>
      <c r="AK130" s="4">
        <f t="shared" si="16"/>
        <v>76</v>
      </c>
      <c r="AL130" s="3"/>
      <c r="AM130" s="3">
        <v>94</v>
      </c>
      <c r="AN130" s="3">
        <v>112</v>
      </c>
      <c r="AO130" s="12"/>
      <c r="AP130" s="12"/>
      <c r="AQ130" s="4">
        <f>[1]Area_Weights_Data!D$23*AM130+[1]Area_Weights_Data!E$23*AN130</f>
        <v>103.32867913990503</v>
      </c>
      <c r="AR130" s="4">
        <f t="shared" si="11"/>
        <v>112</v>
      </c>
      <c r="AS130" s="3">
        <v>81</v>
      </c>
      <c r="AT130" s="3">
        <v>109</v>
      </c>
      <c r="AU130" s="3">
        <v>125</v>
      </c>
      <c r="AV130" s="12"/>
      <c r="AW130" s="12"/>
      <c r="AX130" s="4">
        <f>[1]Area_Weights_Data!$C$26*AS130+[1]Area_Weights_Data!$D$26*AT130+[1]Area_Weights_Data!$E$26*AU130</f>
        <v>89.233282442748077</v>
      </c>
      <c r="AY130" s="4">
        <f>[1]Area_Weights_Data!C$27*AS130+[1]Area_Weights_Data!D$27*AT130+[1]Area_Weights_Data!E$27*AU130</f>
        <v>117.50574466948115</v>
      </c>
      <c r="AZ130" s="3">
        <v>75</v>
      </c>
      <c r="BA130" s="3">
        <v>132</v>
      </c>
      <c r="BB130" s="3">
        <v>150</v>
      </c>
      <c r="BC130" s="12"/>
      <c r="BD130" s="12"/>
      <c r="BE130" s="4">
        <f t="shared" si="12"/>
        <v>75</v>
      </c>
      <c r="BF130" s="4">
        <f>[1]Area_Weights_Data!C$33*AZ130+[1]Area_Weights_Data!D$33*BA130+[1]Area_Weights_Data!E$33*BB130</f>
        <v>141.67391999999998</v>
      </c>
      <c r="BG130" s="3">
        <v>53</v>
      </c>
      <c r="BH130" s="3">
        <v>75</v>
      </c>
      <c r="BI130" s="3">
        <v>66</v>
      </c>
      <c r="BJ130" s="12"/>
      <c r="BK130" s="12"/>
      <c r="BL130" s="4">
        <f>[1]Area_Weights_Data!$C$35*BG130+[1]Area_Weights_Data!$D$35*BH130+[1]Area_Weights_Data!$E$35*BI130</f>
        <v>55.23952095808383</v>
      </c>
      <c r="BM130" s="4">
        <f>[1]Area_Weights_Data!$C$36*BG130+[1]Area_Weights_Data!$D$36*BH130+[1]Area_Weights_Data!$E$36*BI130</f>
        <v>71.851851851851862</v>
      </c>
      <c r="BN130">
        <v>89</v>
      </c>
      <c r="BO130">
        <v>84</v>
      </c>
      <c r="BP130" s="12"/>
      <c r="BQ130" s="12"/>
      <c r="BR130" s="3">
        <v>69</v>
      </c>
      <c r="BS130" s="3">
        <v>113</v>
      </c>
      <c r="BT130" s="3">
        <v>128</v>
      </c>
      <c r="BU130" s="12"/>
      <c r="BV130" s="12"/>
      <c r="BW130" s="4">
        <f>BR130*[1]Area_Weights_Data!C$41+BS130*[1]Area_Weights_Data!D$41+BT130*[1]Area_Weights_Data!E$41</f>
        <v>72.813333333333347</v>
      </c>
      <c r="BX130" s="4">
        <f>BR130*[1]Area_Weights_Data!C$42+BS130*[1]Area_Weights_Data!D$42+BT130*[1]Area_Weights_Data!E$42</f>
        <v>123.1259946949602</v>
      </c>
      <c r="BY130"/>
      <c r="BZ130" s="3">
        <v>10.65</v>
      </c>
      <c r="CA130" s="3">
        <v>15.8</v>
      </c>
      <c r="CB130" s="3">
        <v>15.9</v>
      </c>
      <c r="CC130" s="12"/>
      <c r="CD130" s="12"/>
      <c r="CE130" s="4">
        <f>[1]Area_Weights_Data!L$5*BZ130+[1]Area_Weights_Data!M$5*CA130+[1]Area_Weights_Data!N$5*CB130</f>
        <v>13.147104580812446</v>
      </c>
      <c r="CF130" s="4">
        <f>[1]Area_Weights_Data!L$6*BZ130+[1]Area_Weights_Data!M$6*CA130+[1]Area_Weights_Data!N$6*CB130</f>
        <v>15.852344601962924</v>
      </c>
      <c r="CG130" s="3">
        <v>13.5</v>
      </c>
      <c r="CH130" s="3"/>
      <c r="CI130" s="3"/>
      <c r="CJ130" s="12"/>
      <c r="CK130" s="12"/>
      <c r="CL130" s="4"/>
      <c r="CM130" s="4"/>
      <c r="CN130" s="3">
        <v>20</v>
      </c>
      <c r="CO130" s="3">
        <v>8</v>
      </c>
      <c r="CP130" s="3">
        <v>18.440000000000001</v>
      </c>
      <c r="CQ130" s="12"/>
      <c r="CR130" s="12"/>
      <c r="CS130" s="4">
        <f>[1]Area_Weights_Data!L$11*CN130+[1]Area_Weights_Data!N$11*CP130</f>
        <v>20</v>
      </c>
      <c r="CT130" s="4">
        <f>[1]Area_Weights_Data!L$12*CN130+[1]Area_Weights_Data!N$12*CP130</f>
        <v>18.877403314917132</v>
      </c>
      <c r="CU130" s="3">
        <v>11.5</v>
      </c>
      <c r="CV130" s="3">
        <v>19.5</v>
      </c>
      <c r="CW130" s="3">
        <v>24.3</v>
      </c>
      <c r="CX130" s="12"/>
      <c r="CY130" s="12"/>
      <c r="CZ130" s="4">
        <f>[1]Area_Weights_Data!L$14*CU130+[1]Area_Weights_Data!M$14*CV130+[1]Area_Weights_Data!N$14*CW130</f>
        <v>13.402280130293159</v>
      </c>
      <c r="DA130" s="4">
        <f>[1]Area_Weights_Data!L$15*CU130+[1]Area_Weights_Data!M$15*CV130+[1]Area_Weights_Data!N$15*CW130</f>
        <v>21.790725126475543</v>
      </c>
      <c r="DB130" s="3">
        <v>15.83</v>
      </c>
      <c r="DC130" s="3"/>
      <c r="DD130" s="3">
        <v>12.5</v>
      </c>
      <c r="DE130" s="12"/>
      <c r="DF130" s="12"/>
      <c r="DG130" s="4">
        <f t="shared" si="13"/>
        <v>15.83</v>
      </c>
      <c r="DH130" s="4">
        <f t="shared" si="14"/>
        <v>12.5</v>
      </c>
      <c r="DI130" s="3"/>
      <c r="DJ130" s="3">
        <v>7.5</v>
      </c>
      <c r="DK130" s="3">
        <v>12.5</v>
      </c>
      <c r="DL130" s="12"/>
      <c r="DM130" s="12"/>
      <c r="DN130" s="4">
        <f>[1]Area_Weights_Data!M$23*DJ130+[1]Area_Weights_Data!N$23*DK130</f>
        <v>8.970588235294116</v>
      </c>
      <c r="DO130" s="4">
        <f t="shared" si="15"/>
        <v>12.5</v>
      </c>
      <c r="DP130" s="3">
        <v>7.8</v>
      </c>
      <c r="DQ130" s="3">
        <v>8.5</v>
      </c>
      <c r="DR130" s="3">
        <v>10</v>
      </c>
      <c r="DS130" s="12"/>
      <c r="DT130" s="12"/>
      <c r="DU130" s="4">
        <f>[1]Area_Weights_Data!L$26*DP130+[1]Area_Weights_Data!M$26*DQ130+[1]Area_Weights_Data!N$26*DR130</f>
        <v>8.1471544715447131</v>
      </c>
      <c r="DV130" s="4">
        <f>[1]Area_Weights_Data!L$27*DP130+[1]Area_Weights_Data!M$27*DQ130+[1]Area_Weights_Data!N$27*DR130</f>
        <v>9.5754716981132084</v>
      </c>
      <c r="DW130" s="3">
        <v>10.5</v>
      </c>
      <c r="DX130" s="3">
        <v>16.8</v>
      </c>
      <c r="DY130" s="3">
        <v>17.5</v>
      </c>
      <c r="DZ130" s="12"/>
      <c r="EA130" s="12"/>
      <c r="EB130" s="4">
        <f>[1]Area_Weights_Data!L$32*DW130+[1]Area_Weights_Data!M$32*DX130+[1]Area_Weights_Data!N$32*DY130</f>
        <v>11.13</v>
      </c>
      <c r="EC130" s="4">
        <f>[1]Area_Weights_Data!L$33*DW130+[1]Area_Weights_Data!M$33*DX130+[1]Area_Weights_Data!N$33*DY130</f>
        <v>17.041428571428568</v>
      </c>
      <c r="ED130" s="3">
        <v>7.5</v>
      </c>
      <c r="EE130" s="3"/>
      <c r="EF130" s="3">
        <v>10.8</v>
      </c>
      <c r="EG130" s="12"/>
      <c r="EH130" s="12"/>
      <c r="EI130" s="4" t="s">
        <v>98</v>
      </c>
      <c r="EJ130" s="4" t="s">
        <v>98</v>
      </c>
      <c r="EK130">
        <v>12.5</v>
      </c>
      <c r="EL130">
        <v>9.15</v>
      </c>
      <c r="EM130" s="12"/>
      <c r="EN130" s="13"/>
      <c r="EO130" s="3">
        <v>8</v>
      </c>
      <c r="EP130" s="3">
        <v>12.5</v>
      </c>
      <c r="EQ130" s="3">
        <v>10</v>
      </c>
      <c r="ER130" s="12"/>
      <c r="ES130" s="13"/>
      <c r="ET130" s="4">
        <f>[1]Area_Weights_Data!L$41*EO130+[1]Area_Weights_Data!M$41*EP130+[1]Area_Weights_Data!N$41*EQ130</f>
        <v>9.2446808510638299</v>
      </c>
      <c r="EU130" s="4">
        <f>[1]Area_Weights_Data!L$42*EO130+[1]Area_Weights_Data!M$42*EP130+[1]Area_Weights_Data!N$42*EQ130</f>
        <v>11.810897435897438</v>
      </c>
    </row>
    <row r="131" spans="1:151" x14ac:dyDescent="0.25">
      <c r="A131" s="5">
        <v>1987</v>
      </c>
      <c r="B131" s="2">
        <v>6</v>
      </c>
      <c r="C131" s="3">
        <v>102</v>
      </c>
      <c r="D131" s="3">
        <v>125</v>
      </c>
      <c r="E131" s="3">
        <v>140</v>
      </c>
      <c r="F131" s="12"/>
      <c r="G131" s="12"/>
      <c r="H131" s="4">
        <f>[1]Area_Weights_Data!C$5*C131+[1]Area_Weights_Data!D$5*D131+[1]Area_Weights_Data!E$5*E131</f>
        <v>113.42996993756265</v>
      </c>
      <c r="I131" s="4">
        <f>[1]Area_Weights_Data!C$6*C131+[1]Area_Weights_Data!D$6*D131+[1]Area_Weights_Data!E$6*E131</f>
        <v>133.23226578868602</v>
      </c>
      <c r="J131" s="3">
        <v>113</v>
      </c>
      <c r="K131" s="3"/>
      <c r="L131" s="3"/>
      <c r="M131" s="12"/>
      <c r="N131" s="12"/>
      <c r="O131" s="4"/>
      <c r="P131" s="4"/>
      <c r="Q131" s="3">
        <v>150</v>
      </c>
      <c r="R131" s="3">
        <v>115</v>
      </c>
      <c r="S131" s="3">
        <v>133</v>
      </c>
      <c r="T131" s="12"/>
      <c r="U131" s="12"/>
      <c r="V131" s="4">
        <f t="shared" si="8"/>
        <v>150</v>
      </c>
      <c r="W131" s="4">
        <f>[1]Area_Weights_Data!C$12*Q131+[1]Area_Weights_Data!E$12*S131</f>
        <v>134.86925795053003</v>
      </c>
      <c r="X131" s="3">
        <v>95</v>
      </c>
      <c r="Y131" s="3">
        <v>155</v>
      </c>
      <c r="Z131" s="3">
        <v>175</v>
      </c>
      <c r="AA131" s="12"/>
      <c r="AB131" s="12"/>
      <c r="AC131" s="4">
        <f>[1]Area_Weights_Data!C$14*X131+[1]Area_Weights_Data!D$14*Y131+[1]Area_Weights_Data!E$14*Z131</f>
        <v>109.23082126911106</v>
      </c>
      <c r="AD131" s="4">
        <f>[1]Area_Weights_Data!C$15*X131+[1]Area_Weights_Data!D$15*Y131+[1]Area_Weights_Data!E$15*Z131</f>
        <v>163.94346562258994</v>
      </c>
      <c r="AE131" s="3">
        <v>93</v>
      </c>
      <c r="AF131" s="3"/>
      <c r="AG131" s="3">
        <v>116</v>
      </c>
      <c r="AH131" s="12"/>
      <c r="AI131" s="12"/>
      <c r="AJ131" s="4">
        <f t="shared" si="9"/>
        <v>93</v>
      </c>
      <c r="AK131" s="4">
        <f t="shared" si="16"/>
        <v>116</v>
      </c>
      <c r="AL131" s="3"/>
      <c r="AM131" s="3">
        <v>110</v>
      </c>
      <c r="AN131" s="3">
        <v>128</v>
      </c>
      <c r="AO131" s="12"/>
      <c r="AP131" s="12"/>
      <c r="AQ131" s="4">
        <f>[1]Area_Weights_Data!D$23*AM131+[1]Area_Weights_Data!E$23*AN131</f>
        <v>119.3063390114493</v>
      </c>
      <c r="AR131" s="4">
        <f t="shared" si="11"/>
        <v>128</v>
      </c>
      <c r="AS131" s="3">
        <v>83</v>
      </c>
      <c r="AT131" s="3">
        <v>123</v>
      </c>
      <c r="AU131" s="3">
        <v>175</v>
      </c>
      <c r="AV131" s="12"/>
      <c r="AW131" s="12"/>
      <c r="AX131" s="4">
        <f>[1]Area_Weights_Data!$C$26*AS131+[1]Area_Weights_Data!$D$26*AT131+[1]Area_Weights_Data!$E$26*AU131</f>
        <v>94.761832061068688</v>
      </c>
      <c r="AY131" s="4">
        <f>[1]Area_Weights_Data!C$27*AS131+[1]Area_Weights_Data!D$27*AT131+[1]Area_Weights_Data!E$27*AU131</f>
        <v>150.64367017581367</v>
      </c>
      <c r="AZ131" s="3">
        <v>105</v>
      </c>
      <c r="BA131" s="3">
        <v>143</v>
      </c>
      <c r="BB131" s="3">
        <v>165</v>
      </c>
      <c r="BC131" s="12"/>
      <c r="BD131" s="12"/>
      <c r="BE131" s="4">
        <f t="shared" si="12"/>
        <v>105</v>
      </c>
      <c r="BF131" s="4">
        <f>[1]Area_Weights_Data!C$33*AZ131+[1]Area_Weights_Data!D$33*BA131+[1]Area_Weights_Data!E$33*BB131</f>
        <v>154.82367999999997</v>
      </c>
      <c r="BG131" s="3">
        <v>51</v>
      </c>
      <c r="BH131" s="3">
        <v>71</v>
      </c>
      <c r="BI131" s="3">
        <v>67</v>
      </c>
      <c r="BJ131" s="12"/>
      <c r="BK131" s="12"/>
      <c r="BL131" s="4">
        <f>[1]Area_Weights_Data!$C$35*BG131+[1]Area_Weights_Data!$D$35*BH131+[1]Area_Weights_Data!$E$35*BI131</f>
        <v>53.035928143712574</v>
      </c>
      <c r="BM131" s="4">
        <f>[1]Area_Weights_Data!$C$36*BG131+[1]Area_Weights_Data!$D$36*BH131+[1]Area_Weights_Data!$E$36*BI131</f>
        <v>69.600823045267504</v>
      </c>
      <c r="BN131">
        <v>110</v>
      </c>
      <c r="BO131">
        <v>110</v>
      </c>
      <c r="BP131" s="12"/>
      <c r="BQ131" s="12"/>
      <c r="BR131" s="3">
        <v>58</v>
      </c>
      <c r="BS131" s="3">
        <v>150</v>
      </c>
      <c r="BT131" s="3">
        <v>120</v>
      </c>
      <c r="BU131" s="12"/>
      <c r="BV131" s="12"/>
      <c r="BW131" s="4">
        <f>BR131*[1]Area_Weights_Data!C$41+BS131*[1]Area_Weights_Data!D$41+BT131*[1]Area_Weights_Data!E$41</f>
        <v>65.973333333333329</v>
      </c>
      <c r="BX131" s="4">
        <f>BR131*[1]Area_Weights_Data!C$42+BS131*[1]Area_Weights_Data!D$42+BT131*[1]Area_Weights_Data!E$42</f>
        <v>129.74801061007955</v>
      </c>
      <c r="BY131"/>
      <c r="BZ131" s="3">
        <v>11.5</v>
      </c>
      <c r="CA131" s="3">
        <v>15</v>
      </c>
      <c r="CB131" s="3">
        <v>16</v>
      </c>
      <c r="CC131" s="12"/>
      <c r="CD131" s="12"/>
      <c r="CE131" s="4">
        <f>[1]Area_Weights_Data!L$5*BZ131+[1]Area_Weights_Data!M$5*CA131+[1]Area_Weights_Data!N$5*CB131</f>
        <v>13.197061365600693</v>
      </c>
      <c r="CF131" s="4">
        <f>[1]Area_Weights_Data!L$6*BZ131+[1]Area_Weights_Data!M$6*CA131+[1]Area_Weights_Data!N$6*CB131</f>
        <v>15.523446019629226</v>
      </c>
      <c r="CG131" s="3">
        <v>12.5</v>
      </c>
      <c r="CH131" s="3"/>
      <c r="CI131" s="3"/>
      <c r="CJ131" s="12"/>
      <c r="CK131" s="12"/>
      <c r="CL131" s="4"/>
      <c r="CM131" s="4"/>
      <c r="CN131" s="3">
        <v>25</v>
      </c>
      <c r="CO131" s="3">
        <v>8</v>
      </c>
      <c r="CP131" s="3">
        <v>22</v>
      </c>
      <c r="CQ131" s="12"/>
      <c r="CR131" s="12"/>
      <c r="CS131" s="4">
        <f>[1]Area_Weights_Data!L$11*CN131+[1]Area_Weights_Data!N$11*CP131</f>
        <v>25</v>
      </c>
      <c r="CT131" s="4">
        <f>[1]Area_Weights_Data!L$12*CN131+[1]Area_Weights_Data!N$12*CP131</f>
        <v>22.841160220994478</v>
      </c>
      <c r="CU131" s="3">
        <v>11.5</v>
      </c>
      <c r="CV131" s="3">
        <v>20.5</v>
      </c>
      <c r="CW131" s="3">
        <v>26</v>
      </c>
      <c r="CX131" s="12"/>
      <c r="CY131" s="12"/>
      <c r="CZ131" s="4">
        <f>[1]Area_Weights_Data!L$14*CU131+[1]Area_Weights_Data!M$14*CV131+[1]Area_Weights_Data!N$14*CW131</f>
        <v>13.640065146579804</v>
      </c>
      <c r="DA131" s="4">
        <f>[1]Area_Weights_Data!L$15*CU131+[1]Area_Weights_Data!M$15*CV131+[1]Area_Weights_Data!N$15*CW131</f>
        <v>23.124789207419891</v>
      </c>
      <c r="DB131" s="3">
        <v>12</v>
      </c>
      <c r="DC131" s="3"/>
      <c r="DD131" s="3">
        <v>11.5</v>
      </c>
      <c r="DE131" s="12"/>
      <c r="DF131" s="12"/>
      <c r="DG131" s="4">
        <f t="shared" si="13"/>
        <v>12</v>
      </c>
      <c r="DH131" s="4">
        <f t="shared" si="14"/>
        <v>11.5</v>
      </c>
      <c r="DI131" s="3"/>
      <c r="DJ131" s="3">
        <v>7.5</v>
      </c>
      <c r="DK131" s="3">
        <v>12.5</v>
      </c>
      <c r="DL131" s="12"/>
      <c r="DM131" s="12"/>
      <c r="DN131" s="4">
        <f>[1]Area_Weights_Data!M$23*DJ131+[1]Area_Weights_Data!N$23*DK131</f>
        <v>8.970588235294116</v>
      </c>
      <c r="DO131" s="4">
        <f t="shared" si="15"/>
        <v>12.5</v>
      </c>
      <c r="DP131" s="3">
        <v>9.5</v>
      </c>
      <c r="DQ131" s="3">
        <v>9</v>
      </c>
      <c r="DR131" s="3">
        <v>10</v>
      </c>
      <c r="DS131" s="12"/>
      <c r="DT131" s="12"/>
      <c r="DU131" s="4">
        <f>[1]Area_Weights_Data!L$26*DP131+[1]Area_Weights_Data!M$26*DQ131+[1]Area_Weights_Data!N$26*DR131</f>
        <v>9.2520325203252014</v>
      </c>
      <c r="DV131" s="4">
        <f>[1]Area_Weights_Data!L$27*DP131+[1]Area_Weights_Data!M$27*DQ131+[1]Area_Weights_Data!N$27*DR131</f>
        <v>9.7169811320754746</v>
      </c>
      <c r="DW131" s="3">
        <v>10.5</v>
      </c>
      <c r="DX131" s="3">
        <v>16.8</v>
      </c>
      <c r="DY131" s="3">
        <v>17.5</v>
      </c>
      <c r="DZ131" s="12"/>
      <c r="EA131" s="12"/>
      <c r="EB131" s="4">
        <f>[1]Area_Weights_Data!L$32*DW131+[1]Area_Weights_Data!M$32*DX131+[1]Area_Weights_Data!N$32*DY131</f>
        <v>11.13</v>
      </c>
      <c r="EC131" s="4">
        <f>[1]Area_Weights_Data!L$33*DW131+[1]Area_Weights_Data!M$33*DX131+[1]Area_Weights_Data!N$33*DY131</f>
        <v>17.041428571428568</v>
      </c>
      <c r="ED131" s="3">
        <v>7.5</v>
      </c>
      <c r="EE131" s="3"/>
      <c r="EF131" s="3">
        <v>10.8</v>
      </c>
      <c r="EG131" s="12"/>
      <c r="EH131" s="12"/>
      <c r="EI131" s="4" t="s">
        <v>98</v>
      </c>
      <c r="EJ131" s="4" t="s">
        <v>98</v>
      </c>
      <c r="EK131">
        <v>15</v>
      </c>
      <c r="EL131">
        <v>13</v>
      </c>
      <c r="EM131" s="12"/>
      <c r="EN131" s="13"/>
      <c r="EO131" s="3">
        <v>8</v>
      </c>
      <c r="EP131" s="3">
        <v>10</v>
      </c>
      <c r="EQ131" s="3">
        <v>12.5</v>
      </c>
      <c r="ER131" s="12"/>
      <c r="ES131" s="13"/>
      <c r="ET131" s="4">
        <f>[1]Area_Weights_Data!L$41*EO131+[1]Area_Weights_Data!M$41*EP131+[1]Area_Weights_Data!N$41*EQ131</f>
        <v>8.5531914893617031</v>
      </c>
      <c r="EU131" s="4">
        <f>[1]Area_Weights_Data!L$42*EO131+[1]Area_Weights_Data!M$42*EP131+[1]Area_Weights_Data!N$42*EQ131</f>
        <v>10.689102564102566</v>
      </c>
    </row>
    <row r="132" spans="1:151" x14ac:dyDescent="0.25">
      <c r="A132" s="5">
        <v>1987</v>
      </c>
      <c r="B132" s="2">
        <v>7</v>
      </c>
      <c r="C132" s="3">
        <v>91</v>
      </c>
      <c r="D132" s="3">
        <v>130</v>
      </c>
      <c r="E132" s="3">
        <v>137</v>
      </c>
      <c r="F132" s="12"/>
      <c r="G132" s="12"/>
      <c r="H132" s="4">
        <f>[1]Area_Weights_Data!C$5*C132+[1]Area_Weights_Data!D$5*D132+[1]Area_Weights_Data!E$5*E132</f>
        <v>110.38125337238884</v>
      </c>
      <c r="I132" s="4">
        <f>[1]Area_Weights_Data!C$6*C132+[1]Area_Weights_Data!D$6*D132+[1]Area_Weights_Data!E$6*E132</f>
        <v>133.84172403472013</v>
      </c>
      <c r="J132" s="3">
        <v>110</v>
      </c>
      <c r="K132" s="3"/>
      <c r="L132" s="3"/>
      <c r="M132" s="12"/>
      <c r="N132" s="12"/>
      <c r="O132" s="4"/>
      <c r="P132" s="4"/>
      <c r="Q132" s="3">
        <v>162</v>
      </c>
      <c r="R132" s="3">
        <v>136</v>
      </c>
      <c r="S132" s="3">
        <v>140</v>
      </c>
      <c r="T132" s="12"/>
      <c r="U132" s="12"/>
      <c r="V132" s="4">
        <f t="shared" si="8"/>
        <v>162</v>
      </c>
      <c r="W132" s="4">
        <f>[1]Area_Weights_Data!C$12*Q132+[1]Area_Weights_Data!E$12*S132</f>
        <v>142.41903970068591</v>
      </c>
      <c r="X132" s="3">
        <v>119</v>
      </c>
      <c r="Y132" s="3">
        <v>142</v>
      </c>
      <c r="Z132" s="3">
        <v>170</v>
      </c>
      <c r="AA132" s="12"/>
      <c r="AB132" s="12"/>
      <c r="AC132" s="4">
        <f>[1]Area_Weights_Data!C$14*X132+[1]Area_Weights_Data!D$14*Y132+[1]Area_Weights_Data!E$14*Z132</f>
        <v>124.45514815315923</v>
      </c>
      <c r="AD132" s="4">
        <f>[1]Area_Weights_Data!C$15*X132+[1]Area_Weights_Data!D$15*Y132+[1]Area_Weights_Data!E$15*Z132</f>
        <v>154.52085187162595</v>
      </c>
      <c r="AE132" s="3">
        <v>90</v>
      </c>
      <c r="AF132" s="3"/>
      <c r="AG132" s="3">
        <v>120</v>
      </c>
      <c r="AH132" s="12"/>
      <c r="AI132" s="12"/>
      <c r="AJ132" s="4">
        <f t="shared" si="9"/>
        <v>90</v>
      </c>
      <c r="AK132" s="4">
        <f t="shared" si="16"/>
        <v>120</v>
      </c>
      <c r="AL132" s="3"/>
      <c r="AM132" s="3">
        <v>111</v>
      </c>
      <c r="AN132" s="3">
        <v>135</v>
      </c>
      <c r="AO132" s="12"/>
      <c r="AP132" s="12"/>
      <c r="AQ132" s="4">
        <f>[1]Area_Weights_Data!D$23*AM132+[1]Area_Weights_Data!E$23*AN132</f>
        <v>123.45825188494831</v>
      </c>
      <c r="AR132" s="4">
        <f t="shared" si="11"/>
        <v>135</v>
      </c>
      <c r="AS132" s="3">
        <v>75</v>
      </c>
      <c r="AT132" s="3">
        <v>121</v>
      </c>
      <c r="AU132" s="3">
        <v>160</v>
      </c>
      <c r="AV132" s="12"/>
      <c r="AW132" s="12"/>
      <c r="AX132" s="4">
        <f>[1]Area_Weights_Data!$C$26*AS132+[1]Area_Weights_Data!$D$26*AT132+[1]Area_Weights_Data!$E$26*AU132</f>
        <v>88.526106870229</v>
      </c>
      <c r="AY132" s="4">
        <f>[1]Area_Weights_Data!C$27*AS132+[1]Area_Weights_Data!D$27*AT132+[1]Area_Weights_Data!E$27*AU132</f>
        <v>141.73275263186025</v>
      </c>
      <c r="AZ132" s="3">
        <v>118</v>
      </c>
      <c r="BA132" s="3">
        <v>143</v>
      </c>
      <c r="BB132" s="3">
        <v>146</v>
      </c>
      <c r="BC132" s="12"/>
      <c r="BD132" s="12"/>
      <c r="BE132" s="4">
        <f t="shared" si="12"/>
        <v>118</v>
      </c>
      <c r="BF132" s="4">
        <f>[1]Area_Weights_Data!C$33*AZ132+[1]Area_Weights_Data!D$33*BA132+[1]Area_Weights_Data!E$33*BB132</f>
        <v>144.61231999999998</v>
      </c>
      <c r="BG132" s="3">
        <v>47</v>
      </c>
      <c r="BH132" s="3">
        <v>57</v>
      </c>
      <c r="BI132" s="3"/>
      <c r="BJ132" s="12"/>
      <c r="BK132" s="12"/>
      <c r="BL132" s="4">
        <f>[1]Area_Weights_Data!$C$35*BG132+[1]Area_Weights_Data!$D$35*BH132+[1]Area_Weights_Data!$E$35*BI132</f>
        <v>48.017964071856284</v>
      </c>
      <c r="BM132" s="4" t="s">
        <v>98</v>
      </c>
      <c r="BN132">
        <v>94</v>
      </c>
      <c r="BO132">
        <v>100</v>
      </c>
      <c r="BP132" s="12"/>
      <c r="BQ132" s="12"/>
      <c r="BR132" s="3">
        <v>60</v>
      </c>
      <c r="BS132" s="3">
        <v>120</v>
      </c>
      <c r="BT132" s="3">
        <v>110</v>
      </c>
      <c r="BU132" s="12"/>
      <c r="BV132" s="12"/>
      <c r="BW132" s="4">
        <f>BR132*[1]Area_Weights_Data!C$41+BS132*[1]Area_Weights_Data!D$41+BT132*[1]Area_Weights_Data!E$41</f>
        <v>65.2</v>
      </c>
      <c r="BX132" s="4">
        <f>BR132*[1]Area_Weights_Data!C$42+BS132*[1]Area_Weights_Data!D$42+BT132*[1]Area_Weights_Data!E$42</f>
        <v>113.2493368700265</v>
      </c>
      <c r="BY132"/>
      <c r="BZ132" s="3">
        <v>11.6</v>
      </c>
      <c r="CA132" s="3">
        <v>14.25</v>
      </c>
      <c r="CB132" s="3">
        <v>16</v>
      </c>
      <c r="CC132" s="12"/>
      <c r="CD132" s="12"/>
      <c r="CE132" s="4">
        <f>[1]Area_Weights_Data!L$5*BZ132+[1]Area_Weights_Data!M$5*CA132+[1]Area_Weights_Data!N$5*CB132</f>
        <v>12.884917891097668</v>
      </c>
      <c r="CF132" s="4">
        <f>[1]Area_Weights_Data!L$6*BZ132+[1]Area_Weights_Data!M$6*CA132+[1]Area_Weights_Data!N$6*CB132</f>
        <v>15.166030534351146</v>
      </c>
      <c r="CG132" s="3">
        <v>12.5</v>
      </c>
      <c r="CH132" s="3"/>
      <c r="CI132" s="3"/>
      <c r="CJ132" s="12"/>
      <c r="CK132" s="12"/>
      <c r="CL132" s="4"/>
      <c r="CM132" s="4"/>
      <c r="CN132" s="3">
        <v>25.5</v>
      </c>
      <c r="CO132" s="3">
        <v>8</v>
      </c>
      <c r="CP132" s="3">
        <v>20</v>
      </c>
      <c r="CQ132" s="12"/>
      <c r="CR132" s="12"/>
      <c r="CS132" s="4">
        <f>[1]Area_Weights_Data!L$11*CN132+[1]Area_Weights_Data!N$11*CP132</f>
        <v>25.5</v>
      </c>
      <c r="CT132" s="4">
        <f>[1]Area_Weights_Data!L$12*CN132+[1]Area_Weights_Data!N$12*CP132</f>
        <v>21.542127071823209</v>
      </c>
      <c r="CU132" s="3">
        <v>9.5</v>
      </c>
      <c r="CV132" s="3">
        <v>15</v>
      </c>
      <c r="CW132" s="3">
        <v>25</v>
      </c>
      <c r="CX132" s="12"/>
      <c r="CY132" s="12"/>
      <c r="CZ132" s="4">
        <f>[1]Area_Weights_Data!L$14*CU132+[1]Area_Weights_Data!M$14*CV132+[1]Area_Weights_Data!N$14*CW132</f>
        <v>10.807817589576548</v>
      </c>
      <c r="DA132" s="4">
        <f>[1]Area_Weights_Data!L$15*CU132+[1]Area_Weights_Data!M$15*CV132+[1]Area_Weights_Data!N$15*CW132</f>
        <v>19.772344013490716</v>
      </c>
      <c r="DB132" s="3">
        <v>10.5</v>
      </c>
      <c r="DC132" s="3"/>
      <c r="DD132" s="3">
        <v>11.5</v>
      </c>
      <c r="DE132" s="12"/>
      <c r="DF132" s="12"/>
      <c r="DG132" s="4">
        <f t="shared" si="13"/>
        <v>10.5</v>
      </c>
      <c r="DH132" s="4">
        <f t="shared" si="14"/>
        <v>11.5</v>
      </c>
      <c r="DI132" s="3"/>
      <c r="DJ132" s="3">
        <v>7.5</v>
      </c>
      <c r="DK132" s="3">
        <v>12.5</v>
      </c>
      <c r="DL132" s="12"/>
      <c r="DM132" s="12"/>
      <c r="DN132" s="4">
        <f>[1]Area_Weights_Data!M$23*DJ132+[1]Area_Weights_Data!N$23*DK132</f>
        <v>8.970588235294116</v>
      </c>
      <c r="DO132" s="4">
        <f t="shared" si="15"/>
        <v>12.5</v>
      </c>
      <c r="DP132" s="3">
        <v>9</v>
      </c>
      <c r="DQ132" s="3">
        <v>9</v>
      </c>
      <c r="DR132" s="3">
        <v>10</v>
      </c>
      <c r="DS132" s="12"/>
      <c r="DT132" s="12"/>
      <c r="DU132" s="4">
        <f>[1]Area_Weights_Data!L$26*DP132+[1]Area_Weights_Data!M$26*DQ132+[1]Area_Weights_Data!N$26*DR132</f>
        <v>8.9999999999999982</v>
      </c>
      <c r="DV132" s="4">
        <f>[1]Area_Weights_Data!L$27*DP132+[1]Area_Weights_Data!M$27*DQ132+[1]Area_Weights_Data!N$27*DR132</f>
        <v>9.7169811320754746</v>
      </c>
      <c r="DW132" s="3">
        <v>10.5</v>
      </c>
      <c r="DX132" s="3">
        <v>15</v>
      </c>
      <c r="DY132" s="3">
        <v>17.5</v>
      </c>
      <c r="DZ132" s="12"/>
      <c r="EA132" s="12"/>
      <c r="EB132" s="4">
        <f>[1]Area_Weights_Data!L$32*DW132+[1]Area_Weights_Data!M$32*DX132+[1]Area_Weights_Data!N$32*DY132</f>
        <v>10.950000000000001</v>
      </c>
      <c r="EC132" s="4">
        <f>[1]Area_Weights_Data!L$33*DW132+[1]Area_Weights_Data!M$33*DX132+[1]Area_Weights_Data!N$33*DY132</f>
        <v>15.862244897959183</v>
      </c>
      <c r="ED132" s="3">
        <v>7.5</v>
      </c>
      <c r="EE132" s="3">
        <v>7.75</v>
      </c>
      <c r="EF132" s="3">
        <v>9.6</v>
      </c>
      <c r="EG132" s="12"/>
      <c r="EH132" s="12"/>
      <c r="EI132" s="4">
        <f>[1]Area_Weights_Data!$L$35*ED132+[1]Area_Weights_Data!$M$35*EE132+[1]Area_Weights_Data!$N$35*EF132</f>
        <v>7.5178571428571432</v>
      </c>
      <c r="EJ132" s="4">
        <f>[1]Area_Weights_Data!$L$36*ED132+[1]Area_Weights_Data!$M$36*EE132+[1]Area_Weights_Data!$N$36*EF132</f>
        <v>8.7092592592592588</v>
      </c>
      <c r="EK132">
        <v>14</v>
      </c>
      <c r="EL132">
        <v>12.5</v>
      </c>
      <c r="EM132" s="12"/>
      <c r="EN132" s="13"/>
      <c r="EO132" s="3">
        <v>8</v>
      </c>
      <c r="EP132" s="3">
        <v>10</v>
      </c>
      <c r="EQ132" s="3">
        <v>12.5</v>
      </c>
      <c r="ER132" s="12"/>
      <c r="ES132" s="13"/>
      <c r="ET132" s="4">
        <f>[1]Area_Weights_Data!L$41*EO132+[1]Area_Weights_Data!M$41*EP132+[1]Area_Weights_Data!N$41*EQ132</f>
        <v>8.5531914893617031</v>
      </c>
      <c r="EU132" s="4">
        <f>[1]Area_Weights_Data!L$42*EO132+[1]Area_Weights_Data!M$42*EP132+[1]Area_Weights_Data!N$42*EQ132</f>
        <v>10.689102564102566</v>
      </c>
    </row>
    <row r="133" spans="1:151" x14ac:dyDescent="0.25">
      <c r="A133" s="5">
        <v>1987</v>
      </c>
      <c r="B133" s="2">
        <v>8</v>
      </c>
      <c r="C133" s="3">
        <v>100</v>
      </c>
      <c r="D133" s="3">
        <v>147</v>
      </c>
      <c r="E133" s="3">
        <v>150</v>
      </c>
      <c r="F133" s="12"/>
      <c r="G133" s="12"/>
      <c r="H133" s="4">
        <f>[1]Area_Weights_Data!C$5*C133+[1]Area_Weights_Data!D$5*D133+[1]Area_Weights_Data!E$5*E133</f>
        <v>123.35689508980192</v>
      </c>
      <c r="I133" s="4">
        <f>[1]Area_Weights_Data!C$6*C133+[1]Area_Weights_Data!D$6*D133+[1]Area_Weights_Data!E$6*E133</f>
        <v>148.6464531577372</v>
      </c>
      <c r="J133" s="3">
        <v>129</v>
      </c>
      <c r="K133" s="3"/>
      <c r="L133" s="3"/>
      <c r="M133" s="12"/>
      <c r="N133" s="12"/>
      <c r="O133" s="4"/>
      <c r="P133" s="4"/>
      <c r="Q133" s="3">
        <v>154</v>
      </c>
      <c r="R133" s="3">
        <v>140</v>
      </c>
      <c r="S133" s="3">
        <v>136</v>
      </c>
      <c r="T133" s="12"/>
      <c r="U133" s="12"/>
      <c r="V133" s="4">
        <f t="shared" si="8"/>
        <v>154</v>
      </c>
      <c r="W133" s="4">
        <f>[1]Area_Weights_Data!C$12*Q133+[1]Area_Weights_Data!E$12*S133</f>
        <v>137.97921430056121</v>
      </c>
      <c r="X133" s="3">
        <v>141</v>
      </c>
      <c r="Y133" s="3">
        <v>145</v>
      </c>
      <c r="Z133" s="3">
        <v>162</v>
      </c>
      <c r="AA133" s="12"/>
      <c r="AB133" s="12"/>
      <c r="AC133" s="4">
        <f>[1]Area_Weights_Data!C$14*X133+[1]Area_Weights_Data!D$14*Y133+[1]Area_Weights_Data!E$14*Z133</f>
        <v>141.9487214179407</v>
      </c>
      <c r="AD133" s="4">
        <f>[1]Area_Weights_Data!C$15*X133+[1]Area_Weights_Data!D$15*Y133+[1]Area_Weights_Data!E$15*Z133</f>
        <v>152.60194577920146</v>
      </c>
      <c r="AE133" s="3">
        <v>92</v>
      </c>
      <c r="AF133" s="3"/>
      <c r="AG133" s="3">
        <v>109</v>
      </c>
      <c r="AH133" s="12"/>
      <c r="AI133" s="12"/>
      <c r="AJ133" s="4">
        <f t="shared" si="9"/>
        <v>92</v>
      </c>
      <c r="AK133" s="4">
        <f t="shared" si="16"/>
        <v>109</v>
      </c>
      <c r="AL133" s="3"/>
      <c r="AM133" s="3">
        <v>97</v>
      </c>
      <c r="AN133" s="3">
        <v>126</v>
      </c>
      <c r="AO133" s="12"/>
      <c r="AP133" s="12"/>
      <c r="AQ133" s="4">
        <f>[1]Area_Weights_Data!D$23*AM133+[1]Area_Weights_Data!E$23*AN133</f>
        <v>112.10555710695334</v>
      </c>
      <c r="AR133" s="4">
        <f t="shared" si="11"/>
        <v>126</v>
      </c>
      <c r="AS133" s="3">
        <v>83</v>
      </c>
      <c r="AT133" s="3">
        <v>113</v>
      </c>
      <c r="AU133" s="3">
        <v>130</v>
      </c>
      <c r="AV133" s="12"/>
      <c r="AW133" s="12"/>
      <c r="AX133" s="4">
        <f>[1]Area_Weights_Data!$C$26*AS133+[1]Area_Weights_Data!$D$26*AT133+[1]Area_Weights_Data!$E$26*AU133</f>
        <v>91.82137404580152</v>
      </c>
      <c r="AY133" s="4">
        <f>[1]Area_Weights_Data!C$27*AS133+[1]Area_Weights_Data!D$27*AT133+[1]Area_Weights_Data!E$27*AU133</f>
        <v>122.03735371132373</v>
      </c>
      <c r="AZ133" s="3">
        <v>122</v>
      </c>
      <c r="BA133" s="3">
        <v>137</v>
      </c>
      <c r="BB133" s="3">
        <v>150</v>
      </c>
      <c r="BC133" s="12"/>
      <c r="BD133" s="12"/>
      <c r="BE133" s="4">
        <f t="shared" si="12"/>
        <v>122</v>
      </c>
      <c r="BF133" s="4">
        <f>[1]Area_Weights_Data!C$33*AZ133+[1]Area_Weights_Data!D$33*BA133+[1]Area_Weights_Data!E$33*BB133</f>
        <v>143.98671999999999</v>
      </c>
      <c r="BG133" s="3">
        <v>56</v>
      </c>
      <c r="BH133" s="3">
        <v>68</v>
      </c>
      <c r="BI133" s="3"/>
      <c r="BJ133" s="12"/>
      <c r="BK133" s="12"/>
      <c r="BL133" s="4">
        <f>[1]Area_Weights_Data!$C$35*BG133+[1]Area_Weights_Data!$D$35*BH133+[1]Area_Weights_Data!$E$35*BI133</f>
        <v>57.221556886227539</v>
      </c>
      <c r="BM133" s="4" t="s">
        <v>98</v>
      </c>
      <c r="BN133">
        <v>104</v>
      </c>
      <c r="BO133">
        <v>100</v>
      </c>
      <c r="BP133" s="12"/>
      <c r="BQ133" s="12"/>
      <c r="BR133" s="3">
        <v>58</v>
      </c>
      <c r="BS133" s="3">
        <v>75</v>
      </c>
      <c r="BT133" s="3">
        <v>130</v>
      </c>
      <c r="BU133" s="12"/>
      <c r="BV133" s="12"/>
      <c r="BW133" s="4">
        <f>BR133*[1]Area_Weights_Data!C$41+BS133*[1]Area_Weights_Data!D$41+BT133*[1]Area_Weights_Data!E$41</f>
        <v>59.473333333333336</v>
      </c>
      <c r="BX133" s="4">
        <f>BR133*[1]Area_Weights_Data!C$42+BS133*[1]Area_Weights_Data!D$42+BT133*[1]Area_Weights_Data!E$42</f>
        <v>112.1286472148541</v>
      </c>
      <c r="BY133"/>
      <c r="BZ133" s="3">
        <v>12.6</v>
      </c>
      <c r="CA133" s="3">
        <v>20</v>
      </c>
      <c r="CB133" s="3">
        <v>19.5</v>
      </c>
      <c r="CC133" s="12"/>
      <c r="CD133" s="12"/>
      <c r="CE133" s="4">
        <f>[1]Area_Weights_Data!L$5*BZ133+[1]Area_Weights_Data!M$5*CA133+[1]Area_Weights_Data!N$5*CB133</f>
        <v>16.188072601555749</v>
      </c>
      <c r="CF133" s="4">
        <f>[1]Area_Weights_Data!L$6*BZ133+[1]Area_Weights_Data!M$6*CA133+[1]Area_Weights_Data!N$6*CB133</f>
        <v>19.738276990185387</v>
      </c>
      <c r="CG133" s="3">
        <v>12.5</v>
      </c>
      <c r="CH133" s="3"/>
      <c r="CI133" s="3"/>
      <c r="CJ133" s="12"/>
      <c r="CK133" s="12"/>
      <c r="CL133" s="4"/>
      <c r="CM133" s="4"/>
      <c r="CN133" s="3">
        <v>25</v>
      </c>
      <c r="CO133" s="3">
        <v>8</v>
      </c>
      <c r="CP133" s="3">
        <v>22</v>
      </c>
      <c r="CQ133" s="12"/>
      <c r="CR133" s="12"/>
      <c r="CS133" s="4">
        <f>[1]Area_Weights_Data!L$11*CN133+[1]Area_Weights_Data!N$11*CP133</f>
        <v>25</v>
      </c>
      <c r="CT133" s="4">
        <f>[1]Area_Weights_Data!L$12*CN133+[1]Area_Weights_Data!N$12*CP133</f>
        <v>22.841160220994478</v>
      </c>
      <c r="CU133" s="3">
        <v>9.5</v>
      </c>
      <c r="CV133" s="3">
        <v>18.25</v>
      </c>
      <c r="CW133" s="3">
        <v>27</v>
      </c>
      <c r="CX133" s="12"/>
      <c r="CY133" s="12"/>
      <c r="CZ133" s="4">
        <f>[1]Area_Weights_Data!L$14*CU133+[1]Area_Weights_Data!M$14*CV133+[1]Area_Weights_Data!N$14*CW133</f>
        <v>11.580618892508143</v>
      </c>
      <c r="DA133" s="4">
        <f>[1]Area_Weights_Data!L$15*CU133+[1]Area_Weights_Data!M$15*CV133+[1]Area_Weights_Data!N$15*CW133</f>
        <v>22.425801011804378</v>
      </c>
      <c r="DB133" s="3">
        <v>10.5</v>
      </c>
      <c r="DC133" s="3"/>
      <c r="DD133" s="3">
        <v>8</v>
      </c>
      <c r="DE133" s="12"/>
      <c r="DF133" s="12"/>
      <c r="DG133" s="4">
        <f t="shared" si="13"/>
        <v>10.5</v>
      </c>
      <c r="DH133" s="4">
        <f t="shared" si="14"/>
        <v>8</v>
      </c>
      <c r="DI133" s="3"/>
      <c r="DJ133" s="3">
        <v>9.5</v>
      </c>
      <c r="DK133" s="3">
        <v>10.5</v>
      </c>
      <c r="DL133" s="12"/>
      <c r="DM133" s="12"/>
      <c r="DN133" s="4">
        <f>[1]Area_Weights_Data!M$23*DJ133+[1]Area_Weights_Data!N$23*DK133</f>
        <v>9.7941176470588207</v>
      </c>
      <c r="DO133" s="4">
        <f t="shared" si="15"/>
        <v>10.5</v>
      </c>
      <c r="DP133" s="3">
        <v>11</v>
      </c>
      <c r="DQ133" s="3">
        <v>11</v>
      </c>
      <c r="DR133" s="3">
        <v>10</v>
      </c>
      <c r="DS133" s="12"/>
      <c r="DT133" s="12"/>
      <c r="DU133" s="4">
        <f>[1]Area_Weights_Data!L$26*DP133+[1]Area_Weights_Data!M$26*DQ133+[1]Area_Weights_Data!N$26*DR133</f>
        <v>10.999999999999998</v>
      </c>
      <c r="DV133" s="4">
        <f>[1]Area_Weights_Data!L$27*DP133+[1]Area_Weights_Data!M$27*DQ133+[1]Area_Weights_Data!N$27*DR133</f>
        <v>10.283018867924531</v>
      </c>
      <c r="DW133" s="3">
        <v>10.5</v>
      </c>
      <c r="DX133" s="3">
        <v>15</v>
      </c>
      <c r="DY133" s="3">
        <v>17.5</v>
      </c>
      <c r="DZ133" s="12"/>
      <c r="EA133" s="12"/>
      <c r="EB133" s="4">
        <f>[1]Area_Weights_Data!L$32*DW133+[1]Area_Weights_Data!M$32*DX133+[1]Area_Weights_Data!N$32*DY133</f>
        <v>10.950000000000001</v>
      </c>
      <c r="EC133" s="4">
        <f>[1]Area_Weights_Data!L$33*DW133+[1]Area_Weights_Data!M$33*DX133+[1]Area_Weights_Data!N$33*DY133</f>
        <v>15.862244897959183</v>
      </c>
      <c r="ED133" s="3">
        <v>7.5</v>
      </c>
      <c r="EE133" s="3"/>
      <c r="EF133" s="3">
        <v>8</v>
      </c>
      <c r="EG133" s="12"/>
      <c r="EH133" s="12"/>
      <c r="EI133" s="4" t="s">
        <v>98</v>
      </c>
      <c r="EJ133" s="4" t="s">
        <v>98</v>
      </c>
      <c r="EK133">
        <v>15</v>
      </c>
      <c r="EL133">
        <v>9</v>
      </c>
      <c r="EM133" s="12"/>
      <c r="EN133" s="13"/>
      <c r="EO133" s="3">
        <v>8</v>
      </c>
      <c r="EP133" s="3">
        <v>10</v>
      </c>
      <c r="EQ133" s="3">
        <v>12.5</v>
      </c>
      <c r="ER133" s="12"/>
      <c r="ES133" s="13"/>
      <c r="ET133" s="4">
        <f>[1]Area_Weights_Data!L$41*EO133+[1]Area_Weights_Data!M$41*EP133+[1]Area_Weights_Data!N$41*EQ133</f>
        <v>8.5531914893617031</v>
      </c>
      <c r="EU133" s="4">
        <f>[1]Area_Weights_Data!L$42*EO133+[1]Area_Weights_Data!M$42*EP133+[1]Area_Weights_Data!N$42*EQ133</f>
        <v>10.689102564102566</v>
      </c>
    </row>
    <row r="134" spans="1:151" x14ac:dyDescent="0.25">
      <c r="A134" s="5">
        <v>1987</v>
      </c>
      <c r="B134" s="2">
        <v>9</v>
      </c>
      <c r="C134" s="3">
        <v>102</v>
      </c>
      <c r="D134" s="3">
        <v>151</v>
      </c>
      <c r="E134" s="3">
        <v>162</v>
      </c>
      <c r="F134" s="12"/>
      <c r="G134" s="12"/>
      <c r="H134" s="4">
        <f>[1]Area_Weights_Data!C$5*C134+[1]Area_Weights_Data!D$5*D134+[1]Area_Weights_Data!E$5*E134</f>
        <v>126.35080551915519</v>
      </c>
      <c r="I134" s="4">
        <f>[1]Area_Weights_Data!C$6*C134+[1]Area_Weights_Data!D$6*D134+[1]Area_Weights_Data!E$6*E134</f>
        <v>157.03699491170306</v>
      </c>
      <c r="J134" s="3">
        <v>132</v>
      </c>
      <c r="K134" s="3"/>
      <c r="L134" s="3"/>
      <c r="M134" s="12"/>
      <c r="N134" s="12"/>
      <c r="O134" s="4"/>
      <c r="P134" s="4"/>
      <c r="Q134" s="3">
        <v>143</v>
      </c>
      <c r="R134" s="3">
        <v>125</v>
      </c>
      <c r="S134" s="3">
        <v>130</v>
      </c>
      <c r="T134" s="12"/>
      <c r="U134" s="12"/>
      <c r="V134" s="4">
        <f t="shared" ref="V134:V153" si="17">Q134</f>
        <v>143</v>
      </c>
      <c r="W134" s="4">
        <f>[1]Area_Weights_Data!C$12*Q134+[1]Area_Weights_Data!E$12*S134</f>
        <v>131.42943255040532</v>
      </c>
      <c r="X134" s="3">
        <v>136</v>
      </c>
      <c r="Y134" s="3">
        <v>150</v>
      </c>
      <c r="Z134" s="3">
        <v>163</v>
      </c>
      <c r="AA134" s="12"/>
      <c r="AB134" s="12"/>
      <c r="AC134" s="4">
        <f>[1]Area_Weights_Data!C$14*X134+[1]Area_Weights_Data!D$14*Y134+[1]Area_Weights_Data!E$14*Z134</f>
        <v>139.32052496279255</v>
      </c>
      <c r="AD134" s="4">
        <f>[1]Area_Weights_Data!C$15*X134+[1]Area_Weights_Data!D$15*Y134+[1]Area_Weights_Data!E$15*Z134</f>
        <v>155.81325265468345</v>
      </c>
      <c r="AE134" s="3">
        <v>94</v>
      </c>
      <c r="AF134" s="3"/>
      <c r="AG134" s="3">
        <v>103</v>
      </c>
      <c r="AH134" s="12"/>
      <c r="AI134" s="12"/>
      <c r="AJ134" s="4">
        <f t="shared" ref="AJ134:AJ153" si="18">AE134</f>
        <v>94</v>
      </c>
      <c r="AK134" s="4">
        <f t="shared" si="16"/>
        <v>103</v>
      </c>
      <c r="AL134" s="3"/>
      <c r="AM134" s="3">
        <v>96</v>
      </c>
      <c r="AN134" s="3">
        <v>133</v>
      </c>
      <c r="AO134" s="12"/>
      <c r="AP134" s="12"/>
      <c r="AQ134" s="4">
        <f>[1]Area_Weights_Data!D$23*AM134+[1]Area_Weights_Data!E$23*AN134</f>
        <v>115.31136554035183</v>
      </c>
      <c r="AR134" s="4">
        <f t="shared" ref="AR134:AR153" si="19">AN134</f>
        <v>133</v>
      </c>
      <c r="AS134" s="3">
        <v>80</v>
      </c>
      <c r="AT134" s="3">
        <v>123</v>
      </c>
      <c r="AU134" s="3">
        <v>133</v>
      </c>
      <c r="AV134" s="12"/>
      <c r="AW134" s="12"/>
      <c r="AX134" s="4">
        <f>[1]Area_Weights_Data!$C$26*AS134+[1]Area_Weights_Data!$D$26*AT134+[1]Area_Weights_Data!$E$26*AU134</f>
        <v>92.643969465648837</v>
      </c>
      <c r="AY134" s="4">
        <f>[1]Area_Weights_Data!C$27*AS134+[1]Area_Weights_Data!D$27*AT134+[1]Area_Weights_Data!E$27*AU134</f>
        <v>128.31609041842574</v>
      </c>
      <c r="AZ134" s="3">
        <v>115</v>
      </c>
      <c r="BA134" s="3">
        <v>143</v>
      </c>
      <c r="BB134" s="3">
        <v>148</v>
      </c>
      <c r="BC134" s="12"/>
      <c r="BD134" s="12"/>
      <c r="BE134" s="4">
        <f t="shared" ref="BE134:BE153" si="20">AZ134</f>
        <v>115</v>
      </c>
      <c r="BF134" s="4">
        <f>[1]Area_Weights_Data!C$33*AZ134+[1]Area_Weights_Data!D$33*BA134+[1]Area_Weights_Data!E$33*BB134</f>
        <v>145.68719999999999</v>
      </c>
      <c r="BG134" s="3">
        <v>73</v>
      </c>
      <c r="BH134" s="3">
        <v>60</v>
      </c>
      <c r="BI134" s="3"/>
      <c r="BJ134" s="12"/>
      <c r="BK134" s="12"/>
      <c r="BL134" s="4">
        <f>[1]Area_Weights_Data!$C$35*BG134+[1]Area_Weights_Data!$D$35*BH134+[1]Area_Weights_Data!$E$35*BI134</f>
        <v>71.676646706586837</v>
      </c>
      <c r="BM134" s="4" t="s">
        <v>98</v>
      </c>
      <c r="BN134">
        <v>112</v>
      </c>
      <c r="BO134">
        <v>100</v>
      </c>
      <c r="BP134" s="12"/>
      <c r="BQ134" s="12"/>
      <c r="BR134" s="3">
        <v>67</v>
      </c>
      <c r="BS134" s="3">
        <v>90</v>
      </c>
      <c r="BT134" s="3">
        <v>135</v>
      </c>
      <c r="BU134" s="12"/>
      <c r="BV134" s="12"/>
      <c r="BW134" s="4">
        <f>BR134*[1]Area_Weights_Data!C$41+BS134*[1]Area_Weights_Data!D$41+BT134*[1]Area_Weights_Data!E$41</f>
        <v>68.993333333333339</v>
      </c>
      <c r="BX134" s="4">
        <f>BR134*[1]Area_Weights_Data!C$42+BS134*[1]Area_Weights_Data!D$42+BT134*[1]Area_Weights_Data!E$42</f>
        <v>120.37798408488062</v>
      </c>
      <c r="BY134"/>
      <c r="BZ134" s="3">
        <v>12.9</v>
      </c>
      <c r="CA134" s="3">
        <v>18</v>
      </c>
      <c r="CB134" s="3">
        <v>19</v>
      </c>
      <c r="CC134" s="12"/>
      <c r="CD134" s="12"/>
      <c r="CE134" s="4">
        <f>[1]Area_Weights_Data!L$5*BZ134+[1]Area_Weights_Data!M$5*CA134+[1]Area_Weights_Data!N$5*CB134</f>
        <v>15.372860847018151</v>
      </c>
      <c r="CF134" s="4">
        <f>[1]Area_Weights_Data!L$6*BZ134+[1]Area_Weights_Data!M$6*CA134+[1]Area_Weights_Data!N$6*CB134</f>
        <v>18.523446019629226</v>
      </c>
      <c r="CG134" s="3">
        <v>12.5</v>
      </c>
      <c r="CH134" s="3"/>
      <c r="CI134" s="3"/>
      <c r="CJ134" s="12"/>
      <c r="CK134" s="12"/>
      <c r="CL134" s="4"/>
      <c r="CM134" s="4"/>
      <c r="CN134" s="3">
        <v>25</v>
      </c>
      <c r="CO134" s="3">
        <v>7.5</v>
      </c>
      <c r="CP134" s="3">
        <v>22</v>
      </c>
      <c r="CQ134" s="12"/>
      <c r="CR134" s="12"/>
      <c r="CS134" s="4">
        <f>[1]Area_Weights_Data!L$11*CN134+[1]Area_Weights_Data!N$11*CP134</f>
        <v>25</v>
      </c>
      <c r="CT134" s="4">
        <f>[1]Area_Weights_Data!L$12*CN134+[1]Area_Weights_Data!N$12*CP134</f>
        <v>22.841160220994478</v>
      </c>
      <c r="CU134" s="3">
        <v>9.5</v>
      </c>
      <c r="CV134" s="3">
        <v>17.5</v>
      </c>
      <c r="CW134" s="3">
        <v>24</v>
      </c>
      <c r="CX134" s="12"/>
      <c r="CY134" s="12"/>
      <c r="CZ134" s="4">
        <f>[1]Area_Weights_Data!L$14*CU134+[1]Area_Weights_Data!M$14*CV134+[1]Area_Weights_Data!N$14*CW134</f>
        <v>11.40228013029316</v>
      </c>
      <c r="DA134" s="4">
        <f>[1]Area_Weights_Data!L$15*CU134+[1]Area_Weights_Data!M$15*CV134+[1]Area_Weights_Data!N$15*CW134</f>
        <v>20.602023608768967</v>
      </c>
      <c r="DB134" s="3">
        <v>12.5</v>
      </c>
      <c r="DC134" s="3"/>
      <c r="DD134" s="3">
        <v>10</v>
      </c>
      <c r="DE134" s="12"/>
      <c r="DF134" s="12"/>
      <c r="DG134" s="4">
        <f t="shared" ref="DG134:DG153" si="21">DB134</f>
        <v>12.5</v>
      </c>
      <c r="DH134" s="4">
        <f t="shared" ref="DH134:DH153" si="22">DD134</f>
        <v>10</v>
      </c>
      <c r="DI134" s="3"/>
      <c r="DJ134" s="3">
        <v>10</v>
      </c>
      <c r="DK134" s="3">
        <v>12.25</v>
      </c>
      <c r="DL134" s="12"/>
      <c r="DM134" s="12"/>
      <c r="DN134" s="4">
        <f>[1]Area_Weights_Data!M$23*DJ134+[1]Area_Weights_Data!N$23*DK134</f>
        <v>10.66176470588235</v>
      </c>
      <c r="DO134" s="4">
        <f t="shared" ref="DO134:DO153" si="23">DK134</f>
        <v>12.25</v>
      </c>
      <c r="DP134" s="3">
        <v>10.25</v>
      </c>
      <c r="DQ134" s="3">
        <v>10.75</v>
      </c>
      <c r="DR134" s="3">
        <v>10</v>
      </c>
      <c r="DS134" s="12"/>
      <c r="DT134" s="12"/>
      <c r="DU134" s="4">
        <f>[1]Area_Weights_Data!L$26*DP134+[1]Area_Weights_Data!M$26*DQ134+[1]Area_Weights_Data!N$26*DR134</f>
        <v>10.497967479674795</v>
      </c>
      <c r="DV134" s="4">
        <f>[1]Area_Weights_Data!L$27*DP134+[1]Area_Weights_Data!M$27*DQ134+[1]Area_Weights_Data!N$27*DR134</f>
        <v>10.212264150943398</v>
      </c>
      <c r="DW134" s="3">
        <v>11.5</v>
      </c>
      <c r="DX134" s="3">
        <v>15</v>
      </c>
      <c r="DY134" s="3">
        <v>17.5</v>
      </c>
      <c r="DZ134" s="12"/>
      <c r="EA134" s="12"/>
      <c r="EB134" s="4">
        <f>[1]Area_Weights_Data!L$32*DW134+[1]Area_Weights_Data!M$32*DX134+[1]Area_Weights_Data!N$32*DY134</f>
        <v>11.85</v>
      </c>
      <c r="EC134" s="4">
        <f>[1]Area_Weights_Data!L$33*DW134+[1]Area_Weights_Data!M$33*DX134+[1]Area_Weights_Data!N$33*DY134</f>
        <v>15.862244897959183</v>
      </c>
      <c r="ED134" s="3">
        <v>7.5</v>
      </c>
      <c r="EE134" s="3">
        <v>8.25</v>
      </c>
      <c r="EF134" s="3">
        <v>8</v>
      </c>
      <c r="EG134" s="12"/>
      <c r="EH134" s="12"/>
      <c r="EI134" s="4">
        <f>[1]Area_Weights_Data!$L$35*ED134+[1]Area_Weights_Data!$M$35*EE134+[1]Area_Weights_Data!$N$35*EF134</f>
        <v>7.5535714285714288</v>
      </c>
      <c r="EJ134" s="4">
        <f>[1]Area_Weights_Data!$L$36*ED134+[1]Area_Weights_Data!$M$36*EE134+[1]Area_Weights_Data!$N$36*EF134</f>
        <v>8.1203703703703702</v>
      </c>
      <c r="EK134">
        <v>14</v>
      </c>
      <c r="EL134">
        <v>10</v>
      </c>
      <c r="EM134" s="12"/>
      <c r="EN134" s="13"/>
      <c r="EO134" s="3">
        <v>8</v>
      </c>
      <c r="EP134" s="3">
        <v>10</v>
      </c>
      <c r="EQ134" s="3">
        <v>12.5</v>
      </c>
      <c r="ER134" s="12"/>
      <c r="ES134" s="13"/>
      <c r="ET134" s="4">
        <f>[1]Area_Weights_Data!L$41*EO134+[1]Area_Weights_Data!M$41*EP134+[1]Area_Weights_Data!N$41*EQ134</f>
        <v>8.5531914893617031</v>
      </c>
      <c r="EU134" s="4">
        <f>[1]Area_Weights_Data!L$42*EO134+[1]Area_Weights_Data!M$42*EP134+[1]Area_Weights_Data!N$42*EQ134</f>
        <v>10.689102564102566</v>
      </c>
    </row>
    <row r="135" spans="1:151" x14ac:dyDescent="0.25">
      <c r="A135" s="5">
        <v>1987</v>
      </c>
      <c r="B135" s="2">
        <v>10</v>
      </c>
      <c r="C135" s="3">
        <v>110</v>
      </c>
      <c r="D135" s="3">
        <v>139</v>
      </c>
      <c r="E135" s="3">
        <v>157</v>
      </c>
      <c r="F135" s="12"/>
      <c r="G135" s="12"/>
      <c r="H135" s="4">
        <f>[1]Area_Weights_Data!C$5*C135+[1]Area_Weights_Data!D$5*D135+[1]Area_Weights_Data!E$5*E135</f>
        <v>124.41170122562247</v>
      </c>
      <c r="I135" s="4">
        <f>[1]Area_Weights_Data!C$6*C135+[1]Area_Weights_Data!D$6*D135+[1]Area_Weights_Data!E$6*E135</f>
        <v>148.87871894642322</v>
      </c>
      <c r="J135" s="3">
        <v>130</v>
      </c>
      <c r="K135" s="3"/>
      <c r="L135" s="3"/>
      <c r="M135" s="12"/>
      <c r="N135" s="12"/>
      <c r="O135" s="4"/>
      <c r="P135" s="4"/>
      <c r="Q135" s="3">
        <v>161</v>
      </c>
      <c r="R135" s="3">
        <v>132</v>
      </c>
      <c r="S135" s="3">
        <v>143</v>
      </c>
      <c r="T135" s="12"/>
      <c r="U135" s="12"/>
      <c r="V135" s="4">
        <f t="shared" si="17"/>
        <v>161</v>
      </c>
      <c r="W135" s="4">
        <f>[1]Area_Weights_Data!C$12*Q135+[1]Area_Weights_Data!E$12*S135</f>
        <v>144.97921430056121</v>
      </c>
      <c r="X135" s="3">
        <v>140</v>
      </c>
      <c r="Y135" s="3">
        <v>153</v>
      </c>
      <c r="Z135" s="3">
        <v>162</v>
      </c>
      <c r="AA135" s="12"/>
      <c r="AB135" s="12"/>
      <c r="AC135" s="4">
        <f>[1]Area_Weights_Data!C$14*X135+[1]Area_Weights_Data!D$14*Y135+[1]Area_Weights_Data!E$14*Z135</f>
        <v>143.08334460830736</v>
      </c>
      <c r="AD135" s="4">
        <f>[1]Area_Weights_Data!C$15*X135+[1]Area_Weights_Data!D$15*Y135+[1]Area_Weights_Data!E$15*Z135</f>
        <v>157.02455953016545</v>
      </c>
      <c r="AE135" s="3">
        <v>115</v>
      </c>
      <c r="AF135" s="3"/>
      <c r="AG135" s="3">
        <v>124</v>
      </c>
      <c r="AH135" s="12"/>
      <c r="AI135" s="12"/>
      <c r="AJ135" s="4">
        <f t="shared" si="18"/>
        <v>115</v>
      </c>
      <c r="AK135" s="4">
        <f t="shared" si="16"/>
        <v>124</v>
      </c>
      <c r="AL135" s="3"/>
      <c r="AM135" s="3">
        <v>91</v>
      </c>
      <c r="AN135" s="3">
        <v>179</v>
      </c>
      <c r="AO135" s="12"/>
      <c r="AP135" s="12"/>
      <c r="AQ135" s="4">
        <f>[1]Area_Weights_Data!D$23*AM135+[1]Area_Weights_Data!E$23*AN135</f>
        <v>137.12147444847807</v>
      </c>
      <c r="AR135" s="4">
        <f t="shared" si="19"/>
        <v>179</v>
      </c>
      <c r="AS135" s="3">
        <v>80</v>
      </c>
      <c r="AT135" s="3">
        <v>122</v>
      </c>
      <c r="AU135" s="3">
        <v>150</v>
      </c>
      <c r="AV135" s="12"/>
      <c r="AW135" s="12"/>
      <c r="AX135" s="4">
        <f>[1]Area_Weights_Data!$C$26*AS135+[1]Area_Weights_Data!$D$26*AT135+[1]Area_Weights_Data!$E$26*AU135</f>
        <v>92.349923664122116</v>
      </c>
      <c r="AY135" s="4">
        <f>[1]Area_Weights_Data!C$27*AS135+[1]Area_Weights_Data!D$27*AT135+[1]Area_Weights_Data!E$27*AU135</f>
        <v>136.88505317159201</v>
      </c>
      <c r="AZ135" s="3">
        <v>98</v>
      </c>
      <c r="BA135" s="3">
        <v>142</v>
      </c>
      <c r="BB135" s="3">
        <v>146</v>
      </c>
      <c r="BC135" s="12"/>
      <c r="BD135" s="12"/>
      <c r="BE135" s="4">
        <f t="shared" si="20"/>
        <v>98</v>
      </c>
      <c r="BF135" s="4">
        <f>[1]Area_Weights_Data!C$33*AZ135+[1]Area_Weights_Data!D$33*BA135+[1]Area_Weights_Data!E$33*BB135</f>
        <v>144.14975999999999</v>
      </c>
      <c r="BG135" s="3">
        <v>61</v>
      </c>
      <c r="BH135" s="3">
        <v>47</v>
      </c>
      <c r="BI135" s="3"/>
      <c r="BJ135" s="12"/>
      <c r="BK135" s="12"/>
      <c r="BL135" s="4">
        <f>[1]Area_Weights_Data!$C$35*BG135+[1]Area_Weights_Data!$D$35*BH135+[1]Area_Weights_Data!$E$35*BI135</f>
        <v>59.574850299401199</v>
      </c>
      <c r="BM135" s="4" t="s">
        <v>98</v>
      </c>
      <c r="BN135">
        <v>127</v>
      </c>
      <c r="BO135">
        <v>136</v>
      </c>
      <c r="BP135" s="12"/>
      <c r="BQ135" s="12"/>
      <c r="BR135" s="3">
        <v>112</v>
      </c>
      <c r="BS135" s="3">
        <v>136</v>
      </c>
      <c r="BT135" s="3">
        <v>130</v>
      </c>
      <c r="BU135" s="12"/>
      <c r="BV135" s="12"/>
      <c r="BW135" s="4">
        <f>BR135*[1]Area_Weights_Data!C$41+BS135*[1]Area_Weights_Data!D$41+BT135*[1]Area_Weights_Data!E$41</f>
        <v>114.08000000000001</v>
      </c>
      <c r="BX135" s="4">
        <f>BR135*[1]Area_Weights_Data!C$42+BS135*[1]Area_Weights_Data!D$42+BT135*[1]Area_Weights_Data!E$42</f>
        <v>131.9496021220159</v>
      </c>
      <c r="BY135"/>
      <c r="BZ135" s="3">
        <v>15</v>
      </c>
      <c r="CA135" s="3">
        <v>17</v>
      </c>
      <c r="CB135" s="3">
        <v>19</v>
      </c>
      <c r="CC135" s="12"/>
      <c r="CD135" s="12"/>
      <c r="CE135" s="4">
        <f>[1]Area_Weights_Data!L$5*BZ135+[1]Area_Weights_Data!M$5*CA135+[1]Area_Weights_Data!N$5*CB135</f>
        <v>15.969749351771824</v>
      </c>
      <c r="CF135" s="4">
        <f>[1]Area_Weights_Data!L$6*BZ135+[1]Area_Weights_Data!M$6*CA135+[1]Area_Weights_Data!N$6*CB135</f>
        <v>18.046892039258452</v>
      </c>
      <c r="CG135" s="3">
        <v>12.5</v>
      </c>
      <c r="CH135" s="3"/>
      <c r="CI135" s="3"/>
      <c r="CJ135" s="12"/>
      <c r="CK135" s="12"/>
      <c r="CL135" s="4"/>
      <c r="CM135" s="4"/>
      <c r="CN135" s="3">
        <v>25</v>
      </c>
      <c r="CO135" s="3">
        <v>7.5</v>
      </c>
      <c r="CP135" s="3">
        <v>22</v>
      </c>
      <c r="CQ135" s="12"/>
      <c r="CR135" s="12"/>
      <c r="CS135" s="4">
        <f>[1]Area_Weights_Data!L$11*CN135+[1]Area_Weights_Data!N$11*CP135</f>
        <v>25</v>
      </c>
      <c r="CT135" s="4">
        <f>[1]Area_Weights_Data!L$12*CN135+[1]Area_Weights_Data!N$12*CP135</f>
        <v>22.841160220994478</v>
      </c>
      <c r="CU135" s="3">
        <v>10</v>
      </c>
      <c r="CV135" s="3">
        <v>17.5</v>
      </c>
      <c r="CW135" s="3">
        <v>24</v>
      </c>
      <c r="CX135" s="12"/>
      <c r="CY135" s="12"/>
      <c r="CZ135" s="4">
        <f>[1]Area_Weights_Data!L$14*CU135+[1]Area_Weights_Data!M$14*CV135+[1]Area_Weights_Data!N$14*CW135</f>
        <v>11.783387622149837</v>
      </c>
      <c r="DA135" s="4">
        <f>[1]Area_Weights_Data!L$15*CU135+[1]Area_Weights_Data!M$15*CV135+[1]Area_Weights_Data!N$15*CW135</f>
        <v>20.602023608768967</v>
      </c>
      <c r="DB135" s="3">
        <v>12.5</v>
      </c>
      <c r="DC135" s="3"/>
      <c r="DD135" s="3">
        <v>10</v>
      </c>
      <c r="DE135" s="12"/>
      <c r="DF135" s="12"/>
      <c r="DG135" s="4">
        <f t="shared" si="21"/>
        <v>12.5</v>
      </c>
      <c r="DH135" s="4">
        <f t="shared" si="22"/>
        <v>10</v>
      </c>
      <c r="DI135" s="3"/>
      <c r="DJ135" s="3">
        <v>9</v>
      </c>
      <c r="DK135" s="3">
        <v>12</v>
      </c>
      <c r="DL135" s="12"/>
      <c r="DM135" s="12"/>
      <c r="DN135" s="4">
        <f>[1]Area_Weights_Data!M$23*DJ135+[1]Area_Weights_Data!N$23*DK135</f>
        <v>9.8823529411764675</v>
      </c>
      <c r="DO135" s="4">
        <f t="shared" si="23"/>
        <v>12</v>
      </c>
      <c r="DP135" s="3">
        <v>10.25</v>
      </c>
      <c r="DQ135" s="3">
        <v>10.75</v>
      </c>
      <c r="DR135" s="3">
        <v>10</v>
      </c>
      <c r="DS135" s="12"/>
      <c r="DT135" s="12"/>
      <c r="DU135" s="4">
        <f>[1]Area_Weights_Data!L$26*DP135+[1]Area_Weights_Data!M$26*DQ135+[1]Area_Weights_Data!N$26*DR135</f>
        <v>10.497967479674795</v>
      </c>
      <c r="DV135" s="4">
        <f>[1]Area_Weights_Data!L$27*DP135+[1]Area_Weights_Data!M$27*DQ135+[1]Area_Weights_Data!N$27*DR135</f>
        <v>10.212264150943398</v>
      </c>
      <c r="DW135" s="3">
        <v>13</v>
      </c>
      <c r="DX135" s="3">
        <v>17</v>
      </c>
      <c r="DY135" s="3">
        <v>18.5</v>
      </c>
      <c r="DZ135" s="12"/>
      <c r="EA135" s="12"/>
      <c r="EB135" s="4">
        <f>[1]Area_Weights_Data!L$32*DW135+[1]Area_Weights_Data!M$32*DX135+[1]Area_Weights_Data!N$32*DY135</f>
        <v>13.400000000000002</v>
      </c>
      <c r="EC135" s="4">
        <f>[1]Area_Weights_Data!L$33*DW135+[1]Area_Weights_Data!M$33*DX135+[1]Area_Weights_Data!N$33*DY135</f>
        <v>17.517346938775507</v>
      </c>
      <c r="ED135" s="3">
        <v>7.5</v>
      </c>
      <c r="EE135" s="3">
        <v>8.25</v>
      </c>
      <c r="EF135" s="3">
        <v>8</v>
      </c>
      <c r="EG135" s="12"/>
      <c r="EH135" s="12"/>
      <c r="EI135" s="4">
        <f>[1]Area_Weights_Data!$L$35*ED135+[1]Area_Weights_Data!$M$35*EE135+[1]Area_Weights_Data!$N$35*EF135</f>
        <v>7.5535714285714288</v>
      </c>
      <c r="EJ135" s="4">
        <f>[1]Area_Weights_Data!$L$36*ED135+[1]Area_Weights_Data!$M$36*EE135+[1]Area_Weights_Data!$N$36*EF135</f>
        <v>8.1203703703703702</v>
      </c>
      <c r="EK135">
        <v>15.5</v>
      </c>
      <c r="EL135">
        <v>10</v>
      </c>
      <c r="EM135" s="12"/>
      <c r="EN135" s="13"/>
      <c r="EO135" s="3">
        <v>6</v>
      </c>
      <c r="EP135" s="3">
        <v>12.5</v>
      </c>
      <c r="EQ135" s="3">
        <v>13</v>
      </c>
      <c r="ER135" s="12"/>
      <c r="ES135" s="13"/>
      <c r="ET135" s="4">
        <f>[1]Area_Weights_Data!L$41*EO135+[1]Area_Weights_Data!M$41*EP135+[1]Area_Weights_Data!N$41*EQ135</f>
        <v>7.797872340425533</v>
      </c>
      <c r="EU135" s="4">
        <f>[1]Area_Weights_Data!L$42*EO135+[1]Area_Weights_Data!M$42*EP135+[1]Area_Weights_Data!N$42*EQ135</f>
        <v>12.637820512820515</v>
      </c>
    </row>
    <row r="136" spans="1:151" x14ac:dyDescent="0.25">
      <c r="A136" s="5">
        <v>1987</v>
      </c>
      <c r="B136" s="2">
        <v>11</v>
      </c>
      <c r="C136" s="3">
        <v>135</v>
      </c>
      <c r="D136" s="3">
        <v>162</v>
      </c>
      <c r="E136" s="3">
        <v>180</v>
      </c>
      <c r="F136" s="12"/>
      <c r="G136" s="12"/>
      <c r="H136" s="4">
        <f>[1]Area_Weights_Data!C$5*C136+[1]Area_Weights_Data!D$5*D136+[1]Area_Weights_Data!E$5*E136</f>
        <v>148.4177907962692</v>
      </c>
      <c r="I136" s="4">
        <f>[1]Area_Weights_Data!C$6*C136+[1]Area_Weights_Data!D$6*D136+[1]Area_Weights_Data!E$6*E136</f>
        <v>171.87871894642319</v>
      </c>
      <c r="J136" s="3">
        <v>137</v>
      </c>
      <c r="K136" s="3"/>
      <c r="L136" s="3"/>
      <c r="M136" s="12"/>
      <c r="N136" s="12"/>
      <c r="O136" s="4"/>
      <c r="P136" s="4"/>
      <c r="Q136" s="3">
        <v>178</v>
      </c>
      <c r="R136" s="3">
        <v>140</v>
      </c>
      <c r="S136" s="3">
        <v>165</v>
      </c>
      <c r="T136" s="12"/>
      <c r="U136" s="12"/>
      <c r="V136" s="4">
        <f t="shared" si="17"/>
        <v>178</v>
      </c>
      <c r="W136" s="4">
        <f>[1]Area_Weights_Data!C$12*Q136+[1]Area_Weights_Data!E$12*S136</f>
        <v>166.42943255040529</v>
      </c>
      <c r="X136" s="3">
        <v>143</v>
      </c>
      <c r="Y136" s="3">
        <v>162</v>
      </c>
      <c r="Z136" s="3">
        <v>182</v>
      </c>
      <c r="AA136" s="12"/>
      <c r="AB136" s="12"/>
      <c r="AC136" s="4">
        <f>[1]Area_Weights_Data!C$14*X136+[1]Area_Weights_Data!D$14*Y136+[1]Area_Weights_Data!E$14*Z136</f>
        <v>147.5064267352185</v>
      </c>
      <c r="AD136" s="4">
        <f>[1]Area_Weights_Data!C$15*X136+[1]Area_Weights_Data!D$15*Y136+[1]Area_Weights_Data!E$15*Z136</f>
        <v>170.94346562258994</v>
      </c>
      <c r="AE136" s="3">
        <v>132</v>
      </c>
      <c r="AF136" s="3"/>
      <c r="AG136" s="3">
        <v>128</v>
      </c>
      <c r="AH136" s="12"/>
      <c r="AI136" s="12"/>
      <c r="AJ136" s="4">
        <f t="shared" si="18"/>
        <v>132</v>
      </c>
      <c r="AK136" s="4">
        <f t="shared" si="16"/>
        <v>128</v>
      </c>
      <c r="AL136" s="3"/>
      <c r="AM136" s="3">
        <v>102</v>
      </c>
      <c r="AN136" s="3">
        <v>145</v>
      </c>
      <c r="AO136" s="12"/>
      <c r="AP136" s="12"/>
      <c r="AQ136" s="4">
        <f>[1]Area_Weights_Data!D$23*AM136+[1]Area_Weights_Data!E$23*AN136</f>
        <v>124.45629712370844</v>
      </c>
      <c r="AR136" s="4">
        <f t="shared" si="19"/>
        <v>145</v>
      </c>
      <c r="AS136" s="3">
        <v>83</v>
      </c>
      <c r="AT136" s="3">
        <v>142</v>
      </c>
      <c r="AU136" s="3">
        <v>153</v>
      </c>
      <c r="AV136" s="12"/>
      <c r="AW136" s="12"/>
      <c r="AX136" s="4">
        <f>[1]Area_Weights_Data!$C$26*AS136+[1]Area_Weights_Data!$D$26*AT136+[1]Area_Weights_Data!$E$26*AU136</f>
        <v>100.34870229007632</v>
      </c>
      <c r="AY136" s="4">
        <f>[1]Area_Weights_Data!C$27*AS136+[1]Area_Weights_Data!D$27*AT136+[1]Area_Weights_Data!E$27*AU136</f>
        <v>147.8476994602683</v>
      </c>
      <c r="AZ136" s="3">
        <v>117</v>
      </c>
      <c r="BA136" s="3">
        <v>147</v>
      </c>
      <c r="BB136" s="3">
        <v>153</v>
      </c>
      <c r="BC136" s="12"/>
      <c r="BD136" s="12"/>
      <c r="BE136" s="4">
        <f t="shared" si="20"/>
        <v>117</v>
      </c>
      <c r="BF136" s="4">
        <f>[1]Area_Weights_Data!C$33*AZ136+[1]Area_Weights_Data!D$33*BA136+[1]Area_Weights_Data!E$33*BB136</f>
        <v>150.22463999999997</v>
      </c>
      <c r="BG136" s="3">
        <v>46</v>
      </c>
      <c r="BH136" s="3">
        <v>58</v>
      </c>
      <c r="BI136" s="3"/>
      <c r="BJ136" s="12"/>
      <c r="BK136" s="12"/>
      <c r="BL136" s="4">
        <f>[1]Area_Weights_Data!$C$35*BG136+[1]Area_Weights_Data!$D$35*BH136+[1]Area_Weights_Data!$E$35*BI136</f>
        <v>47.221556886227546</v>
      </c>
      <c r="BM136" s="4" t="s">
        <v>98</v>
      </c>
      <c r="BN136">
        <v>136</v>
      </c>
      <c r="BO136">
        <v>140</v>
      </c>
      <c r="BP136" s="12"/>
      <c r="BQ136" s="12"/>
      <c r="BR136" s="3">
        <v>95</v>
      </c>
      <c r="BS136" s="3">
        <v>138</v>
      </c>
      <c r="BT136" s="3">
        <v>141</v>
      </c>
      <c r="BU136" s="12"/>
      <c r="BV136" s="12"/>
      <c r="BW136" s="4">
        <f>BR136*[1]Area_Weights_Data!C$41+BS136*[1]Area_Weights_Data!D$41+BT136*[1]Area_Weights_Data!E$41</f>
        <v>98.726666666666688</v>
      </c>
      <c r="BX136" s="4">
        <f>BR136*[1]Area_Weights_Data!C$42+BS136*[1]Area_Weights_Data!D$42+BT136*[1]Area_Weights_Data!E$42</f>
        <v>140.02519893899205</v>
      </c>
      <c r="BY136"/>
      <c r="BZ136" s="3">
        <v>15</v>
      </c>
      <c r="CA136" s="3">
        <v>17</v>
      </c>
      <c r="CB136" s="3">
        <v>21</v>
      </c>
      <c r="CC136" s="12"/>
      <c r="CD136" s="12"/>
      <c r="CE136" s="4">
        <f>[1]Area_Weights_Data!L$5*BZ136+[1]Area_Weights_Data!M$5*CA136+[1]Area_Weights_Data!N$5*CB136</f>
        <v>15.969749351771824</v>
      </c>
      <c r="CF136" s="4">
        <f>[1]Area_Weights_Data!L$6*BZ136+[1]Area_Weights_Data!M$6*CA136+[1]Area_Weights_Data!N$6*CB136</f>
        <v>19.093784078516904</v>
      </c>
      <c r="CG136" s="3">
        <v>12.5</v>
      </c>
      <c r="CH136" s="3"/>
      <c r="CI136" s="3"/>
      <c r="CJ136" s="12"/>
      <c r="CK136" s="12"/>
      <c r="CL136" s="4"/>
      <c r="CM136" s="4"/>
      <c r="CN136" s="3">
        <v>27</v>
      </c>
      <c r="CO136" s="3">
        <v>7.5</v>
      </c>
      <c r="CP136" s="3">
        <v>25</v>
      </c>
      <c r="CQ136" s="12"/>
      <c r="CR136" s="12"/>
      <c r="CS136" s="4">
        <f>[1]Area_Weights_Data!L$11*CN136+[1]Area_Weights_Data!N$11*CP136</f>
        <v>27</v>
      </c>
      <c r="CT136" s="4">
        <f>[1]Area_Weights_Data!L$12*CN136+[1]Area_Weights_Data!N$12*CP136</f>
        <v>25.560773480662988</v>
      </c>
      <c r="CU136" s="3">
        <v>10.5</v>
      </c>
      <c r="CV136" s="3">
        <v>18.25</v>
      </c>
      <c r="CW136" s="3">
        <v>24</v>
      </c>
      <c r="CX136" s="12"/>
      <c r="CY136" s="12"/>
      <c r="CZ136" s="4">
        <f>[1]Area_Weights_Data!L$14*CU136+[1]Area_Weights_Data!M$14*CV136+[1]Area_Weights_Data!N$14*CW136</f>
        <v>12.342833876221498</v>
      </c>
      <c r="DA136" s="4">
        <f>[1]Area_Weights_Data!L$15*CU136+[1]Area_Weights_Data!M$15*CV136+[1]Area_Weights_Data!N$15*CW136</f>
        <v>20.994097807757161</v>
      </c>
      <c r="DB136" s="3">
        <v>12.5</v>
      </c>
      <c r="DC136" s="3"/>
      <c r="DD136" s="3">
        <v>10</v>
      </c>
      <c r="DE136" s="12"/>
      <c r="DF136" s="12"/>
      <c r="DG136" s="4">
        <f t="shared" si="21"/>
        <v>12.5</v>
      </c>
      <c r="DH136" s="4">
        <f t="shared" si="22"/>
        <v>10</v>
      </c>
      <c r="DI136" s="3"/>
      <c r="DJ136" s="3">
        <v>9.25</v>
      </c>
      <c r="DK136" s="3">
        <v>12</v>
      </c>
      <c r="DL136" s="12"/>
      <c r="DM136" s="12"/>
      <c r="DN136" s="4">
        <f>[1]Area_Weights_Data!M$23*DJ136+[1]Area_Weights_Data!N$23*DK136</f>
        <v>10.058823529411761</v>
      </c>
      <c r="DO136" s="4">
        <f t="shared" si="23"/>
        <v>12</v>
      </c>
      <c r="DP136" s="3">
        <v>10.25</v>
      </c>
      <c r="DQ136" s="3">
        <v>12.25</v>
      </c>
      <c r="DR136" s="3">
        <v>12.5</v>
      </c>
      <c r="DS136" s="12"/>
      <c r="DT136" s="12"/>
      <c r="DU136" s="4">
        <f>[1]Area_Weights_Data!L$26*DP136+[1]Area_Weights_Data!M$26*DQ136+[1]Area_Weights_Data!N$26*DR136</f>
        <v>11.241869918699184</v>
      </c>
      <c r="DV136" s="4">
        <f>[1]Area_Weights_Data!L$27*DP136+[1]Area_Weights_Data!M$27*DQ136+[1]Area_Weights_Data!N$27*DR136</f>
        <v>12.429245283018869</v>
      </c>
      <c r="DW136" s="3">
        <v>13.5</v>
      </c>
      <c r="DX136" s="3">
        <v>17</v>
      </c>
      <c r="DY136" s="3">
        <v>19.5</v>
      </c>
      <c r="DZ136" s="12"/>
      <c r="EA136" s="12"/>
      <c r="EB136" s="4">
        <f>[1]Area_Weights_Data!L$32*DW136+[1]Area_Weights_Data!M$32*DX136+[1]Area_Weights_Data!N$32*DY136</f>
        <v>13.850000000000001</v>
      </c>
      <c r="EC136" s="4">
        <f>[1]Area_Weights_Data!L$33*DW136+[1]Area_Weights_Data!M$33*DX136+[1]Area_Weights_Data!N$33*DY136</f>
        <v>17.862244897959179</v>
      </c>
      <c r="ED136" s="3">
        <v>8</v>
      </c>
      <c r="EE136" s="3">
        <v>8.75</v>
      </c>
      <c r="EF136" s="3">
        <v>10</v>
      </c>
      <c r="EG136" s="12"/>
      <c r="EH136" s="12"/>
      <c r="EI136" s="4">
        <f>[1]Area_Weights_Data!$L$35*ED136+[1]Area_Weights_Data!$M$35*EE136+[1]Area_Weights_Data!$N$35*EF136</f>
        <v>8.0535714285714288</v>
      </c>
      <c r="EJ136" s="4">
        <f>[1]Area_Weights_Data!$L$36*ED136+[1]Area_Weights_Data!$M$36*EE136+[1]Area_Weights_Data!$N$36*EF136</f>
        <v>9.398148148148147</v>
      </c>
      <c r="EK136">
        <v>15.5</v>
      </c>
      <c r="EL136">
        <v>12</v>
      </c>
      <c r="EM136" s="12"/>
      <c r="EN136" s="13"/>
      <c r="EO136" s="3">
        <v>6</v>
      </c>
      <c r="EP136" s="3">
        <v>12.5</v>
      </c>
      <c r="EQ136" s="3">
        <v>13</v>
      </c>
      <c r="ER136" s="12"/>
      <c r="ES136" s="13"/>
      <c r="ET136" s="4">
        <f>[1]Area_Weights_Data!L$41*EO136+[1]Area_Weights_Data!M$41*EP136+[1]Area_Weights_Data!N$41*EQ136</f>
        <v>7.797872340425533</v>
      </c>
      <c r="EU136" s="4">
        <f>[1]Area_Weights_Data!L$42*EO136+[1]Area_Weights_Data!M$42*EP136+[1]Area_Weights_Data!N$42*EQ136</f>
        <v>12.637820512820515</v>
      </c>
    </row>
    <row r="137" spans="1:151" x14ac:dyDescent="0.25">
      <c r="A137" s="5">
        <v>1987</v>
      </c>
      <c r="B137" s="2">
        <v>12</v>
      </c>
      <c r="C137" s="3">
        <v>154</v>
      </c>
      <c r="D137" s="3">
        <v>175</v>
      </c>
      <c r="E137" s="3">
        <v>186</v>
      </c>
      <c r="F137" s="12"/>
      <c r="G137" s="12"/>
      <c r="H137" s="4">
        <f>[1]Area_Weights_Data!C$5*C137+[1]Area_Weights_Data!D$5*D137+[1]Area_Weights_Data!E$5*E137</f>
        <v>164.43605950820938</v>
      </c>
      <c r="I137" s="4">
        <f>[1]Area_Weights_Data!C$6*C137+[1]Area_Weights_Data!D$6*D137+[1]Area_Weights_Data!E$6*E137</f>
        <v>181.03699491170306</v>
      </c>
      <c r="J137" s="3">
        <v>145</v>
      </c>
      <c r="K137" s="3"/>
      <c r="L137" s="3"/>
      <c r="M137" s="12"/>
      <c r="N137" s="12"/>
      <c r="O137" s="4"/>
      <c r="P137" s="4"/>
      <c r="Q137" s="3">
        <v>186</v>
      </c>
      <c r="R137" s="3">
        <v>136</v>
      </c>
      <c r="S137" s="3">
        <v>166</v>
      </c>
      <c r="T137" s="12"/>
      <c r="U137" s="12"/>
      <c r="V137" s="4">
        <f t="shared" si="17"/>
        <v>186</v>
      </c>
      <c r="W137" s="4">
        <f>[1]Area_Weights_Data!C$12*Q137+[1]Area_Weights_Data!E$12*S137</f>
        <v>168.19912700062358</v>
      </c>
      <c r="X137" s="3">
        <v>136</v>
      </c>
      <c r="Y137" s="3">
        <v>163</v>
      </c>
      <c r="Z137" s="3">
        <v>168</v>
      </c>
      <c r="AA137" s="12"/>
      <c r="AB137" s="12"/>
      <c r="AC137" s="4">
        <f>[1]Area_Weights_Data!C$14*X137+[1]Area_Weights_Data!D$14*Y137+[1]Area_Weights_Data!E$14*Z137</f>
        <v>142.40386957109996</v>
      </c>
      <c r="AD137" s="4">
        <f>[1]Area_Weights_Data!C$15*X137+[1]Area_Weights_Data!D$15*Y137+[1]Area_Weights_Data!E$15*Z137</f>
        <v>165.23586640564741</v>
      </c>
      <c r="AE137" s="3">
        <v>141</v>
      </c>
      <c r="AF137" s="3"/>
      <c r="AG137" s="3">
        <v>132</v>
      </c>
      <c r="AH137" s="12"/>
      <c r="AI137" s="12"/>
      <c r="AJ137" s="4">
        <f t="shared" si="18"/>
        <v>141</v>
      </c>
      <c r="AK137" s="4">
        <f t="shared" si="16"/>
        <v>132</v>
      </c>
      <c r="AL137" s="3"/>
      <c r="AM137" s="3">
        <v>89</v>
      </c>
      <c r="AN137" s="3">
        <v>137</v>
      </c>
      <c r="AO137" s="12"/>
      <c r="AP137" s="12"/>
      <c r="AQ137" s="4">
        <f>[1]Area_Weights_Data!D$23*AM137+[1]Area_Weights_Data!E$23*AN137</f>
        <v>114.10220608768498</v>
      </c>
      <c r="AR137" s="4">
        <f t="shared" si="19"/>
        <v>137</v>
      </c>
      <c r="AS137" s="3">
        <v>80</v>
      </c>
      <c r="AT137" s="3">
        <v>145</v>
      </c>
      <c r="AU137" s="3">
        <v>141</v>
      </c>
      <c r="AV137" s="12"/>
      <c r="AW137" s="12"/>
      <c r="AX137" s="4">
        <f>[1]Area_Weights_Data!$C$26*AS137+[1]Area_Weights_Data!$D$26*AT137+[1]Area_Weights_Data!$E$26*AU137</f>
        <v>99.112977099236616</v>
      </c>
      <c r="AY137" s="4">
        <f>[1]Area_Weights_Data!C$27*AS137+[1]Area_Weights_Data!D$27*AT137+[1]Area_Weights_Data!E$27*AU137</f>
        <v>142.87356383262977</v>
      </c>
      <c r="AZ137" s="3">
        <v>108</v>
      </c>
      <c r="BA137" s="3">
        <v>148</v>
      </c>
      <c r="BB137" s="3">
        <v>147</v>
      </c>
      <c r="BC137" s="12"/>
      <c r="BD137" s="12"/>
      <c r="BE137" s="4">
        <f t="shared" si="20"/>
        <v>108</v>
      </c>
      <c r="BF137" s="4">
        <f>[1]Area_Weights_Data!C$33*AZ137+[1]Area_Weights_Data!D$33*BA137+[1]Area_Weights_Data!E$33*BB137</f>
        <v>147.46256</v>
      </c>
      <c r="BG137" s="3">
        <v>67</v>
      </c>
      <c r="BH137" s="3">
        <v>57</v>
      </c>
      <c r="BI137" s="3"/>
      <c r="BJ137" s="12"/>
      <c r="BK137" s="12"/>
      <c r="BL137" s="4">
        <f>[1]Area_Weights_Data!$C$35*BG137+[1]Area_Weights_Data!$D$35*BH137+[1]Area_Weights_Data!$E$35*BI137</f>
        <v>65.982035928143716</v>
      </c>
      <c r="BM137" s="4" t="s">
        <v>98</v>
      </c>
      <c r="BN137">
        <v>142</v>
      </c>
      <c r="BO137">
        <v>142</v>
      </c>
      <c r="BP137" s="12"/>
      <c r="BQ137" s="12"/>
      <c r="BR137" s="3">
        <v>83</v>
      </c>
      <c r="BS137" s="3">
        <v>122</v>
      </c>
      <c r="BT137" s="3">
        <v>131</v>
      </c>
      <c r="BU137" s="12"/>
      <c r="BV137" s="12"/>
      <c r="BW137" s="4">
        <f>BR137*[1]Area_Weights_Data!C$41+BS137*[1]Area_Weights_Data!D$41+BT137*[1]Area_Weights_Data!E$41</f>
        <v>86.38000000000001</v>
      </c>
      <c r="BX137" s="4">
        <f>BR137*[1]Area_Weights_Data!C$42+BS137*[1]Area_Weights_Data!D$42+BT137*[1]Area_Weights_Data!E$42</f>
        <v>128.07559681697612</v>
      </c>
      <c r="BY137"/>
      <c r="BZ137" s="3">
        <v>15</v>
      </c>
      <c r="CA137" s="3">
        <v>17</v>
      </c>
      <c r="CB137" s="3">
        <v>20.5</v>
      </c>
      <c r="CC137" s="12"/>
      <c r="CD137" s="12"/>
      <c r="CE137" s="4">
        <f>[1]Area_Weights_Data!L$5*BZ137+[1]Area_Weights_Data!M$5*CA137+[1]Area_Weights_Data!N$5*CB137</f>
        <v>15.969749351771824</v>
      </c>
      <c r="CF137" s="4">
        <f>[1]Area_Weights_Data!L$6*BZ137+[1]Area_Weights_Data!M$6*CA137+[1]Area_Weights_Data!N$6*CB137</f>
        <v>18.832061068702291</v>
      </c>
      <c r="CG137" s="3">
        <v>12.5</v>
      </c>
      <c r="CH137" s="3"/>
      <c r="CI137" s="3"/>
      <c r="CJ137" s="12"/>
      <c r="CK137" s="12"/>
      <c r="CL137" s="4"/>
      <c r="CM137" s="4"/>
      <c r="CN137" s="3">
        <v>27</v>
      </c>
      <c r="CO137" s="3">
        <v>8</v>
      </c>
      <c r="CP137" s="3">
        <v>26</v>
      </c>
      <c r="CQ137" s="12"/>
      <c r="CR137" s="12"/>
      <c r="CS137" s="4">
        <f>[1]Area_Weights_Data!L$11*CN137+[1]Area_Weights_Data!N$11*CP137</f>
        <v>27</v>
      </c>
      <c r="CT137" s="4">
        <f>[1]Area_Weights_Data!L$12*CN137+[1]Area_Weights_Data!N$12*CP137</f>
        <v>26.280386740331494</v>
      </c>
      <c r="CU137" s="3">
        <v>10.75</v>
      </c>
      <c r="CV137" s="3">
        <v>20</v>
      </c>
      <c r="CW137" s="3">
        <v>24</v>
      </c>
      <c r="CX137" s="12"/>
      <c r="CY137" s="12"/>
      <c r="CZ137" s="4">
        <f>[1]Area_Weights_Data!L$14*CU137+[1]Area_Weights_Data!M$14*CV137+[1]Area_Weights_Data!N$14*CW137</f>
        <v>12.949511400651467</v>
      </c>
      <c r="DA137" s="4">
        <f>[1]Area_Weights_Data!L$15*CU137+[1]Area_Weights_Data!M$15*CV137+[1]Area_Weights_Data!N$15*CW137</f>
        <v>21.908937605396282</v>
      </c>
      <c r="DB137" s="3">
        <v>12.5</v>
      </c>
      <c r="DC137" s="3"/>
      <c r="DD137" s="3">
        <v>10.75</v>
      </c>
      <c r="DE137" s="12"/>
      <c r="DF137" s="12"/>
      <c r="DG137" s="4">
        <f t="shared" si="21"/>
        <v>12.5</v>
      </c>
      <c r="DH137" s="4">
        <f t="shared" si="22"/>
        <v>10.75</v>
      </c>
      <c r="DI137" s="3"/>
      <c r="DJ137" s="3">
        <v>9</v>
      </c>
      <c r="DK137" s="3">
        <v>12</v>
      </c>
      <c r="DL137" s="12"/>
      <c r="DM137" s="12"/>
      <c r="DN137" s="4">
        <f>[1]Area_Weights_Data!M$23*DJ137+[1]Area_Weights_Data!N$23*DK137</f>
        <v>9.8823529411764675</v>
      </c>
      <c r="DO137" s="4">
        <f t="shared" si="23"/>
        <v>12</v>
      </c>
      <c r="DP137" s="3">
        <v>11</v>
      </c>
      <c r="DQ137" s="3">
        <v>10</v>
      </c>
      <c r="DR137" s="3">
        <v>11.5</v>
      </c>
      <c r="DS137" s="12"/>
      <c r="DT137" s="12"/>
      <c r="DU137" s="4">
        <f>[1]Area_Weights_Data!L$26*DP137+[1]Area_Weights_Data!M$26*DQ137+[1]Area_Weights_Data!N$26*DR137</f>
        <v>10.504065040650405</v>
      </c>
      <c r="DV137" s="4">
        <f>[1]Area_Weights_Data!L$27*DP137+[1]Area_Weights_Data!M$27*DQ137+[1]Area_Weights_Data!N$27*DR137</f>
        <v>11.075471698113208</v>
      </c>
      <c r="DW137" s="3">
        <v>12</v>
      </c>
      <c r="DX137" s="3">
        <v>17</v>
      </c>
      <c r="DY137" s="3">
        <v>18.5</v>
      </c>
      <c r="DZ137" s="12"/>
      <c r="EA137" s="12"/>
      <c r="EB137" s="4">
        <f>[1]Area_Weights_Data!L$32*DW137+[1]Area_Weights_Data!M$32*DX137+[1]Area_Weights_Data!N$32*DY137</f>
        <v>12.5</v>
      </c>
      <c r="EC137" s="4">
        <f>[1]Area_Weights_Data!L$33*DW137+[1]Area_Weights_Data!M$33*DX137+[1]Area_Weights_Data!N$33*DY137</f>
        <v>17.517346938775507</v>
      </c>
      <c r="ED137" s="3">
        <v>8</v>
      </c>
      <c r="EE137" s="3">
        <v>8.75</v>
      </c>
      <c r="EF137" s="3">
        <v>10</v>
      </c>
      <c r="EG137" s="12"/>
      <c r="EH137" s="12"/>
      <c r="EI137" s="4">
        <f>[1]Area_Weights_Data!$L$35*ED137+[1]Area_Weights_Data!$M$35*EE137+[1]Area_Weights_Data!$N$35*EF137</f>
        <v>8.0535714285714288</v>
      </c>
      <c r="EJ137" s="4">
        <f>[1]Area_Weights_Data!$L$36*ED137+[1]Area_Weights_Data!$M$36*EE137+[1]Area_Weights_Data!$N$36*EF137</f>
        <v>9.398148148148147</v>
      </c>
      <c r="EK137">
        <v>15.5</v>
      </c>
      <c r="EL137">
        <v>12</v>
      </c>
      <c r="EM137" s="12"/>
      <c r="EN137" s="13"/>
      <c r="EO137" s="3">
        <v>6</v>
      </c>
      <c r="EP137" s="3">
        <v>12.5</v>
      </c>
      <c r="EQ137" s="3">
        <v>13</v>
      </c>
      <c r="ER137" s="12"/>
      <c r="ES137" s="13"/>
      <c r="ET137" s="4">
        <f>[1]Area_Weights_Data!L$41*EO137+[1]Area_Weights_Data!M$41*EP137+[1]Area_Weights_Data!N$41*EQ137</f>
        <v>7.797872340425533</v>
      </c>
      <c r="EU137" s="4">
        <f>[1]Area_Weights_Data!L$42*EO137+[1]Area_Weights_Data!M$42*EP137+[1]Area_Weights_Data!N$42*EQ137</f>
        <v>12.637820512820515</v>
      </c>
    </row>
    <row r="138" spans="1:151" x14ac:dyDescent="0.25">
      <c r="A138" s="5">
        <v>1988</v>
      </c>
      <c r="B138" s="2">
        <v>1</v>
      </c>
      <c r="C138" s="3">
        <v>137</v>
      </c>
      <c r="D138" s="3">
        <v>177</v>
      </c>
      <c r="E138" s="3">
        <v>178</v>
      </c>
      <c r="F138" s="12"/>
      <c r="G138" s="12"/>
      <c r="H138" s="4">
        <f>[1]Area_Weights_Data!C$5*C138+[1]Area_Weights_Data!D$5*D138+[1]Area_Weights_Data!E$5*E138</f>
        <v>156.87820858706547</v>
      </c>
      <c r="I138" s="4">
        <f>[1]Area_Weights_Data!C$6*C138+[1]Area_Weights_Data!D$6*D138+[1]Area_Weights_Data!E$6*E138</f>
        <v>177.54881771924573</v>
      </c>
      <c r="J138" s="3">
        <v>151</v>
      </c>
      <c r="K138" s="3"/>
      <c r="L138" s="3"/>
      <c r="M138" s="12"/>
      <c r="N138" s="12"/>
      <c r="O138" s="4"/>
      <c r="P138" s="4"/>
      <c r="Q138" s="3">
        <v>178</v>
      </c>
      <c r="R138" s="3">
        <v>157</v>
      </c>
      <c r="S138" s="3">
        <v>167</v>
      </c>
      <c r="T138" s="12"/>
      <c r="U138" s="12"/>
      <c r="V138" s="4">
        <f t="shared" si="17"/>
        <v>178</v>
      </c>
      <c r="W138" s="4">
        <f>[1]Area_Weights_Data!C$12*Q138+[1]Area_Weights_Data!E$12*S138</f>
        <v>168.20951985034299</v>
      </c>
      <c r="X138" s="3">
        <v>149</v>
      </c>
      <c r="Y138" s="3">
        <v>167</v>
      </c>
      <c r="Z138" s="3">
        <v>176</v>
      </c>
      <c r="AA138" s="12"/>
      <c r="AB138" s="12"/>
      <c r="AC138" s="4">
        <f>[1]Area_Weights_Data!C$14*X138+[1]Area_Weights_Data!D$14*Y138+[1]Area_Weights_Data!E$14*Z138</f>
        <v>153.26924638073331</v>
      </c>
      <c r="AD138" s="4">
        <f>[1]Area_Weights_Data!C$15*X138+[1]Area_Weights_Data!D$15*Y138+[1]Area_Weights_Data!E$15*Z138</f>
        <v>171.02455953016545</v>
      </c>
      <c r="AE138" s="3">
        <v>148</v>
      </c>
      <c r="AF138" s="3"/>
      <c r="AG138" s="3">
        <v>155</v>
      </c>
      <c r="AH138" s="12"/>
      <c r="AI138" s="12"/>
      <c r="AJ138" s="4">
        <f t="shared" si="18"/>
        <v>148</v>
      </c>
      <c r="AK138" s="4">
        <f t="shared" si="16"/>
        <v>155</v>
      </c>
      <c r="AL138" s="3"/>
      <c r="AM138" s="3">
        <v>136</v>
      </c>
      <c r="AN138" s="3">
        <v>157</v>
      </c>
      <c r="AO138" s="12"/>
      <c r="AP138" s="12"/>
      <c r="AQ138" s="4">
        <f>[1]Area_Weights_Data!D$23*AM138+[1]Area_Weights_Data!E$23*AN138</f>
        <v>146.84669086847248</v>
      </c>
      <c r="AR138" s="4">
        <f t="shared" si="19"/>
        <v>157</v>
      </c>
      <c r="AS138" s="3">
        <v>90</v>
      </c>
      <c r="AT138" s="3">
        <v>145</v>
      </c>
      <c r="AU138" s="3">
        <v>145</v>
      </c>
      <c r="AV138" s="12"/>
      <c r="AW138" s="12"/>
      <c r="AX138" s="4">
        <f>[1]Area_Weights_Data!$C$26*AS138+[1]Area_Weights_Data!$D$26*AT138+[1]Area_Weights_Data!$E$26*AU138</f>
        <v>106.17251908396945</v>
      </c>
      <c r="AY138" s="4">
        <f>[1]Area_Weights_Data!C$27*AS138+[1]Area_Weights_Data!D$27*AT138+[1]Area_Weights_Data!E$27*AU138</f>
        <v>145.00000000000006</v>
      </c>
      <c r="AZ138" s="3">
        <v>128</v>
      </c>
      <c r="BA138" s="3">
        <v>159</v>
      </c>
      <c r="BB138" s="3">
        <v>173</v>
      </c>
      <c r="BC138" s="12"/>
      <c r="BD138" s="12"/>
      <c r="BE138" s="4">
        <f t="shared" si="20"/>
        <v>128</v>
      </c>
      <c r="BF138" s="4">
        <f>[1]Area_Weights_Data!C$33*AZ138+[1]Area_Weights_Data!D$33*BA138+[1]Area_Weights_Data!E$33*BB138</f>
        <v>166.52415999999999</v>
      </c>
      <c r="BG138" s="3">
        <v>77</v>
      </c>
      <c r="BH138" s="3">
        <v>81</v>
      </c>
      <c r="BI138" s="3"/>
      <c r="BJ138" s="12"/>
      <c r="BK138" s="12"/>
      <c r="BL138" s="4">
        <f>[1]Area_Weights_Data!$C$35*BG138+[1]Area_Weights_Data!$D$35*BH138+[1]Area_Weights_Data!$E$35*BI138</f>
        <v>77.407185628742511</v>
      </c>
      <c r="BM138" s="4" t="s">
        <v>98</v>
      </c>
      <c r="BN138">
        <v>144</v>
      </c>
      <c r="BO138">
        <v>147</v>
      </c>
      <c r="BP138" s="12"/>
      <c r="BQ138" s="12"/>
      <c r="BR138" s="3">
        <v>76</v>
      </c>
      <c r="BS138" s="3">
        <v>142</v>
      </c>
      <c r="BT138" s="3">
        <v>137</v>
      </c>
      <c r="BU138" s="12"/>
      <c r="BV138" s="12"/>
      <c r="BW138" s="4">
        <f>BR138*[1]Area_Weights_Data!C$41+BS138*[1]Area_Weights_Data!D$41+BT138*[1]Area_Weights_Data!E$41</f>
        <v>81.720000000000013</v>
      </c>
      <c r="BX138" s="4">
        <f>BR138*[1]Area_Weights_Data!C$42+BS138*[1]Area_Weights_Data!D$42+BT138*[1]Area_Weights_Data!E$42</f>
        <v>138.62466843501323</v>
      </c>
      <c r="BY138"/>
      <c r="BZ138" s="3">
        <v>15.17</v>
      </c>
      <c r="CA138" s="3">
        <v>16.5</v>
      </c>
      <c r="CB138" s="3">
        <v>20.5</v>
      </c>
      <c r="CC138" s="12"/>
      <c r="CD138" s="12"/>
      <c r="CE138" s="4">
        <f>[1]Area_Weights_Data!L$5*BZ138+[1]Area_Weights_Data!M$5*CA138+[1]Area_Weights_Data!N$5*CB138</f>
        <v>15.814883318928263</v>
      </c>
      <c r="CF138" s="4">
        <f>[1]Area_Weights_Data!L$6*BZ138+[1]Area_Weights_Data!M$6*CA138+[1]Area_Weights_Data!N$6*CB138</f>
        <v>18.593784078516904</v>
      </c>
      <c r="CG138" s="3">
        <v>14</v>
      </c>
      <c r="CH138" s="3"/>
      <c r="CI138" s="3"/>
      <c r="CJ138" s="12"/>
      <c r="CK138" s="12"/>
      <c r="CL138" s="4"/>
      <c r="CM138" s="4"/>
      <c r="CN138" s="3">
        <v>27.33</v>
      </c>
      <c r="CO138" s="3">
        <v>9</v>
      </c>
      <c r="CP138" s="3">
        <v>23.17</v>
      </c>
      <c r="CQ138" s="12"/>
      <c r="CR138" s="12"/>
      <c r="CS138" s="4">
        <f>[1]Area_Weights_Data!L$11*CN138+[1]Area_Weights_Data!N$11*CP138</f>
        <v>27.33</v>
      </c>
      <c r="CT138" s="4">
        <f>[1]Area_Weights_Data!L$12*CN138+[1]Area_Weights_Data!N$12*CP138</f>
        <v>24.336408839779011</v>
      </c>
      <c r="CU138" s="3">
        <v>11</v>
      </c>
      <c r="CV138" s="3">
        <v>16</v>
      </c>
      <c r="CW138" s="3">
        <v>25.17</v>
      </c>
      <c r="CX138" s="12"/>
      <c r="CY138" s="12"/>
      <c r="CZ138" s="4">
        <f>[1]Area_Weights_Data!L$14*CU138+[1]Area_Weights_Data!M$14*CV138+[1]Area_Weights_Data!N$14*CW138</f>
        <v>12.188925081433224</v>
      </c>
      <c r="DA138" s="4">
        <f>[1]Area_Weights_Data!L$15*CU138+[1]Area_Weights_Data!M$15*CV138+[1]Area_Weights_Data!N$15*CW138</f>
        <v>20.376239460370989</v>
      </c>
      <c r="DB138" s="3">
        <v>14.87</v>
      </c>
      <c r="DC138" s="3"/>
      <c r="DD138" s="3">
        <v>14.92</v>
      </c>
      <c r="DE138" s="12"/>
      <c r="DF138" s="12"/>
      <c r="DG138" s="4">
        <f t="shared" si="21"/>
        <v>14.87</v>
      </c>
      <c r="DH138" s="4">
        <f t="shared" si="22"/>
        <v>14.92</v>
      </c>
      <c r="DI138" s="3"/>
      <c r="DJ138" s="3">
        <v>10</v>
      </c>
      <c r="DK138" s="3">
        <v>13.5</v>
      </c>
      <c r="DL138" s="12"/>
      <c r="DM138" s="12"/>
      <c r="DN138" s="4">
        <f>[1]Area_Weights_Data!M$23*DJ138+[1]Area_Weights_Data!N$23*DK138</f>
        <v>11.02941176470588</v>
      </c>
      <c r="DO138" s="4">
        <f t="shared" si="23"/>
        <v>13.5</v>
      </c>
      <c r="DP138" s="3">
        <v>9.5</v>
      </c>
      <c r="DQ138" s="3">
        <v>11.83</v>
      </c>
      <c r="DR138" s="3">
        <v>12.67</v>
      </c>
      <c r="DS138" s="12"/>
      <c r="DT138" s="12"/>
      <c r="DU138" s="4">
        <f>[1]Area_Weights_Data!L$26*DP138+[1]Area_Weights_Data!M$26*DQ138+[1]Area_Weights_Data!N$26*DR138</f>
        <v>10.65552845528455</v>
      </c>
      <c r="DV138" s="4">
        <f>[1]Area_Weights_Data!L$27*DP138+[1]Area_Weights_Data!M$27*DQ138+[1]Area_Weights_Data!N$27*DR138</f>
        <v>12.432264150943398</v>
      </c>
      <c r="DW138" s="3">
        <v>12.17</v>
      </c>
      <c r="DX138" s="3">
        <v>15.83</v>
      </c>
      <c r="DY138" s="3">
        <v>18.170000000000002</v>
      </c>
      <c r="DZ138" s="12"/>
      <c r="EA138" s="12"/>
      <c r="EB138" s="4">
        <f>[1]Area_Weights_Data!L$32*DW138+[1]Area_Weights_Data!M$32*DX138+[1]Area_Weights_Data!N$32*DY138</f>
        <v>12.536</v>
      </c>
      <c r="EC138" s="4">
        <f>[1]Area_Weights_Data!L$33*DW138+[1]Area_Weights_Data!M$33*DX138+[1]Area_Weights_Data!N$33*DY138</f>
        <v>16.637061224489795</v>
      </c>
      <c r="ED138" s="3">
        <v>8.17</v>
      </c>
      <c r="EE138" s="3">
        <v>9.08</v>
      </c>
      <c r="EF138" s="3">
        <v>10</v>
      </c>
      <c r="EG138" s="12"/>
      <c r="EH138" s="12"/>
      <c r="EI138" s="4">
        <f>[1]Area_Weights_Data!$L$35*ED138+[1]Area_Weights_Data!$M$35*EE138+[1]Area_Weights_Data!$N$35*EF138</f>
        <v>8.2350000000000012</v>
      </c>
      <c r="EJ138" s="4">
        <f>[1]Area_Weights_Data!$L$36*ED138+[1]Area_Weights_Data!$M$36*EE138+[1]Area_Weights_Data!$N$36*EF138</f>
        <v>9.5570370370370359</v>
      </c>
      <c r="EK138">
        <v>15.83</v>
      </c>
      <c r="EL138">
        <v>14.83</v>
      </c>
      <c r="EM138" s="12"/>
      <c r="EN138" s="13"/>
      <c r="EO138" s="3">
        <v>4.5</v>
      </c>
      <c r="EP138" s="3">
        <v>13</v>
      </c>
      <c r="EQ138" s="3">
        <v>13</v>
      </c>
      <c r="ER138" s="12"/>
      <c r="ES138" s="13"/>
      <c r="ET138" s="4">
        <f>[1]Area_Weights_Data!L$41*EO138+[1]Area_Weights_Data!M$41*EP138+[1]Area_Weights_Data!N$41*EQ138</f>
        <v>6.8510638297872353</v>
      </c>
      <c r="EU138" s="4">
        <f>[1]Area_Weights_Data!L$42*EO138+[1]Area_Weights_Data!M$42*EP138+[1]Area_Weights_Data!N$42*EQ138</f>
        <v>13.000000000000004</v>
      </c>
    </row>
    <row r="139" spans="1:151" x14ac:dyDescent="0.25">
      <c r="A139" s="5">
        <v>1988</v>
      </c>
      <c r="B139" s="2">
        <v>2</v>
      </c>
      <c r="C139" s="3">
        <v>118</v>
      </c>
      <c r="D139" s="3">
        <v>145</v>
      </c>
      <c r="E139" s="3">
        <v>180</v>
      </c>
      <c r="F139" s="12"/>
      <c r="G139" s="12"/>
      <c r="H139" s="4">
        <f>[1]Area_Weights_Data!C$5*C139+[1]Area_Weights_Data!D$5*D139+[1]Area_Weights_Data!E$5*E139</f>
        <v>131.4177907962692</v>
      </c>
      <c r="I139" s="4">
        <f>[1]Area_Weights_Data!C$6*C139+[1]Area_Weights_Data!D$6*D139+[1]Area_Weights_Data!E$6*E139</f>
        <v>164.20862017360071</v>
      </c>
      <c r="J139" s="3">
        <v>125</v>
      </c>
      <c r="K139" s="3"/>
      <c r="L139" s="3"/>
      <c r="M139" s="12"/>
      <c r="N139" s="12"/>
      <c r="O139" s="4"/>
      <c r="P139" s="4"/>
      <c r="Q139" s="3">
        <v>153</v>
      </c>
      <c r="R139" s="3">
        <v>136</v>
      </c>
      <c r="S139" s="3">
        <v>164</v>
      </c>
      <c r="T139" s="12"/>
      <c r="U139" s="12"/>
      <c r="V139" s="4">
        <f t="shared" si="17"/>
        <v>153</v>
      </c>
      <c r="W139" s="4">
        <f>[1]Area_Weights_Data!C$12*Q139+[1]Area_Weights_Data!E$12*S139</f>
        <v>162.79048014965701</v>
      </c>
      <c r="X139" s="3">
        <v>141</v>
      </c>
      <c r="Y139" s="3">
        <v>164</v>
      </c>
      <c r="Z139" s="3">
        <v>196</v>
      </c>
      <c r="AA139" s="12"/>
      <c r="AB139" s="12"/>
      <c r="AC139" s="4">
        <f>[1]Area_Weights_Data!C$14*X139+[1]Area_Weights_Data!D$14*Y139+[1]Area_Weights_Data!E$14*Z139</f>
        <v>146.45514815315923</v>
      </c>
      <c r="AD139" s="4">
        <f>[1]Area_Weights_Data!C$15*X139+[1]Area_Weights_Data!D$15*Y139+[1]Area_Weights_Data!E$15*Z139</f>
        <v>178.30954499614396</v>
      </c>
      <c r="AE139" s="3">
        <v>128</v>
      </c>
      <c r="AF139" s="3"/>
      <c r="AG139" s="3">
        <v>122</v>
      </c>
      <c r="AH139" s="12"/>
      <c r="AI139" s="12"/>
      <c r="AJ139" s="4">
        <f t="shared" si="18"/>
        <v>128</v>
      </c>
      <c r="AK139" s="4">
        <f t="shared" si="16"/>
        <v>122</v>
      </c>
      <c r="AL139" s="3"/>
      <c r="AM139" s="3">
        <v>107</v>
      </c>
      <c r="AN139" s="3">
        <v>127</v>
      </c>
      <c r="AO139" s="12"/>
      <c r="AP139" s="12"/>
      <c r="AQ139" s="4">
        <f>[1]Area_Weights_Data!D$23*AM139+[1]Area_Weights_Data!E$23*AN139</f>
        <v>117.36163082937726</v>
      </c>
      <c r="AR139" s="4">
        <f t="shared" si="19"/>
        <v>127</v>
      </c>
      <c r="AS139" s="3">
        <v>73</v>
      </c>
      <c r="AT139" s="3">
        <v>126</v>
      </c>
      <c r="AU139" s="3">
        <v>168</v>
      </c>
      <c r="AV139" s="12"/>
      <c r="AW139" s="12"/>
      <c r="AX139" s="4">
        <f>[1]Area_Weights_Data!$C$26*AS139+[1]Area_Weights_Data!$D$26*AT139+[1]Area_Weights_Data!$E$26*AU139</f>
        <v>88.58442748091602</v>
      </c>
      <c r="AY139" s="4">
        <f>[1]Area_Weights_Data!C$27*AS139+[1]Area_Weights_Data!D$27*AT139+[1]Area_Weights_Data!E$27*AU139</f>
        <v>148.32757975738795</v>
      </c>
      <c r="AZ139" s="3">
        <v>126</v>
      </c>
      <c r="BA139" s="3">
        <v>150</v>
      </c>
      <c r="BB139" s="3">
        <v>178</v>
      </c>
      <c r="BC139" s="12"/>
      <c r="BD139" s="12"/>
      <c r="BE139" s="4">
        <f t="shared" si="20"/>
        <v>126</v>
      </c>
      <c r="BF139" s="4">
        <f>[1]Area_Weights_Data!C$33*AZ139+[1]Area_Weights_Data!D$33*BA139+[1]Area_Weights_Data!E$33*BB139</f>
        <v>165.04831999999999</v>
      </c>
      <c r="BG139" s="3">
        <v>52</v>
      </c>
      <c r="BH139" s="3">
        <v>76</v>
      </c>
      <c r="BI139" s="3"/>
      <c r="BJ139" s="12"/>
      <c r="BK139" s="12"/>
      <c r="BL139" s="4">
        <f>[1]Area_Weights_Data!$C$35*BG139+[1]Area_Weights_Data!$D$35*BH139+[1]Area_Weights_Data!$E$35*BI139</f>
        <v>54.443113772455092</v>
      </c>
      <c r="BM139" s="4" t="s">
        <v>98</v>
      </c>
      <c r="BN139">
        <v>131</v>
      </c>
      <c r="BO139">
        <v>114</v>
      </c>
      <c r="BP139" s="12"/>
      <c r="BQ139" s="12"/>
      <c r="BR139" s="3">
        <v>65</v>
      </c>
      <c r="BS139" s="3">
        <v>120</v>
      </c>
      <c r="BT139" s="3">
        <v>134</v>
      </c>
      <c r="BU139" s="12"/>
      <c r="BV139" s="12"/>
      <c r="BW139" s="4">
        <f>BR139*[1]Area_Weights_Data!C$41+BS139*[1]Area_Weights_Data!D$41+BT139*[1]Area_Weights_Data!E$41</f>
        <v>69.76666666666668</v>
      </c>
      <c r="BX139" s="4">
        <f>BR139*[1]Area_Weights_Data!C$42+BS139*[1]Area_Weights_Data!D$42+BT139*[1]Area_Weights_Data!E$42</f>
        <v>129.45092838196285</v>
      </c>
      <c r="BY139"/>
      <c r="BZ139" s="3">
        <v>13.25</v>
      </c>
      <c r="CA139" s="3">
        <v>13.75</v>
      </c>
      <c r="CB139" s="3">
        <v>16</v>
      </c>
      <c r="CC139" s="12"/>
      <c r="CD139" s="12"/>
      <c r="CE139" s="4">
        <f>[1]Area_Weights_Data!L$5*BZ139+[1]Area_Weights_Data!M$5*CA139+[1]Area_Weights_Data!N$5*CB139</f>
        <v>13.492437337942956</v>
      </c>
      <c r="CF139" s="4">
        <f>[1]Area_Weights_Data!L$6*BZ139+[1]Area_Weights_Data!M$6*CA139+[1]Area_Weights_Data!N$6*CB139</f>
        <v>14.927753544165759</v>
      </c>
      <c r="CG139" s="3">
        <v>12.5</v>
      </c>
      <c r="CH139" s="3"/>
      <c r="CI139" s="3"/>
      <c r="CJ139" s="12"/>
      <c r="CK139" s="12"/>
      <c r="CL139" s="4"/>
      <c r="CM139" s="4"/>
      <c r="CN139" s="3">
        <v>26.5</v>
      </c>
      <c r="CO139" s="3">
        <v>10</v>
      </c>
      <c r="CP139" s="3">
        <v>24</v>
      </c>
      <c r="CQ139" s="12"/>
      <c r="CR139" s="12"/>
      <c r="CS139" s="4">
        <f>[1]Area_Weights_Data!L$11*CN139+[1]Area_Weights_Data!N$11*CP139</f>
        <v>26.5</v>
      </c>
      <c r="CT139" s="4">
        <f>[1]Area_Weights_Data!L$12*CN139+[1]Area_Weights_Data!N$12*CP139</f>
        <v>24.700966850828735</v>
      </c>
      <c r="CU139" s="3">
        <v>10.25</v>
      </c>
      <c r="CV139" s="3">
        <v>21</v>
      </c>
      <c r="CW139" s="3">
        <v>25</v>
      </c>
      <c r="CX139" s="12"/>
      <c r="CY139" s="12"/>
      <c r="CZ139" s="4">
        <f>[1]Area_Weights_Data!L$14*CU139+[1]Area_Weights_Data!M$14*CV139+[1]Area_Weights_Data!N$14*CW139</f>
        <v>12.806188925081432</v>
      </c>
      <c r="DA139" s="4">
        <f>[1]Area_Weights_Data!L$15*CU139+[1]Area_Weights_Data!M$15*CV139+[1]Area_Weights_Data!N$15*CW139</f>
        <v>22.908937605396282</v>
      </c>
      <c r="DB139" s="3">
        <v>15</v>
      </c>
      <c r="DC139" s="3"/>
      <c r="DD139" s="3">
        <v>15</v>
      </c>
      <c r="DE139" s="12"/>
      <c r="DF139" s="12"/>
      <c r="DG139" s="4">
        <f t="shared" si="21"/>
        <v>15</v>
      </c>
      <c r="DH139" s="4">
        <f t="shared" si="22"/>
        <v>15</v>
      </c>
      <c r="DI139" s="3"/>
      <c r="DJ139" s="3">
        <v>7</v>
      </c>
      <c r="DK139" s="3">
        <v>12.5</v>
      </c>
      <c r="DL139" s="12"/>
      <c r="DM139" s="12"/>
      <c r="DN139" s="4">
        <f>[1]Area_Weights_Data!M$23*DJ139+[1]Area_Weights_Data!N$23*DK139</f>
        <v>8.617647058823529</v>
      </c>
      <c r="DO139" s="4">
        <f t="shared" si="23"/>
        <v>12.5</v>
      </c>
      <c r="DP139" s="3">
        <v>10.4</v>
      </c>
      <c r="DQ139" s="3">
        <v>10.7</v>
      </c>
      <c r="DR139" s="3">
        <v>13</v>
      </c>
      <c r="DS139" s="12"/>
      <c r="DT139" s="12"/>
      <c r="DU139" s="4">
        <f>[1]Area_Weights_Data!L$26*DP139+[1]Area_Weights_Data!M$26*DQ139+[1]Area_Weights_Data!N$26*DR139</f>
        <v>10.548780487804876</v>
      </c>
      <c r="DV139" s="4">
        <f>[1]Area_Weights_Data!L$27*DP139+[1]Area_Weights_Data!M$27*DQ139+[1]Area_Weights_Data!N$27*DR139</f>
        <v>12.349056603773587</v>
      </c>
      <c r="DW139" s="3">
        <v>10.5</v>
      </c>
      <c r="DX139" s="3">
        <v>12.71</v>
      </c>
      <c r="DY139" s="3">
        <v>20</v>
      </c>
      <c r="DZ139" s="12"/>
      <c r="EA139" s="12"/>
      <c r="EB139" s="4">
        <f>[1]Area_Weights_Data!L$32*DW139+[1]Area_Weights_Data!M$32*DX139+[1]Area_Weights_Data!N$32*DY139</f>
        <v>10.721000000000002</v>
      </c>
      <c r="EC139" s="4">
        <f>[1]Area_Weights_Data!L$33*DW139+[1]Area_Weights_Data!M$33*DX139+[1]Area_Weights_Data!N$33*DY139</f>
        <v>15.224306122448979</v>
      </c>
      <c r="ED139" s="3">
        <v>7.5</v>
      </c>
      <c r="EE139" s="3">
        <v>12.5</v>
      </c>
      <c r="EF139" s="3">
        <v>12</v>
      </c>
      <c r="EG139" s="12"/>
      <c r="EH139" s="12"/>
      <c r="EI139" s="4">
        <f>[1]Area_Weights_Data!$L$35*ED139+[1]Area_Weights_Data!$M$35*EE139+[1]Area_Weights_Data!$N$35*EF139</f>
        <v>7.8571428571428577</v>
      </c>
      <c r="EJ139" s="4">
        <f>[1]Area_Weights_Data!$L$36*ED139+[1]Area_Weights_Data!$M$36*EE139+[1]Area_Weights_Data!$N$36*EF139</f>
        <v>12.240740740740739</v>
      </c>
      <c r="EK139">
        <v>12.5</v>
      </c>
      <c r="EL139">
        <v>13.57</v>
      </c>
      <c r="EM139" s="12"/>
      <c r="EN139" s="13"/>
      <c r="EO139" s="3">
        <v>5</v>
      </c>
      <c r="EP139" s="3">
        <v>13</v>
      </c>
      <c r="EQ139" s="3">
        <v>13.5</v>
      </c>
      <c r="ER139" s="12"/>
      <c r="ES139" s="13"/>
      <c r="ET139" s="4">
        <f>[1]Area_Weights_Data!L$41*EO139+[1]Area_Weights_Data!M$41*EP139+[1]Area_Weights_Data!N$41*EQ139</f>
        <v>7.212765957446809</v>
      </c>
      <c r="EU139" s="4">
        <f>[1]Area_Weights_Data!L$42*EO139+[1]Area_Weights_Data!M$42*EP139+[1]Area_Weights_Data!N$42*EQ139</f>
        <v>13.137820512820516</v>
      </c>
    </row>
    <row r="140" spans="1:151" x14ac:dyDescent="0.25">
      <c r="A140" s="5">
        <v>1988</v>
      </c>
      <c r="B140" s="2">
        <v>3</v>
      </c>
      <c r="C140" s="3">
        <v>116</v>
      </c>
      <c r="D140" s="3">
        <v>128</v>
      </c>
      <c r="E140" s="3">
        <v>148</v>
      </c>
      <c r="F140" s="12"/>
      <c r="G140" s="12"/>
      <c r="H140" s="4">
        <f>[1]Area_Weights_Data!C$5*C140+[1]Area_Weights_Data!D$5*D140+[1]Area_Weights_Data!E$5*E140</f>
        <v>121.96346257611967</v>
      </c>
      <c r="I140" s="4">
        <f>[1]Area_Weights_Data!C$6*C140+[1]Area_Weights_Data!D$6*D140+[1]Area_Weights_Data!E$6*E140</f>
        <v>138.97635438491469</v>
      </c>
      <c r="J140" s="3">
        <v>118</v>
      </c>
      <c r="K140" s="3"/>
      <c r="L140" s="3"/>
      <c r="M140" s="12"/>
      <c r="N140" s="12"/>
      <c r="O140" s="4"/>
      <c r="P140" s="4"/>
      <c r="Q140" s="3">
        <v>158</v>
      </c>
      <c r="R140" s="3">
        <v>125</v>
      </c>
      <c r="S140" s="3">
        <v>149</v>
      </c>
      <c r="T140" s="12"/>
      <c r="U140" s="12"/>
      <c r="V140" s="4">
        <f t="shared" si="17"/>
        <v>158</v>
      </c>
      <c r="W140" s="4">
        <f>[1]Area_Weights_Data!C$12*Q140+[1]Area_Weights_Data!E$12*S140</f>
        <v>149.98960715028062</v>
      </c>
      <c r="X140" s="3">
        <v>105</v>
      </c>
      <c r="Y140" s="3">
        <v>166</v>
      </c>
      <c r="Z140" s="3">
        <v>188</v>
      </c>
      <c r="AA140" s="12"/>
      <c r="AB140" s="12"/>
      <c r="AC140" s="4">
        <f>[1]Area_Weights_Data!C$14*X140+[1]Area_Weights_Data!D$14*Y140+[1]Area_Weights_Data!E$14*Z140</f>
        <v>119.46800162359625</v>
      </c>
      <c r="AD140" s="4">
        <f>[1]Area_Weights_Data!C$15*X140+[1]Area_Weights_Data!D$15*Y140+[1]Area_Weights_Data!E$15*Z140</f>
        <v>175.83781218484896</v>
      </c>
      <c r="AE140" s="3">
        <v>126</v>
      </c>
      <c r="AF140" s="3"/>
      <c r="AG140" s="3">
        <v>125</v>
      </c>
      <c r="AH140" s="12"/>
      <c r="AI140" s="12"/>
      <c r="AJ140" s="4">
        <f t="shared" si="18"/>
        <v>126</v>
      </c>
      <c r="AK140" s="4">
        <f t="shared" si="16"/>
        <v>125</v>
      </c>
      <c r="AL140" s="3"/>
      <c r="AM140" s="3">
        <v>115</v>
      </c>
      <c r="AN140" s="3">
        <v>132</v>
      </c>
      <c r="AO140" s="12"/>
      <c r="AP140" s="12"/>
      <c r="AQ140" s="4">
        <f>[1]Area_Weights_Data!D$23*AM140+[1]Area_Weights_Data!E$23*AN140</f>
        <v>123.77380619938563</v>
      </c>
      <c r="AR140" s="4">
        <f t="shared" si="19"/>
        <v>132</v>
      </c>
      <c r="AS140" s="3">
        <v>68</v>
      </c>
      <c r="AT140" s="3">
        <v>122</v>
      </c>
      <c r="AU140" s="3">
        <v>154</v>
      </c>
      <c r="AV140" s="12"/>
      <c r="AW140" s="12"/>
      <c r="AX140" s="4">
        <f>[1]Area_Weights_Data!$C$26*AS140+[1]Area_Weights_Data!$D$26*AT140+[1]Area_Weights_Data!$E$26*AU140</f>
        <v>83.878473282442741</v>
      </c>
      <c r="AY140" s="4">
        <f>[1]Area_Weights_Data!C$27*AS140+[1]Area_Weights_Data!D$27*AT140+[1]Area_Weights_Data!E$27*AU140</f>
        <v>139.01148933896226</v>
      </c>
      <c r="AZ140" s="3">
        <v>151</v>
      </c>
      <c r="BA140" s="3">
        <v>177</v>
      </c>
      <c r="BB140" s="3">
        <v>170</v>
      </c>
      <c r="BC140" s="12"/>
      <c r="BD140" s="12"/>
      <c r="BE140" s="4">
        <f t="shared" si="20"/>
        <v>151</v>
      </c>
      <c r="BF140" s="4">
        <f>[1]Area_Weights_Data!C$33*AZ140+[1]Area_Weights_Data!D$33*BA140+[1]Area_Weights_Data!E$33*BB140</f>
        <v>173.23791999999997</v>
      </c>
      <c r="BG140" s="3">
        <v>60</v>
      </c>
      <c r="BH140" s="3">
        <v>56</v>
      </c>
      <c r="BI140" s="3">
        <v>82</v>
      </c>
      <c r="BJ140" s="12"/>
      <c r="BK140" s="12"/>
      <c r="BL140" s="4">
        <f>[1]Area_Weights_Data!$C$35*BG140+[1]Area_Weights_Data!$D$35*BH140+[1]Area_Weights_Data!$E$35*BI140</f>
        <v>59.592814371257489</v>
      </c>
      <c r="BM140" s="4">
        <f>[1]Area_Weights_Data!$C$36*BG140+[1]Area_Weights_Data!$D$36*BH140+[1]Area_Weights_Data!$E$36*BI140</f>
        <v>65.094650205761326</v>
      </c>
      <c r="BN140">
        <v>140</v>
      </c>
      <c r="BO140">
        <v>137</v>
      </c>
      <c r="BP140" s="12"/>
      <c r="BQ140" s="12"/>
      <c r="BR140" s="3">
        <v>56</v>
      </c>
      <c r="BS140" s="3">
        <v>141</v>
      </c>
      <c r="BT140" s="3">
        <v>145</v>
      </c>
      <c r="BU140" s="12"/>
      <c r="BV140" s="12"/>
      <c r="BW140" s="4">
        <f>BR140*[1]Area_Weights_Data!C$41+BS140*[1]Area_Weights_Data!D$41+BT140*[1]Area_Weights_Data!E$41</f>
        <v>63.366666666666674</v>
      </c>
      <c r="BX140" s="4">
        <f>BR140*[1]Area_Weights_Data!C$42+BS140*[1]Area_Weights_Data!D$42+BT140*[1]Area_Weights_Data!E$42</f>
        <v>143.70026525198938</v>
      </c>
      <c r="BY140"/>
      <c r="BZ140" s="3">
        <v>12</v>
      </c>
      <c r="CA140" s="3">
        <v>15</v>
      </c>
      <c r="CB140" s="3">
        <v>15.5</v>
      </c>
      <c r="CC140" s="12"/>
      <c r="CD140" s="12"/>
      <c r="CE140" s="4">
        <f>[1]Area_Weights_Data!L$5*BZ140+[1]Area_Weights_Data!M$5*CA140+[1]Area_Weights_Data!N$5*CB140</f>
        <v>13.454624027657736</v>
      </c>
      <c r="CF140" s="4">
        <f>[1]Area_Weights_Data!L$6*BZ140+[1]Area_Weights_Data!M$6*CA140+[1]Area_Weights_Data!N$6*CB140</f>
        <v>15.261723009814613</v>
      </c>
      <c r="CG140" s="3">
        <v>14.5</v>
      </c>
      <c r="CH140" s="3"/>
      <c r="CI140" s="3"/>
      <c r="CJ140" s="12"/>
      <c r="CK140" s="12"/>
      <c r="CL140" s="4"/>
      <c r="CM140" s="4"/>
      <c r="CN140" s="3">
        <v>22.5</v>
      </c>
      <c r="CO140" s="3">
        <v>9</v>
      </c>
      <c r="CP140" s="3">
        <v>18.5</v>
      </c>
      <c r="CQ140" s="12"/>
      <c r="CR140" s="12"/>
      <c r="CS140" s="4">
        <f>[1]Area_Weights_Data!L$11*CN140+[1]Area_Weights_Data!N$11*CP140</f>
        <v>22.5</v>
      </c>
      <c r="CT140" s="4">
        <f>[1]Area_Weights_Data!L$12*CN140+[1]Area_Weights_Data!N$12*CP140</f>
        <v>19.621546961325969</v>
      </c>
      <c r="CU140" s="3">
        <v>10.5</v>
      </c>
      <c r="CV140" s="3">
        <v>20.5</v>
      </c>
      <c r="CW140" s="3">
        <v>23</v>
      </c>
      <c r="CX140" s="12"/>
      <c r="CY140" s="12"/>
      <c r="CZ140" s="4">
        <f>[1]Area_Weights_Data!L$14*CU140+[1]Area_Weights_Data!M$14*CV140+[1]Area_Weights_Data!N$14*CW140</f>
        <v>12.87785016286645</v>
      </c>
      <c r="DA140" s="4">
        <f>[1]Area_Weights_Data!L$15*CU140+[1]Area_Weights_Data!M$15*CV140+[1]Area_Weights_Data!N$15*CW140</f>
        <v>21.693086003372674</v>
      </c>
      <c r="DB140" s="3">
        <v>15</v>
      </c>
      <c r="DC140" s="3"/>
      <c r="DD140" s="3">
        <v>15.5</v>
      </c>
      <c r="DE140" s="12"/>
      <c r="DF140" s="12"/>
      <c r="DG140" s="4">
        <f t="shared" si="21"/>
        <v>15</v>
      </c>
      <c r="DH140" s="4">
        <f t="shared" si="22"/>
        <v>15.5</v>
      </c>
      <c r="DI140" s="3"/>
      <c r="DJ140" s="3">
        <v>9.5</v>
      </c>
      <c r="DK140" s="3">
        <v>13.25</v>
      </c>
      <c r="DL140" s="12"/>
      <c r="DM140" s="12"/>
      <c r="DN140" s="4">
        <f>[1]Area_Weights_Data!M$23*DJ140+[1]Area_Weights_Data!N$23*DK140</f>
        <v>10.602941176470585</v>
      </c>
      <c r="DO140" s="4">
        <f t="shared" si="23"/>
        <v>13.25</v>
      </c>
      <c r="DP140" s="3">
        <v>11.5</v>
      </c>
      <c r="DQ140" s="3">
        <v>13</v>
      </c>
      <c r="DR140" s="3">
        <v>12.5</v>
      </c>
      <c r="DS140" s="12"/>
      <c r="DT140" s="12"/>
      <c r="DU140" s="4">
        <f>[1]Area_Weights_Data!L$26*DP140+[1]Area_Weights_Data!M$26*DQ140+[1]Area_Weights_Data!N$26*DR140</f>
        <v>12.243902439024389</v>
      </c>
      <c r="DV140" s="4">
        <f>[1]Area_Weights_Data!L$27*DP140+[1]Area_Weights_Data!M$27*DQ140+[1]Area_Weights_Data!N$27*DR140</f>
        <v>12.641509433962266</v>
      </c>
      <c r="DW140" s="3">
        <v>11</v>
      </c>
      <c r="DX140" s="3">
        <v>13</v>
      </c>
      <c r="DY140" s="3">
        <v>19.5</v>
      </c>
      <c r="DZ140" s="12"/>
      <c r="EA140" s="12"/>
      <c r="EB140" s="4">
        <f>[1]Area_Weights_Data!L$32*DW140+[1]Area_Weights_Data!M$32*DX140+[1]Area_Weights_Data!N$32*DY140</f>
        <v>11.200000000000001</v>
      </c>
      <c r="EC140" s="4">
        <f>[1]Area_Weights_Data!L$33*DW140+[1]Area_Weights_Data!M$33*DX140+[1]Area_Weights_Data!N$33*DY140</f>
        <v>15.241836734693877</v>
      </c>
      <c r="ED140" s="3">
        <v>7.5</v>
      </c>
      <c r="EE140" s="3">
        <v>11</v>
      </c>
      <c r="EF140" s="3">
        <v>12.5</v>
      </c>
      <c r="EG140" s="12"/>
      <c r="EH140" s="12"/>
      <c r="EI140" s="4">
        <f>[1]Area_Weights_Data!$L$35*ED140+[1]Area_Weights_Data!$M$35*EE140+[1]Area_Weights_Data!$N$35*EF140</f>
        <v>7.75</v>
      </c>
      <c r="EJ140" s="4">
        <f>[1]Area_Weights_Data!$L$36*ED140+[1]Area_Weights_Data!$M$36*EE140+[1]Area_Weights_Data!$N$36*EF140</f>
        <v>11.777777777777777</v>
      </c>
      <c r="EK140">
        <v>13.5</v>
      </c>
      <c r="EL140">
        <v>13</v>
      </c>
      <c r="EM140" s="12"/>
      <c r="EN140" s="13"/>
      <c r="EO140" s="3">
        <v>8.5</v>
      </c>
      <c r="EP140" s="3">
        <v>12.5</v>
      </c>
      <c r="EQ140" s="3">
        <v>13.5</v>
      </c>
      <c r="ER140" s="12"/>
      <c r="ES140" s="13"/>
      <c r="ET140" s="4">
        <f>[1]Area_Weights_Data!L$41*EO140+[1]Area_Weights_Data!M$41*EP140+[1]Area_Weights_Data!N$41*EQ140</f>
        <v>9.6063829787234063</v>
      </c>
      <c r="EU140" s="4">
        <f>[1]Area_Weights_Data!L$42*EO140+[1]Area_Weights_Data!M$42*EP140+[1]Area_Weights_Data!N$42*EQ140</f>
        <v>12.775641025641029</v>
      </c>
    </row>
    <row r="141" spans="1:151" x14ac:dyDescent="0.25">
      <c r="A141" s="5">
        <v>1988</v>
      </c>
      <c r="B141" s="2">
        <v>4</v>
      </c>
      <c r="C141" s="3">
        <v>112</v>
      </c>
      <c r="D141" s="3">
        <v>148</v>
      </c>
      <c r="E141" s="3">
        <v>165</v>
      </c>
      <c r="F141" s="12"/>
      <c r="G141" s="12"/>
      <c r="H141" s="4">
        <f>[1]Area_Weights_Data!C$5*C141+[1]Area_Weights_Data!D$5*D141+[1]Area_Weights_Data!E$5*E141</f>
        <v>129.89038772835892</v>
      </c>
      <c r="I141" s="4">
        <f>[1]Area_Weights_Data!C$6*C141+[1]Area_Weights_Data!D$6*D141+[1]Area_Weights_Data!E$6*E141</f>
        <v>157.32990122717746</v>
      </c>
      <c r="J141" s="3">
        <v>116</v>
      </c>
      <c r="K141" s="3"/>
      <c r="L141" s="3"/>
      <c r="M141" s="12"/>
      <c r="N141" s="12"/>
      <c r="O141" s="4"/>
      <c r="P141" s="4"/>
      <c r="Q141" s="3">
        <v>150</v>
      </c>
      <c r="R141" s="3">
        <v>124</v>
      </c>
      <c r="S141" s="3">
        <v>152</v>
      </c>
      <c r="T141" s="12"/>
      <c r="U141" s="12"/>
      <c r="V141" s="4">
        <f t="shared" si="17"/>
        <v>150</v>
      </c>
      <c r="W141" s="4">
        <f>[1]Area_Weights_Data!C$12*Q141+[1]Area_Weights_Data!E$12*S141</f>
        <v>151.78008729993763</v>
      </c>
      <c r="X141" s="3">
        <v>100</v>
      </c>
      <c r="Y141" s="3">
        <v>163</v>
      </c>
      <c r="Z141" s="3">
        <v>171</v>
      </c>
      <c r="AA141" s="12"/>
      <c r="AB141" s="12"/>
      <c r="AC141" s="4">
        <f>[1]Area_Weights_Data!C$14*X141+[1]Area_Weights_Data!D$14*Y141+[1]Area_Weights_Data!E$14*Z141</f>
        <v>114.94236233256662</v>
      </c>
      <c r="AD141" s="4">
        <f>[1]Area_Weights_Data!C$15*X141+[1]Area_Weights_Data!D$15*Y141+[1]Area_Weights_Data!E$15*Z141</f>
        <v>166.57738624903592</v>
      </c>
      <c r="AE141" s="3">
        <v>117</v>
      </c>
      <c r="AF141" s="3"/>
      <c r="AG141" s="3">
        <v>110</v>
      </c>
      <c r="AH141" s="12"/>
      <c r="AI141" s="12"/>
      <c r="AJ141" s="4">
        <f t="shared" si="18"/>
        <v>117</v>
      </c>
      <c r="AK141" s="4">
        <f t="shared" si="16"/>
        <v>110</v>
      </c>
      <c r="AL141" s="3"/>
      <c r="AM141" s="3">
        <v>110</v>
      </c>
      <c r="AN141" s="3">
        <v>161</v>
      </c>
      <c r="AO141" s="12"/>
      <c r="AP141" s="12"/>
      <c r="AQ141" s="4">
        <f>[1]Area_Weights_Data!D$23*AM141+[1]Area_Weights_Data!E$23*AN141</f>
        <v>136.64953923485058</v>
      </c>
      <c r="AR141" s="4">
        <f t="shared" si="19"/>
        <v>161</v>
      </c>
      <c r="AS141" s="3">
        <v>80</v>
      </c>
      <c r="AT141" s="3">
        <v>123</v>
      </c>
      <c r="AU141" s="3">
        <v>152</v>
      </c>
      <c r="AV141" s="12"/>
      <c r="AW141" s="12"/>
      <c r="AX141" s="4">
        <f>[1]Area_Weights_Data!$C$26*AS141+[1]Area_Weights_Data!$D$26*AT141+[1]Area_Weights_Data!$E$26*AU141</f>
        <v>92.643969465648837</v>
      </c>
      <c r="AY141" s="4">
        <f>[1]Area_Weights_Data!C$27*AS141+[1]Area_Weights_Data!D$27*AT141+[1]Area_Weights_Data!E$27*AU141</f>
        <v>138.41666221343456</v>
      </c>
      <c r="AZ141" s="3">
        <v>141</v>
      </c>
      <c r="BA141" s="3">
        <v>172</v>
      </c>
      <c r="BB141" s="3">
        <v>164</v>
      </c>
      <c r="BC141" s="12"/>
      <c r="BD141" s="12"/>
      <c r="BE141" s="4">
        <f t="shared" si="20"/>
        <v>141</v>
      </c>
      <c r="BF141" s="4">
        <f>[1]Area_Weights_Data!C$33*AZ141+[1]Area_Weights_Data!D$33*BA141+[1]Area_Weights_Data!E$33*BB141</f>
        <v>167.70047999999997</v>
      </c>
      <c r="BG141" s="3">
        <v>48</v>
      </c>
      <c r="BH141" s="3">
        <v>59</v>
      </c>
      <c r="BI141" s="3">
        <v>73</v>
      </c>
      <c r="BJ141" s="12"/>
      <c r="BK141" s="12"/>
      <c r="BL141" s="4">
        <f>[1]Area_Weights_Data!$C$35*BG141+[1]Area_Weights_Data!$D$35*BH141+[1]Area_Weights_Data!$E$35*BI141</f>
        <v>49.119760479041915</v>
      </c>
      <c r="BM141" s="4">
        <f>[1]Area_Weights_Data!$C$36*BG141+[1]Area_Weights_Data!$D$36*BH141+[1]Area_Weights_Data!$E$36*BI141</f>
        <v>63.897119341563787</v>
      </c>
      <c r="BN141">
        <v>138</v>
      </c>
      <c r="BO141">
        <v>129</v>
      </c>
      <c r="BP141" s="12"/>
      <c r="BQ141" s="12"/>
      <c r="BR141" s="3">
        <v>57</v>
      </c>
      <c r="BS141" s="3">
        <v>119</v>
      </c>
      <c r="BT141" s="3">
        <v>158</v>
      </c>
      <c r="BU141" s="12"/>
      <c r="BV141" s="12"/>
      <c r="BW141" s="4">
        <f>BR141*[1]Area_Weights_Data!C$41+BS141*[1]Area_Weights_Data!D$41+BT141*[1]Area_Weights_Data!E$41</f>
        <v>62.373333333333342</v>
      </c>
      <c r="BX141" s="4">
        <f>BR141*[1]Area_Weights_Data!C$42+BS141*[1]Area_Weights_Data!D$42+BT141*[1]Area_Weights_Data!E$42</f>
        <v>145.32758620689654</v>
      </c>
      <c r="BY141"/>
      <c r="BZ141" s="3">
        <v>14</v>
      </c>
      <c r="CA141" s="3">
        <v>17</v>
      </c>
      <c r="CB141" s="3">
        <v>16</v>
      </c>
      <c r="CC141" s="12"/>
      <c r="CD141" s="12"/>
      <c r="CE141" s="4">
        <f>[1]Area_Weights_Data!L$5*BZ141+[1]Area_Weights_Data!M$5*CA141+[1]Area_Weights_Data!N$5*CB141</f>
        <v>15.454624027657736</v>
      </c>
      <c r="CF141" s="4">
        <f>[1]Area_Weights_Data!L$6*BZ141+[1]Area_Weights_Data!M$6*CA141+[1]Area_Weights_Data!N$6*CB141</f>
        <v>16.476553980370774</v>
      </c>
      <c r="CG141" s="3">
        <v>12.5</v>
      </c>
      <c r="CH141" s="3"/>
      <c r="CI141" s="3"/>
      <c r="CJ141" s="12"/>
      <c r="CK141" s="12"/>
      <c r="CL141" s="4"/>
      <c r="CM141" s="4"/>
      <c r="CN141" s="3">
        <v>24</v>
      </c>
      <c r="CO141" s="3">
        <v>9.5</v>
      </c>
      <c r="CP141" s="3">
        <v>20.5</v>
      </c>
      <c r="CQ141" s="12"/>
      <c r="CR141" s="12"/>
      <c r="CS141" s="4">
        <f>[1]Area_Weights_Data!L$11*CN141+[1]Area_Weights_Data!N$11*CP141</f>
        <v>24</v>
      </c>
      <c r="CT141" s="4">
        <f>[1]Area_Weights_Data!L$12*CN141+[1]Area_Weights_Data!N$12*CP141</f>
        <v>21.481353591160225</v>
      </c>
      <c r="CU141" s="3">
        <v>12.5</v>
      </c>
      <c r="CV141" s="3">
        <v>19.5</v>
      </c>
      <c r="CW141" s="3">
        <v>25</v>
      </c>
      <c r="CX141" s="12"/>
      <c r="CY141" s="12"/>
      <c r="CZ141" s="4">
        <f>[1]Area_Weights_Data!L$14*CU141+[1]Area_Weights_Data!M$14*CV141+[1]Area_Weights_Data!N$14*CW141</f>
        <v>14.164495114006513</v>
      </c>
      <c r="DA141" s="4">
        <f>[1]Area_Weights_Data!L$15*CU141+[1]Area_Weights_Data!M$15*CV141+[1]Area_Weights_Data!N$15*CW141</f>
        <v>22.124789207419894</v>
      </c>
      <c r="DB141" s="3">
        <v>16</v>
      </c>
      <c r="DC141" s="3"/>
      <c r="DD141" s="3">
        <v>15</v>
      </c>
      <c r="DE141" s="12"/>
      <c r="DF141" s="12"/>
      <c r="DG141" s="4">
        <f t="shared" si="21"/>
        <v>16</v>
      </c>
      <c r="DH141" s="4">
        <f t="shared" si="22"/>
        <v>15</v>
      </c>
      <c r="DI141" s="3"/>
      <c r="DJ141" s="3">
        <v>9.5</v>
      </c>
      <c r="DK141" s="3">
        <v>13</v>
      </c>
      <c r="DL141" s="12"/>
      <c r="DM141" s="12"/>
      <c r="DN141" s="4">
        <f>[1]Area_Weights_Data!M$23*DJ141+[1]Area_Weights_Data!N$23*DK141</f>
        <v>10.52941176470588</v>
      </c>
      <c r="DO141" s="4">
        <f t="shared" si="23"/>
        <v>13</v>
      </c>
      <c r="DP141" s="3">
        <v>1.5</v>
      </c>
      <c r="DQ141" s="3">
        <v>11</v>
      </c>
      <c r="DR141" s="3">
        <v>12</v>
      </c>
      <c r="DS141" s="12"/>
      <c r="DT141" s="12"/>
      <c r="DU141" s="4">
        <f>[1]Area_Weights_Data!L$26*DP141+[1]Area_Weights_Data!M$26*DQ141+[1]Area_Weights_Data!N$26*DR141</f>
        <v>6.2113821138211369</v>
      </c>
      <c r="DV141" s="4">
        <f>[1]Area_Weights_Data!L$27*DP141+[1]Area_Weights_Data!M$27*DQ141+[1]Area_Weights_Data!N$27*DR141</f>
        <v>11.716981132075473</v>
      </c>
      <c r="DW141" s="3">
        <v>11.5</v>
      </c>
      <c r="DX141" s="3">
        <v>15</v>
      </c>
      <c r="DY141" s="3">
        <v>17.5</v>
      </c>
      <c r="DZ141" s="12"/>
      <c r="EA141" s="12"/>
      <c r="EB141" s="4">
        <f>[1]Area_Weights_Data!L$32*DW141+[1]Area_Weights_Data!M$32*DX141+[1]Area_Weights_Data!N$32*DY141</f>
        <v>11.85</v>
      </c>
      <c r="EC141" s="4">
        <f>[1]Area_Weights_Data!L$33*DW141+[1]Area_Weights_Data!M$33*DX141+[1]Area_Weights_Data!N$33*DY141</f>
        <v>15.862244897959183</v>
      </c>
      <c r="ED141" s="3">
        <v>7</v>
      </c>
      <c r="EE141" s="3">
        <v>10</v>
      </c>
      <c r="EF141" s="3">
        <v>12</v>
      </c>
      <c r="EG141" s="12"/>
      <c r="EH141" s="12"/>
      <c r="EI141" s="4">
        <f>[1]Area_Weights_Data!$L$35*ED141+[1]Area_Weights_Data!$M$35*EE141+[1]Area_Weights_Data!$N$35*EF141</f>
        <v>7.2142857142857144</v>
      </c>
      <c r="EJ141" s="4">
        <f>[1]Area_Weights_Data!$L$36*ED141+[1]Area_Weights_Data!$M$36*EE141+[1]Area_Weights_Data!$N$36*EF141</f>
        <v>11.037037037037035</v>
      </c>
      <c r="EK141">
        <v>12</v>
      </c>
      <c r="EL141">
        <v>12</v>
      </c>
      <c r="EM141" s="12"/>
      <c r="EN141" s="13"/>
      <c r="EO141" s="3">
        <v>7.5</v>
      </c>
      <c r="EP141" s="3">
        <v>12</v>
      </c>
      <c r="EQ141" s="3">
        <v>13</v>
      </c>
      <c r="ER141" s="12"/>
      <c r="ES141" s="13"/>
      <c r="ET141" s="4">
        <f>[1]Area_Weights_Data!L$41*EO141+[1]Area_Weights_Data!M$41*EP141+[1]Area_Weights_Data!N$41*EQ141</f>
        <v>8.7446808510638299</v>
      </c>
      <c r="EU141" s="4">
        <f>[1]Area_Weights_Data!L$42*EO141+[1]Area_Weights_Data!M$42*EP141+[1]Area_Weights_Data!N$42*EQ141</f>
        <v>12.275641025641029</v>
      </c>
    </row>
    <row r="142" spans="1:151" x14ac:dyDescent="0.25">
      <c r="A142" s="5">
        <v>1989</v>
      </c>
      <c r="B142" s="2">
        <v>1</v>
      </c>
      <c r="C142" s="3">
        <v>101</v>
      </c>
      <c r="D142" s="3">
        <v>175</v>
      </c>
      <c r="E142" s="3">
        <v>175</v>
      </c>
      <c r="F142" s="12"/>
      <c r="G142" s="12"/>
      <c r="H142" s="4">
        <f>[1]Area_Weights_Data!C$5*C142+[1]Area_Weights_Data!D$5*D142+[1]Area_Weights_Data!E$5*E142</f>
        <v>137.7746858860711</v>
      </c>
      <c r="I142" s="4">
        <f>[1]Area_Weights_Data!C$6*C142+[1]Area_Weights_Data!D$6*D142+[1]Area_Weights_Data!E$6*E142</f>
        <v>174.99999999999997</v>
      </c>
      <c r="J142" s="3">
        <v>115</v>
      </c>
      <c r="K142" s="3"/>
      <c r="L142" s="3"/>
      <c r="M142" s="12"/>
      <c r="N142" s="12"/>
      <c r="O142" s="4"/>
      <c r="P142" s="4"/>
      <c r="Q142" s="3">
        <v>144</v>
      </c>
      <c r="R142" s="3">
        <v>138</v>
      </c>
      <c r="S142" s="3">
        <v>160</v>
      </c>
      <c r="T142" s="12"/>
      <c r="U142" s="12"/>
      <c r="V142" s="4">
        <f t="shared" si="17"/>
        <v>144</v>
      </c>
      <c r="W142" s="4">
        <f>[1]Area_Weights_Data!C$12*Q142+[1]Area_Weights_Data!E$12*S142</f>
        <v>158.24069839950116</v>
      </c>
      <c r="X142" s="3">
        <v>111</v>
      </c>
      <c r="Y142" s="3">
        <v>166</v>
      </c>
      <c r="Z142" s="3">
        <v>182</v>
      </c>
      <c r="AA142" s="12"/>
      <c r="AB142" s="12"/>
      <c r="AC142" s="4">
        <f>[1]Area_Weights_Data!C$14*X142+[1]Area_Weights_Data!D$14*Y142+[1]Area_Weights_Data!E$14*Z142</f>
        <v>124.04491949668514</v>
      </c>
      <c r="AD142" s="4">
        <f>[1]Area_Weights_Data!C$15*X142+[1]Area_Weights_Data!D$15*Y142+[1]Area_Weights_Data!E$15*Z142</f>
        <v>173.15477249807196</v>
      </c>
      <c r="AE142" s="3">
        <v>136</v>
      </c>
      <c r="AF142" s="3"/>
      <c r="AG142" s="3">
        <v>134</v>
      </c>
      <c r="AH142" s="12"/>
      <c r="AI142" s="12"/>
      <c r="AJ142" s="4">
        <f t="shared" si="18"/>
        <v>136</v>
      </c>
      <c r="AK142" s="4">
        <f t="shared" si="16"/>
        <v>134</v>
      </c>
      <c r="AL142" s="3"/>
      <c r="AM142" s="3">
        <v>108</v>
      </c>
      <c r="AN142" s="3">
        <v>188</v>
      </c>
      <c r="AO142" s="12"/>
      <c r="AP142" s="12"/>
      <c r="AQ142" s="4">
        <f>[1]Area_Weights_Data!D$23*AM142+[1]Area_Weights_Data!E$23*AN142</f>
        <v>149.89332588662381</v>
      </c>
      <c r="AR142" s="4">
        <f t="shared" si="19"/>
        <v>188</v>
      </c>
      <c r="AS142" s="3">
        <v>82</v>
      </c>
      <c r="AT142" s="3">
        <v>139</v>
      </c>
      <c r="AU142" s="3">
        <v>159</v>
      </c>
      <c r="AV142" s="12"/>
      <c r="AW142" s="12"/>
      <c r="AX142" s="4">
        <f>[1]Area_Weights_Data!$C$26*AS142+[1]Area_Weights_Data!$D$26*AT142+[1]Area_Weights_Data!$E$26*AU142</f>
        <v>98.760610687022876</v>
      </c>
      <c r="AY142" s="4">
        <f>[1]Area_Weights_Data!C$27*AS142+[1]Area_Weights_Data!D$27*AT142+[1]Area_Weights_Data!E$27*AU142</f>
        <v>149.63218083685143</v>
      </c>
      <c r="AZ142" s="3">
        <v>105</v>
      </c>
      <c r="BA142" s="3">
        <v>193</v>
      </c>
      <c r="BB142" s="3">
        <v>182</v>
      </c>
      <c r="BC142" s="12"/>
      <c r="BD142" s="12"/>
      <c r="BE142" s="4">
        <f t="shared" si="20"/>
        <v>105</v>
      </c>
      <c r="BF142" s="4">
        <f>[1]Area_Weights_Data!C$33*AZ142+[1]Area_Weights_Data!D$33*BA142+[1]Area_Weights_Data!E$33*BB142</f>
        <v>187.08816000000002</v>
      </c>
      <c r="BG142" s="3">
        <v>77</v>
      </c>
      <c r="BH142" s="3">
        <v>64</v>
      </c>
      <c r="BI142" s="3">
        <v>55</v>
      </c>
      <c r="BJ142" s="12"/>
      <c r="BK142" s="12"/>
      <c r="BL142" s="4">
        <f>[1]Area_Weights_Data!$C$35*BG142+[1]Area_Weights_Data!$D$35*BH142+[1]Area_Weights_Data!$E$35*BI142</f>
        <v>75.676646706586823</v>
      </c>
      <c r="BM142" s="4">
        <f>[1]Area_Weights_Data!$C$36*BG142+[1]Area_Weights_Data!$D$36*BH142+[1]Area_Weights_Data!$E$36*BI142</f>
        <v>60.851851851851855</v>
      </c>
      <c r="BN142">
        <v>118</v>
      </c>
      <c r="BO142">
        <v>115</v>
      </c>
      <c r="BP142" s="12"/>
      <c r="BQ142" s="12"/>
      <c r="BR142" s="3">
        <v>55</v>
      </c>
      <c r="BS142" s="3">
        <v>133</v>
      </c>
      <c r="BT142" s="3">
        <v>166</v>
      </c>
      <c r="BU142" s="12"/>
      <c r="BV142" s="12"/>
      <c r="BW142" s="4">
        <f>BR142*[1]Area_Weights_Data!C$41+BS142*[1]Area_Weights_Data!D$41+BT142*[1]Area_Weights_Data!E$41</f>
        <v>61.760000000000005</v>
      </c>
      <c r="BX142" s="4">
        <f>BR142*[1]Area_Weights_Data!C$42+BS142*[1]Area_Weights_Data!D$42+BT142*[1]Area_Weights_Data!E$42</f>
        <v>155.27718832891244</v>
      </c>
      <c r="BY142"/>
      <c r="BZ142" s="3">
        <v>12</v>
      </c>
      <c r="CA142" s="3">
        <v>16</v>
      </c>
      <c r="CB142" s="3">
        <v>18.78</v>
      </c>
      <c r="CC142" s="12"/>
      <c r="CD142" s="12"/>
      <c r="CE142" s="4">
        <f>[1]Area_Weights_Data!L$5*BZ142+[1]Area_Weights_Data!M$5*CA142+[1]Area_Weights_Data!N$5*CB142</f>
        <v>13.939498703543649</v>
      </c>
      <c r="CF142" s="4">
        <f>[1]Area_Weights_Data!L$6*BZ142+[1]Area_Weights_Data!M$6*CA142+[1]Area_Weights_Data!N$6*CB142</f>
        <v>17.455179934569248</v>
      </c>
      <c r="CG142" s="3">
        <v>12.89</v>
      </c>
      <c r="CH142" s="3"/>
      <c r="CI142" s="3"/>
      <c r="CJ142" s="12"/>
      <c r="CK142" s="12"/>
      <c r="CL142" s="4"/>
      <c r="CM142" s="4"/>
      <c r="CN142" s="3">
        <v>32.83</v>
      </c>
      <c r="CO142" s="3">
        <v>11.75</v>
      </c>
      <c r="CP142" s="3">
        <v>28.14</v>
      </c>
      <c r="CQ142" s="12"/>
      <c r="CR142" s="12"/>
      <c r="CS142" s="4">
        <f>[1]Area_Weights_Data!L$11*CN142+[1]Area_Weights_Data!N$11*CP142</f>
        <v>32.83</v>
      </c>
      <c r="CT142" s="4">
        <f>[1]Area_Weights_Data!L$12*CN142+[1]Area_Weights_Data!N$12*CP142</f>
        <v>29.455013812154704</v>
      </c>
      <c r="CU142" s="3">
        <v>14.25</v>
      </c>
      <c r="CV142" s="3">
        <v>27.17</v>
      </c>
      <c r="CW142" s="3">
        <v>33.25</v>
      </c>
      <c r="CX142" s="12"/>
      <c r="CY142" s="12"/>
      <c r="CZ142" s="4">
        <f>[1]Area_Weights_Data!L$14*CU142+[1]Area_Weights_Data!M$14*CV142+[1]Area_Weights_Data!N$14*CW142</f>
        <v>17.322182410423451</v>
      </c>
      <c r="DA142" s="4">
        <f>[1]Area_Weights_Data!L$15*CU142+[1]Area_Weights_Data!M$15*CV142+[1]Area_Weights_Data!N$15*CW142</f>
        <v>30.071585160202353</v>
      </c>
      <c r="DB142" s="3">
        <v>13.17</v>
      </c>
      <c r="DC142" s="3"/>
      <c r="DD142" s="3">
        <v>14</v>
      </c>
      <c r="DE142" s="12"/>
      <c r="DF142" s="12"/>
      <c r="DG142" s="4">
        <f t="shared" si="21"/>
        <v>13.17</v>
      </c>
      <c r="DH142" s="4">
        <f t="shared" si="22"/>
        <v>14</v>
      </c>
      <c r="DI142" s="3"/>
      <c r="DJ142" s="3">
        <v>10.3</v>
      </c>
      <c r="DK142" s="3">
        <v>10.5</v>
      </c>
      <c r="DL142" s="12"/>
      <c r="DM142" s="12"/>
      <c r="DN142" s="4">
        <f>[1]Area_Weights_Data!M$23*DJ142+[1]Area_Weights_Data!N$23*DK142</f>
        <v>10.358823529411762</v>
      </c>
      <c r="DO142" s="4">
        <f t="shared" si="23"/>
        <v>10.5</v>
      </c>
      <c r="DP142" s="3">
        <v>11.09</v>
      </c>
      <c r="DQ142" s="3">
        <v>10.81</v>
      </c>
      <c r="DR142" s="3">
        <v>11.14</v>
      </c>
      <c r="DS142" s="12"/>
      <c r="DT142" s="12"/>
      <c r="DU142" s="4">
        <f>[1]Area_Weights_Data!L$26*DP142+[1]Area_Weights_Data!M$26*DQ142+[1]Area_Weights_Data!N$26*DR142</f>
        <v>10.951138211382112</v>
      </c>
      <c r="DV142" s="4">
        <f>[1]Area_Weights_Data!L$27*DP142+[1]Area_Weights_Data!M$27*DQ142+[1]Area_Weights_Data!N$27*DR142</f>
        <v>11.046603773584907</v>
      </c>
      <c r="DW142" s="3">
        <v>13.25</v>
      </c>
      <c r="DX142" s="3">
        <v>17.239999999999998</v>
      </c>
      <c r="DY142" s="3">
        <v>22.33</v>
      </c>
      <c r="DZ142" s="12"/>
      <c r="EA142" s="12"/>
      <c r="EB142" s="4">
        <f>[1]Area_Weights_Data!L$32*DW142+[1]Area_Weights_Data!M$32*DX142+[1]Area_Weights_Data!N$32*DY142</f>
        <v>13.649000000000001</v>
      </c>
      <c r="EC142" s="4">
        <f>[1]Area_Weights_Data!L$33*DW142+[1]Area_Weights_Data!M$33*DX142+[1]Area_Weights_Data!N$33*DY142</f>
        <v>18.995530612244895</v>
      </c>
      <c r="ED142" s="3">
        <v>8.5</v>
      </c>
      <c r="EE142" s="3">
        <v>12.25</v>
      </c>
      <c r="EF142" s="3">
        <v>14</v>
      </c>
      <c r="EG142" s="12"/>
      <c r="EH142" s="12"/>
      <c r="EI142" s="4">
        <f>[1]Area_Weights_Data!$L$35*ED142+[1]Area_Weights_Data!$M$35*EE142+[1]Area_Weights_Data!$N$35*EF142</f>
        <v>8.7678571428571441</v>
      </c>
      <c r="EJ142" s="4">
        <f>[1]Area_Weights_Data!$L$36*ED142+[1]Area_Weights_Data!$M$36*EE142+[1]Area_Weights_Data!$N$36*EF142</f>
        <v>13.157407407407405</v>
      </c>
      <c r="EK142">
        <v>13.5</v>
      </c>
      <c r="EL142">
        <v>15</v>
      </c>
      <c r="EM142" s="12"/>
      <c r="EN142" s="13"/>
      <c r="EO142" s="3">
        <v>7.5</v>
      </c>
      <c r="EP142" s="3">
        <v>12.5</v>
      </c>
      <c r="EQ142" s="3">
        <v>13</v>
      </c>
      <c r="ER142" s="12"/>
      <c r="ES142" s="13"/>
      <c r="ET142" s="4">
        <f>[1]Area_Weights_Data!L$41*EO142+[1]Area_Weights_Data!M$41*EP142+[1]Area_Weights_Data!N$41*EQ142</f>
        <v>8.882978723404257</v>
      </c>
      <c r="EU142" s="4">
        <f>[1]Area_Weights_Data!L$42*EO142+[1]Area_Weights_Data!M$42*EP142+[1]Area_Weights_Data!N$42*EQ142</f>
        <v>12.637820512820515</v>
      </c>
    </row>
    <row r="143" spans="1:151" x14ac:dyDescent="0.25">
      <c r="A143" s="5">
        <v>1989</v>
      </c>
      <c r="B143" s="2">
        <v>2</v>
      </c>
      <c r="C143" s="3">
        <v>116</v>
      </c>
      <c r="D143" s="3">
        <v>177</v>
      </c>
      <c r="E143" s="3">
        <v>183</v>
      </c>
      <c r="F143" s="12"/>
      <c r="G143" s="12"/>
      <c r="H143" s="4">
        <f>[1]Area_Weights_Data!C$5*C143+[1]Area_Weights_Data!D$5*D143+[1]Area_Weights_Data!E$5*E143</f>
        <v>146.31426809527483</v>
      </c>
      <c r="I143" s="4">
        <f>[1]Area_Weights_Data!C$6*C143+[1]Area_Weights_Data!D$6*D143+[1]Area_Weights_Data!E$6*E143</f>
        <v>180.2929063154744</v>
      </c>
      <c r="J143" s="3">
        <v>140</v>
      </c>
      <c r="K143" s="3"/>
      <c r="L143" s="3"/>
      <c r="M143" s="12"/>
      <c r="N143" s="12"/>
      <c r="O143" s="4"/>
      <c r="P143" s="4"/>
      <c r="Q143" s="3">
        <v>141</v>
      </c>
      <c r="R143" s="3">
        <v>103</v>
      </c>
      <c r="S143" s="3">
        <v>160</v>
      </c>
      <c r="T143" s="12"/>
      <c r="U143" s="12"/>
      <c r="V143" s="4">
        <f t="shared" si="17"/>
        <v>141</v>
      </c>
      <c r="W143" s="4">
        <f>[1]Area_Weights_Data!C$12*Q143+[1]Area_Weights_Data!E$12*S143</f>
        <v>157.91082934940761</v>
      </c>
      <c r="X143" s="3">
        <v>103</v>
      </c>
      <c r="Y143" s="3">
        <v>155</v>
      </c>
      <c r="Z143" s="3">
        <v>181</v>
      </c>
      <c r="AA143" s="12"/>
      <c r="AB143" s="12"/>
      <c r="AC143" s="4">
        <f>[1]Area_Weights_Data!C$14*X143+[1]Area_Weights_Data!D$14*Y143+[1]Area_Weights_Data!E$14*Z143</f>
        <v>115.3333784332296</v>
      </c>
      <c r="AD143" s="4">
        <f>[1]Area_Weights_Data!C$15*X143+[1]Area_Weights_Data!D$15*Y143+[1]Area_Weights_Data!E$15*Z143</f>
        <v>166.62650530936696</v>
      </c>
      <c r="AE143" s="3">
        <v>127</v>
      </c>
      <c r="AF143" s="3"/>
      <c r="AG143" s="3">
        <v>130</v>
      </c>
      <c r="AH143" s="12"/>
      <c r="AI143" s="12"/>
      <c r="AJ143" s="4">
        <f t="shared" si="18"/>
        <v>127</v>
      </c>
      <c r="AK143" s="4">
        <f t="shared" si="16"/>
        <v>130</v>
      </c>
      <c r="AL143" s="3"/>
      <c r="AM143" s="3">
        <v>111</v>
      </c>
      <c r="AN143" s="3">
        <v>159</v>
      </c>
      <c r="AO143" s="12"/>
      <c r="AP143" s="12"/>
      <c r="AQ143" s="4">
        <f>[1]Area_Weights_Data!D$23*AM143+[1]Area_Weights_Data!E$23*AN143</f>
        <v>136.07148841105834</v>
      </c>
      <c r="AR143" s="4">
        <f t="shared" si="19"/>
        <v>159</v>
      </c>
      <c r="AS143" s="3">
        <v>78</v>
      </c>
      <c r="AT143" s="3">
        <v>149</v>
      </c>
      <c r="AU143" s="3">
        <v>189</v>
      </c>
      <c r="AV143" s="12"/>
      <c r="AW143" s="12"/>
      <c r="AX143" s="4">
        <f>[1]Area_Weights_Data!$C$26*AS143+[1]Area_Weights_Data!$D$26*AT143+[1]Area_Weights_Data!$E$26*AU143</f>
        <v>98.877251908396929</v>
      </c>
      <c r="AY143" s="4">
        <f>[1]Area_Weights_Data!C$27*AS143+[1]Area_Weights_Data!D$27*AT143+[1]Area_Weights_Data!E$27*AU143</f>
        <v>170.26436167370284</v>
      </c>
      <c r="AZ143" s="3">
        <v>74</v>
      </c>
      <c r="BA143" s="3">
        <v>170</v>
      </c>
      <c r="BB143" s="3">
        <v>176</v>
      </c>
      <c r="BC143" s="12"/>
      <c r="BD143" s="12"/>
      <c r="BE143" s="4">
        <f t="shared" si="20"/>
        <v>74</v>
      </c>
      <c r="BF143" s="4">
        <f>[1]Area_Weights_Data!C$33*AZ143+[1]Area_Weights_Data!D$33*BA143+[1]Area_Weights_Data!E$33*BB143</f>
        <v>173.22463999999997</v>
      </c>
      <c r="BG143" s="3">
        <v>73</v>
      </c>
      <c r="BH143" s="3">
        <v>71</v>
      </c>
      <c r="BI143" s="3">
        <v>93</v>
      </c>
      <c r="BJ143" s="12"/>
      <c r="BK143" s="12"/>
      <c r="BL143" s="4">
        <f>[1]Area_Weights_Data!$C$35*BG143+[1]Area_Weights_Data!$D$35*BH143+[1]Area_Weights_Data!$E$35*BI143</f>
        <v>72.796407185628752</v>
      </c>
      <c r="BM143" s="4">
        <f>[1]Area_Weights_Data!$C$36*BG143+[1]Area_Weights_Data!$D$36*BH143+[1]Area_Weights_Data!$E$36*BI143</f>
        <v>78.695473251028815</v>
      </c>
      <c r="BN143">
        <v>128</v>
      </c>
      <c r="BO143">
        <v>130</v>
      </c>
      <c r="BP143" s="12"/>
      <c r="BQ143" s="12"/>
      <c r="BR143" s="3">
        <v>61</v>
      </c>
      <c r="BS143" s="3">
        <v>119</v>
      </c>
      <c r="BT143" s="3">
        <v>129</v>
      </c>
      <c r="BU143" s="12"/>
      <c r="BV143" s="12"/>
      <c r="BW143" s="4">
        <f>BR143*[1]Area_Weights_Data!C$41+BS143*[1]Area_Weights_Data!D$41+BT143*[1]Area_Weights_Data!E$41</f>
        <v>66.026666666666671</v>
      </c>
      <c r="BX143" s="4">
        <f>BR143*[1]Area_Weights_Data!C$42+BS143*[1]Area_Weights_Data!D$42+BT143*[1]Area_Weights_Data!E$42</f>
        <v>125.75066312997346</v>
      </c>
      <c r="BY143"/>
      <c r="BZ143" s="3">
        <v>15</v>
      </c>
      <c r="CA143" s="3">
        <v>16.5</v>
      </c>
      <c r="CB143" s="3">
        <v>18.5</v>
      </c>
      <c r="CC143" s="12"/>
      <c r="CD143" s="12"/>
      <c r="CE143" s="4">
        <f>[1]Area_Weights_Data!L$5*BZ143+[1]Area_Weights_Data!M$5*CA143+[1]Area_Weights_Data!N$5*CB143</f>
        <v>15.727312013828868</v>
      </c>
      <c r="CF143" s="4">
        <f>[1]Area_Weights_Data!L$6*BZ143+[1]Area_Weights_Data!M$6*CA143+[1]Area_Weights_Data!N$6*CB143</f>
        <v>17.546892039258452</v>
      </c>
      <c r="CG143" s="3">
        <v>12.5</v>
      </c>
      <c r="CH143" s="3"/>
      <c r="CI143" s="3"/>
      <c r="CJ143" s="12"/>
      <c r="CK143" s="12"/>
      <c r="CL143" s="4"/>
      <c r="CM143" s="4"/>
      <c r="CN143" s="3">
        <v>32.5</v>
      </c>
      <c r="CO143" s="3">
        <v>7.5</v>
      </c>
      <c r="CP143" s="3">
        <v>28.5</v>
      </c>
      <c r="CQ143" s="12"/>
      <c r="CR143" s="12"/>
      <c r="CS143" s="4">
        <f>[1]Area_Weights_Data!L$11*CN143+[1]Area_Weights_Data!N$11*CP143</f>
        <v>32.5</v>
      </c>
      <c r="CT143" s="4">
        <f>[1]Area_Weights_Data!L$12*CN143+[1]Area_Weights_Data!N$12*CP143</f>
        <v>29.621546961325972</v>
      </c>
      <c r="CU143" s="3">
        <v>14.25</v>
      </c>
      <c r="CV143" s="3">
        <v>20.5</v>
      </c>
      <c r="CW143" s="3">
        <v>30</v>
      </c>
      <c r="CX143" s="12"/>
      <c r="CY143" s="12"/>
      <c r="CZ143" s="4">
        <f>[1]Area_Weights_Data!L$14*CU143+[1]Area_Weights_Data!M$14*CV143+[1]Area_Weights_Data!N$14*CW143</f>
        <v>15.73615635179153</v>
      </c>
      <c r="DA143" s="4">
        <f>[1]Area_Weights_Data!L$15*CU143+[1]Area_Weights_Data!M$15*CV143+[1]Area_Weights_Data!N$15*CW143</f>
        <v>25.03372681281618</v>
      </c>
      <c r="DB143" s="3">
        <v>15</v>
      </c>
      <c r="DC143" s="3"/>
      <c r="DD143" s="3">
        <v>12.5</v>
      </c>
      <c r="DE143" s="12"/>
      <c r="DF143" s="12"/>
      <c r="DG143" s="4">
        <f t="shared" si="21"/>
        <v>15</v>
      </c>
      <c r="DH143" s="4">
        <f t="shared" si="22"/>
        <v>12.5</v>
      </c>
      <c r="DI143" s="3"/>
      <c r="DJ143" s="3">
        <v>11</v>
      </c>
      <c r="DK143" s="3">
        <v>11</v>
      </c>
      <c r="DL143" s="12"/>
      <c r="DM143" s="12"/>
      <c r="DN143" s="4">
        <f>[1]Area_Weights_Data!M$23*DJ143+[1]Area_Weights_Data!N$23*DK143</f>
        <v>10.999999999999996</v>
      </c>
      <c r="DO143" s="4">
        <f t="shared" si="23"/>
        <v>11</v>
      </c>
      <c r="DP143" s="3">
        <v>9.5</v>
      </c>
      <c r="DQ143" s="3">
        <v>10.15</v>
      </c>
      <c r="DR143" s="3">
        <v>11</v>
      </c>
      <c r="DS143" s="12"/>
      <c r="DT143" s="12"/>
      <c r="DU143" s="4">
        <f>[1]Area_Weights_Data!L$26*DP143+[1]Area_Weights_Data!M$26*DQ143+[1]Area_Weights_Data!N$26*DR143</f>
        <v>9.8223577235772339</v>
      </c>
      <c r="DV143" s="4">
        <f>[1]Area_Weights_Data!L$27*DP143+[1]Area_Weights_Data!M$27*DQ143+[1]Area_Weights_Data!N$27*DR143</f>
        <v>10.759433962264154</v>
      </c>
      <c r="DW143" s="3">
        <v>13.5</v>
      </c>
      <c r="DX143" s="3">
        <v>17</v>
      </c>
      <c r="DY143" s="3">
        <v>20</v>
      </c>
      <c r="DZ143" s="12"/>
      <c r="EA143" s="12"/>
      <c r="EB143" s="4">
        <f>[1]Area_Weights_Data!L$32*DW143+[1]Area_Weights_Data!M$32*DX143+[1]Area_Weights_Data!N$32*DY143</f>
        <v>13.850000000000001</v>
      </c>
      <c r="EC143" s="4">
        <f>[1]Area_Weights_Data!L$33*DW143+[1]Area_Weights_Data!M$33*DX143+[1]Area_Weights_Data!N$33*DY143</f>
        <v>18.034693877551017</v>
      </c>
      <c r="ED143" s="3">
        <v>8</v>
      </c>
      <c r="EE143" s="3">
        <v>11</v>
      </c>
      <c r="EF143" s="3">
        <v>12.5</v>
      </c>
      <c r="EG143" s="12"/>
      <c r="EH143" s="12"/>
      <c r="EI143" s="4">
        <f>[1]Area_Weights_Data!$L$35*ED143+[1]Area_Weights_Data!$M$35*EE143+[1]Area_Weights_Data!$N$35*EF143</f>
        <v>8.2142857142857153</v>
      </c>
      <c r="EJ143" s="4">
        <f>[1]Area_Weights_Data!$L$36*ED143+[1]Area_Weights_Data!$M$36*EE143+[1]Area_Weights_Data!$N$36*EF143</f>
        <v>11.777777777777777</v>
      </c>
      <c r="EK143">
        <v>15</v>
      </c>
      <c r="EL143">
        <v>15.5</v>
      </c>
      <c r="EM143" s="12"/>
      <c r="EN143" s="13"/>
      <c r="EO143" s="3">
        <v>10</v>
      </c>
      <c r="EP143" s="3">
        <v>13</v>
      </c>
      <c r="EQ143" s="3">
        <v>14</v>
      </c>
      <c r="ER143" s="12"/>
      <c r="ES143" s="13"/>
      <c r="ET143" s="4">
        <f>[1]Area_Weights_Data!L$41*EO143+[1]Area_Weights_Data!M$41*EP143+[1]Area_Weights_Data!N$41*EQ143</f>
        <v>10.829787234042554</v>
      </c>
      <c r="EU143" s="4">
        <f>[1]Area_Weights_Data!L$42*EO143+[1]Area_Weights_Data!M$42*EP143+[1]Area_Weights_Data!N$42*EQ143</f>
        <v>13.275641025641029</v>
      </c>
    </row>
    <row r="144" spans="1:151" x14ac:dyDescent="0.25">
      <c r="A144" s="5">
        <v>1989</v>
      </c>
      <c r="B144" s="2">
        <v>3</v>
      </c>
      <c r="C144" s="3">
        <v>127</v>
      </c>
      <c r="D144" s="3">
        <v>176</v>
      </c>
      <c r="E144" s="3">
        <v>188</v>
      </c>
      <c r="F144" s="12"/>
      <c r="G144" s="12"/>
      <c r="H144" s="4">
        <f>[1]Area_Weights_Data!C$5*C144+[1]Area_Weights_Data!D$5*D144+[1]Area_Weights_Data!E$5*E144</f>
        <v>151.35080551915522</v>
      </c>
      <c r="I144" s="4">
        <f>[1]Area_Weights_Data!C$6*C144+[1]Area_Weights_Data!D$6*D144+[1]Area_Weights_Data!E$6*E144</f>
        <v>182.58581263094879</v>
      </c>
      <c r="J144" s="3">
        <v>127</v>
      </c>
      <c r="K144" s="3"/>
      <c r="L144" s="3"/>
      <c r="M144" s="12"/>
      <c r="N144" s="12"/>
      <c r="O144" s="4"/>
      <c r="P144" s="4"/>
      <c r="Q144" s="3">
        <v>148</v>
      </c>
      <c r="R144" s="3">
        <v>113</v>
      </c>
      <c r="S144" s="3">
        <v>144</v>
      </c>
      <c r="T144" s="12"/>
      <c r="U144" s="12"/>
      <c r="V144" s="4">
        <f t="shared" si="17"/>
        <v>148</v>
      </c>
      <c r="W144" s="4">
        <f>[1]Area_Weights_Data!C$12*Q144+[1]Area_Weights_Data!E$12*S144</f>
        <v>144.4398254001247</v>
      </c>
      <c r="X144" s="3">
        <v>117</v>
      </c>
      <c r="Y144" s="3">
        <v>162</v>
      </c>
      <c r="Z144" s="3">
        <v>191</v>
      </c>
      <c r="AA144" s="12"/>
      <c r="AB144" s="12"/>
      <c r="AC144" s="4">
        <f>[1]Area_Weights_Data!C$14*X144+[1]Area_Weights_Data!D$14*Y144+[1]Area_Weights_Data!E$14*Z144</f>
        <v>127.6731159518333</v>
      </c>
      <c r="AD144" s="4">
        <f>[1]Area_Weights_Data!C$15*X144+[1]Area_Weights_Data!D$15*Y144+[1]Area_Weights_Data!E$15*Z144</f>
        <v>174.96802515275544</v>
      </c>
      <c r="AE144" s="3">
        <v>126</v>
      </c>
      <c r="AF144" s="3"/>
      <c r="AG144" s="3">
        <v>137</v>
      </c>
      <c r="AH144" s="12"/>
      <c r="AI144" s="12"/>
      <c r="AJ144" s="4">
        <f t="shared" si="18"/>
        <v>126</v>
      </c>
      <c r="AK144" s="4">
        <f t="shared" si="16"/>
        <v>137</v>
      </c>
      <c r="AL144" s="3"/>
      <c r="AM144" s="3">
        <v>133</v>
      </c>
      <c r="AN144" s="3">
        <v>174</v>
      </c>
      <c r="AO144" s="12"/>
      <c r="AP144" s="12"/>
      <c r="AQ144" s="4">
        <f>[1]Area_Weights_Data!D$23*AM144+[1]Area_Weights_Data!E$23*AN144</f>
        <v>154.36191008098294</v>
      </c>
      <c r="AR144" s="4">
        <f t="shared" si="19"/>
        <v>174</v>
      </c>
      <c r="AS144" s="3">
        <v>81</v>
      </c>
      <c r="AT144" s="3">
        <v>146</v>
      </c>
      <c r="AU144" s="3">
        <v>164</v>
      </c>
      <c r="AV144" s="12"/>
      <c r="AW144" s="12"/>
      <c r="AX144" s="4">
        <f>[1]Area_Weights_Data!$C$26*AS144+[1]Area_Weights_Data!$D$26*AT144+[1]Area_Weights_Data!$E$26*AU144</f>
        <v>100.11297709923662</v>
      </c>
      <c r="AY144" s="4">
        <f>[1]Area_Weights_Data!C$27*AS144+[1]Area_Weights_Data!D$27*AT144+[1]Area_Weights_Data!E$27*AU144</f>
        <v>155.56896275316632</v>
      </c>
      <c r="AZ144" s="3">
        <v>118</v>
      </c>
      <c r="BA144" s="3">
        <v>161</v>
      </c>
      <c r="BB144" s="3">
        <v>175</v>
      </c>
      <c r="BC144" s="12"/>
      <c r="BD144" s="12"/>
      <c r="BE144" s="4">
        <f t="shared" si="20"/>
        <v>118</v>
      </c>
      <c r="BF144" s="4">
        <f>[1]Area_Weights_Data!C$33*AZ144+[1]Area_Weights_Data!D$33*BA144+[1]Area_Weights_Data!E$33*BB144</f>
        <v>168.52415999999999</v>
      </c>
      <c r="BG144" s="3">
        <v>67</v>
      </c>
      <c r="BH144" s="3">
        <v>68</v>
      </c>
      <c r="BI144" s="3"/>
      <c r="BJ144" s="12"/>
      <c r="BK144" s="12"/>
      <c r="BL144" s="4">
        <f>[1]Area_Weights_Data!$C$35*BG144+[1]Area_Weights_Data!$D$35*BH144+[1]Area_Weights_Data!$E$35*BI144</f>
        <v>67.101796407185631</v>
      </c>
      <c r="BM144" s="4" t="s">
        <v>98</v>
      </c>
      <c r="BN144">
        <v>138</v>
      </c>
      <c r="BO144">
        <v>130</v>
      </c>
      <c r="BP144" s="12"/>
      <c r="BQ144" s="12"/>
      <c r="BR144" s="3">
        <v>53</v>
      </c>
      <c r="BS144" s="3">
        <v>122</v>
      </c>
      <c r="BT144" s="3">
        <v>145</v>
      </c>
      <c r="BU144" s="12"/>
      <c r="BV144" s="12"/>
      <c r="BW144" s="4">
        <f>BR144*[1]Area_Weights_Data!C$41+BS144*[1]Area_Weights_Data!D$41+BT144*[1]Area_Weights_Data!E$41</f>
        <v>58.980000000000004</v>
      </c>
      <c r="BX144" s="4">
        <f>BR144*[1]Area_Weights_Data!C$42+BS144*[1]Area_Weights_Data!D$42+BT144*[1]Area_Weights_Data!E$42</f>
        <v>137.52652519893897</v>
      </c>
      <c r="BY144"/>
      <c r="BZ144" s="3">
        <v>15.5</v>
      </c>
      <c r="CA144" s="3">
        <v>18</v>
      </c>
      <c r="CB144" s="3">
        <v>18.5</v>
      </c>
      <c r="CC144" s="12"/>
      <c r="CD144" s="12"/>
      <c r="CE144" s="4">
        <f>[1]Area_Weights_Data!L$5*BZ144+[1]Area_Weights_Data!M$5*CA144+[1]Area_Weights_Data!N$5*CB144</f>
        <v>16.71218668971478</v>
      </c>
      <c r="CF144" s="4">
        <f>[1]Area_Weights_Data!L$6*BZ144+[1]Area_Weights_Data!M$6*CA144+[1]Area_Weights_Data!N$6*CB144</f>
        <v>18.261723009814617</v>
      </c>
      <c r="CG144" s="3">
        <v>14</v>
      </c>
      <c r="CH144" s="3"/>
      <c r="CI144" s="3"/>
      <c r="CJ144" s="12"/>
      <c r="CK144" s="12"/>
      <c r="CL144" s="4"/>
      <c r="CM144" s="4"/>
      <c r="CN144" s="3">
        <v>34</v>
      </c>
      <c r="CO144" s="3"/>
      <c r="CP144" s="3">
        <v>30</v>
      </c>
      <c r="CQ144" s="12"/>
      <c r="CR144" s="12"/>
      <c r="CS144" s="4">
        <f>[1]Area_Weights_Data!L$11*CN144+[1]Area_Weights_Data!N$11*CP144</f>
        <v>34</v>
      </c>
      <c r="CT144" s="4">
        <f>[1]Area_Weights_Data!L$12*CN144+[1]Area_Weights_Data!N$12*CP144</f>
        <v>31.121546961325976</v>
      </c>
      <c r="CU144" s="3">
        <v>13.5</v>
      </c>
      <c r="CV144" s="3">
        <v>22</v>
      </c>
      <c r="CW144" s="3">
        <v>29.5</v>
      </c>
      <c r="CX144" s="12"/>
      <c r="CY144" s="12"/>
      <c r="CZ144" s="4">
        <f>[1]Area_Weights_Data!L$14*CU144+[1]Area_Weights_Data!M$14*CV144+[1]Area_Weights_Data!N$14*CW144</f>
        <v>15.521172638436482</v>
      </c>
      <c r="DA144" s="4">
        <f>[1]Area_Weights_Data!L$15*CU144+[1]Area_Weights_Data!M$15*CV144+[1]Area_Weights_Data!N$15*CW144</f>
        <v>25.579258010118036</v>
      </c>
      <c r="DB144" s="3">
        <v>19</v>
      </c>
      <c r="DC144" s="3"/>
      <c r="DD144" s="3">
        <v>18</v>
      </c>
      <c r="DE144" s="12"/>
      <c r="DF144" s="12"/>
      <c r="DG144" s="4">
        <f t="shared" si="21"/>
        <v>19</v>
      </c>
      <c r="DH144" s="4">
        <f t="shared" si="22"/>
        <v>18</v>
      </c>
      <c r="DI144" s="3"/>
      <c r="DJ144" s="3">
        <v>11</v>
      </c>
      <c r="DK144" s="3">
        <v>12</v>
      </c>
      <c r="DL144" s="12"/>
      <c r="DM144" s="12"/>
      <c r="DN144" s="4">
        <f>[1]Area_Weights_Data!M$23*DJ144+[1]Area_Weights_Data!N$23*DK144</f>
        <v>11.294117647058821</v>
      </c>
      <c r="DO144" s="4">
        <f t="shared" si="23"/>
        <v>12</v>
      </c>
      <c r="DP144" s="3">
        <v>10</v>
      </c>
      <c r="DQ144" s="3">
        <v>11.5</v>
      </c>
      <c r="DR144" s="3">
        <v>12.5</v>
      </c>
      <c r="DS144" s="12"/>
      <c r="DT144" s="12"/>
      <c r="DU144" s="4">
        <f>[1]Area_Weights_Data!L$26*DP144+[1]Area_Weights_Data!M$26*DQ144+[1]Area_Weights_Data!N$26*DR144</f>
        <v>10.743902439024389</v>
      </c>
      <c r="DV144" s="4">
        <f>[1]Area_Weights_Data!L$27*DP144+[1]Area_Weights_Data!M$27*DQ144+[1]Area_Weights_Data!N$27*DR144</f>
        <v>12.216981132075473</v>
      </c>
      <c r="DW144" s="3">
        <v>14.5</v>
      </c>
      <c r="DX144" s="3">
        <v>16</v>
      </c>
      <c r="DY144" s="3">
        <v>21.5</v>
      </c>
      <c r="DZ144" s="12"/>
      <c r="EA144" s="12"/>
      <c r="EB144" s="4">
        <f>[1]Area_Weights_Data!L$32*DW144+[1]Area_Weights_Data!M$32*DX144+[1]Area_Weights_Data!N$32*DY144</f>
        <v>14.65</v>
      </c>
      <c r="EC144" s="4">
        <f>[1]Area_Weights_Data!L$33*DW144+[1]Area_Weights_Data!M$33*DX144+[1]Area_Weights_Data!N$33*DY144</f>
        <v>17.896938775510201</v>
      </c>
      <c r="ED144" s="3">
        <v>8.5</v>
      </c>
      <c r="EE144" s="3">
        <v>10.5</v>
      </c>
      <c r="EF144" s="3">
        <v>12</v>
      </c>
      <c r="EG144" s="12"/>
      <c r="EH144" s="12"/>
      <c r="EI144" s="4">
        <f>[1]Area_Weights_Data!$L$35*ED144+[1]Area_Weights_Data!$M$35*EE144+[1]Area_Weights_Data!$N$35*EF144</f>
        <v>8.6428571428571441</v>
      </c>
      <c r="EJ144" s="4">
        <f>[1]Area_Weights_Data!$L$36*ED144+[1]Area_Weights_Data!$M$36*EE144+[1]Area_Weights_Data!$N$36*EF144</f>
        <v>11.277777777777775</v>
      </c>
      <c r="EK144">
        <v>15.5</v>
      </c>
      <c r="EL144">
        <v>16</v>
      </c>
      <c r="EM144" s="12"/>
      <c r="EN144" s="13"/>
      <c r="EO144" s="3">
        <v>10.5</v>
      </c>
      <c r="EP144" s="3">
        <v>12.5</v>
      </c>
      <c r="EQ144" s="3">
        <v>14.5</v>
      </c>
      <c r="ER144" s="12"/>
      <c r="ES144" s="13"/>
      <c r="ET144" s="4">
        <f>[1]Area_Weights_Data!L$41*EO144+[1]Area_Weights_Data!M$41*EP144+[1]Area_Weights_Data!N$41*EQ144</f>
        <v>11.053191489361703</v>
      </c>
      <c r="EU144" s="4">
        <f>[1]Area_Weights_Data!L$42*EO144+[1]Area_Weights_Data!M$42*EP144+[1]Area_Weights_Data!N$42*EQ144</f>
        <v>13.051282051282055</v>
      </c>
    </row>
    <row r="145" spans="1:151" x14ac:dyDescent="0.25">
      <c r="A145" s="5">
        <v>1989</v>
      </c>
      <c r="B145" s="2">
        <v>4</v>
      </c>
      <c r="C145" s="3">
        <v>103</v>
      </c>
      <c r="D145" s="3">
        <v>152</v>
      </c>
      <c r="E145" s="3">
        <v>182</v>
      </c>
      <c r="F145" s="14"/>
      <c r="G145" s="12"/>
      <c r="H145" s="4">
        <f>[1]Area_Weights_Data!C$5*C145+[1]Area_Weights_Data!D$5*D145+[1]Area_Weights_Data!E$5*E145</f>
        <v>127.35080551915519</v>
      </c>
      <c r="I145" s="4">
        <f>[1]Area_Weights_Data!C$6*C145+[1]Area_Weights_Data!D$6*D145+[1]Area_Weights_Data!E$6*E145</f>
        <v>168.46453157737204</v>
      </c>
      <c r="J145" s="3">
        <v>129</v>
      </c>
      <c r="K145" s="3"/>
      <c r="L145" s="3"/>
      <c r="M145" s="14"/>
      <c r="N145" s="12"/>
      <c r="O145" s="4"/>
      <c r="P145" s="4"/>
      <c r="Q145" s="3">
        <v>147</v>
      </c>
      <c r="R145" s="3">
        <v>81</v>
      </c>
      <c r="S145" s="3">
        <v>146</v>
      </c>
      <c r="T145" s="14"/>
      <c r="U145" s="12"/>
      <c r="V145" s="4">
        <f t="shared" si="17"/>
        <v>147</v>
      </c>
      <c r="W145" s="4">
        <f>[1]Area_Weights_Data!C$12*Q145+[1]Area_Weights_Data!E$12*S145</f>
        <v>146.10995635003115</v>
      </c>
      <c r="X145" s="3">
        <v>124</v>
      </c>
      <c r="Y145" s="3">
        <v>193</v>
      </c>
      <c r="Z145" s="3">
        <v>185</v>
      </c>
      <c r="AA145" s="14"/>
      <c r="AB145" s="12"/>
      <c r="AC145" s="4">
        <f>[1]Area_Weights_Data!C$14*X145+[1]Area_Weights_Data!D$14*Y145+[1]Area_Weights_Data!E$14*Z145</f>
        <v>140.36544445947771</v>
      </c>
      <c r="AD145" s="4">
        <f>[1]Area_Weights_Data!C$15*X145+[1]Area_Weights_Data!D$15*Y145+[1]Area_Weights_Data!E$15*Z145</f>
        <v>189.4226137509639</v>
      </c>
      <c r="AE145" s="3">
        <v>137</v>
      </c>
      <c r="AF145" s="3"/>
      <c r="AG145" s="3">
        <v>135</v>
      </c>
      <c r="AH145" s="14"/>
      <c r="AI145" s="12"/>
      <c r="AJ145" s="4">
        <f t="shared" si="18"/>
        <v>137</v>
      </c>
      <c r="AK145" s="4">
        <f t="shared" si="16"/>
        <v>135</v>
      </c>
      <c r="AL145" s="3"/>
      <c r="AM145" s="3">
        <v>143</v>
      </c>
      <c r="AN145" s="3">
        <v>200</v>
      </c>
      <c r="AO145" s="14"/>
      <c r="AP145" s="12"/>
      <c r="AQ145" s="4">
        <f>[1]Area_Weights_Data!D$23*AM145+[1]Area_Weights_Data!E$23*AN145</f>
        <v>172.75677185143812</v>
      </c>
      <c r="AR145" s="4">
        <f t="shared" si="19"/>
        <v>200</v>
      </c>
      <c r="AS145" s="3">
        <v>74</v>
      </c>
      <c r="AT145" s="3">
        <v>160</v>
      </c>
      <c r="AU145" s="3">
        <v>163</v>
      </c>
      <c r="AV145" s="14"/>
      <c r="AW145" s="12"/>
      <c r="AX145" s="4">
        <f>[1]Area_Weights_Data!$C$26*AS145+[1]Area_Weights_Data!$D$26*AT145+[1]Area_Weights_Data!$E$26*AU145</f>
        <v>99.287938931297703</v>
      </c>
      <c r="AY145" s="4">
        <f>[1]Area_Weights_Data!C$27*AS145+[1]Area_Weights_Data!D$27*AT145+[1]Area_Weights_Data!E$27*AU145</f>
        <v>161.59482712552779</v>
      </c>
      <c r="AZ145" s="3">
        <v>84</v>
      </c>
      <c r="BA145" s="3">
        <v>143</v>
      </c>
      <c r="BB145" s="3">
        <v>89</v>
      </c>
      <c r="BC145" s="14"/>
      <c r="BD145" s="12"/>
      <c r="BE145" s="4">
        <f t="shared" si="20"/>
        <v>84</v>
      </c>
      <c r="BF145" s="4">
        <f>[1]Area_Weights_Data!C$33*AZ145+[1]Area_Weights_Data!D$33*BA145+[1]Area_Weights_Data!E$33*BB145</f>
        <v>113.97824</v>
      </c>
      <c r="BG145" s="3">
        <v>65</v>
      </c>
      <c r="BH145" s="3">
        <v>53</v>
      </c>
      <c r="BI145" s="3">
        <v>68</v>
      </c>
      <c r="BJ145" s="14"/>
      <c r="BK145" s="12"/>
      <c r="BL145" s="4">
        <f>[1]Area_Weights_Data!$C$35*BG145+[1]Area_Weights_Data!$D$35*BH145+[1]Area_Weights_Data!$E$35*BI145</f>
        <v>63.778443113772454</v>
      </c>
      <c r="BM145" s="4">
        <f>[1]Area_Weights_Data!$C$36*BG145+[1]Area_Weights_Data!$D$36*BH145+[1]Area_Weights_Data!$E$36*BI145</f>
        <v>58.246913580246911</v>
      </c>
      <c r="BN145" s="15">
        <v>136</v>
      </c>
      <c r="BO145" s="15">
        <v>132</v>
      </c>
      <c r="BP145" s="14"/>
      <c r="BQ145" s="14"/>
      <c r="BR145" s="3">
        <v>47</v>
      </c>
      <c r="BS145" s="3">
        <v>112</v>
      </c>
      <c r="BT145" s="3">
        <v>124</v>
      </c>
      <c r="BU145" s="14"/>
      <c r="BV145" s="12"/>
      <c r="BW145" s="4">
        <f>BR145*[1]Area_Weights_Data!C$41+BS145*[1]Area_Weights_Data!D$41+BT145*[1]Area_Weights_Data!E$41</f>
        <v>52.63333333333334</v>
      </c>
      <c r="BX145" s="4">
        <f>BR145*[1]Area_Weights_Data!C$42+BS145*[1]Area_Weights_Data!D$42+BT145*[1]Area_Weights_Data!E$42</f>
        <v>120.10079575596815</v>
      </c>
      <c r="BY145"/>
      <c r="BZ145" s="3">
        <v>13.22</v>
      </c>
      <c r="CA145" s="3">
        <v>15.67</v>
      </c>
      <c r="CB145" s="3">
        <v>17.23</v>
      </c>
      <c r="CC145" s="14"/>
      <c r="CD145" s="12"/>
      <c r="CE145" s="4">
        <f>[1]Area_Weights_Data!L$5*BZ145+[1]Area_Weights_Data!M$5*CA145+[1]Area_Weights_Data!N$5*CB145</f>
        <v>14.407942955920484</v>
      </c>
      <c r="CF145" s="4">
        <f>[1]Area_Weights_Data!L$6*BZ145+[1]Area_Weights_Data!M$6*CA145+[1]Area_Weights_Data!N$6*CB145</f>
        <v>16.486575790621593</v>
      </c>
      <c r="CG145" s="3">
        <v>14.5</v>
      </c>
      <c r="CH145" s="3"/>
      <c r="CI145" s="3"/>
      <c r="CJ145" s="14"/>
      <c r="CK145" s="12"/>
      <c r="CL145" s="4"/>
      <c r="CM145" s="4"/>
      <c r="CN145" s="3">
        <v>35.5</v>
      </c>
      <c r="CO145" s="3">
        <v>6.5</v>
      </c>
      <c r="CP145" s="3">
        <v>33</v>
      </c>
      <c r="CQ145" s="14"/>
      <c r="CR145" s="12"/>
      <c r="CS145" s="4">
        <f>[1]Area_Weights_Data!L$11*CN145+[1]Area_Weights_Data!N$11*CP145</f>
        <v>35.5</v>
      </c>
      <c r="CT145" s="4">
        <f>[1]Area_Weights_Data!L$12*CN145+[1]Area_Weights_Data!N$12*CP145</f>
        <v>33.700966850828735</v>
      </c>
      <c r="CU145" s="3">
        <v>13</v>
      </c>
      <c r="CV145" s="3">
        <v>33</v>
      </c>
      <c r="CW145" s="3">
        <v>33</v>
      </c>
      <c r="CX145" s="14"/>
      <c r="CY145" s="12"/>
      <c r="CZ145" s="4">
        <f>[1]Area_Weights_Data!L$14*CU145+[1]Area_Weights_Data!M$14*CV145+[1]Area_Weights_Data!N$14*CW145</f>
        <v>17.755700325732896</v>
      </c>
      <c r="DA145" s="4">
        <f>[1]Area_Weights_Data!L$15*CU145+[1]Area_Weights_Data!M$15*CV145+[1]Area_Weights_Data!N$15*CW145</f>
        <v>32.999999999999993</v>
      </c>
      <c r="DB145" s="3">
        <v>20</v>
      </c>
      <c r="DC145" s="3"/>
      <c r="DD145" s="3">
        <v>13.5</v>
      </c>
      <c r="DE145" s="14"/>
      <c r="DF145" s="12"/>
      <c r="DG145" s="4">
        <f t="shared" si="21"/>
        <v>20</v>
      </c>
      <c r="DH145" s="4">
        <f t="shared" si="22"/>
        <v>13.5</v>
      </c>
      <c r="DI145" s="3"/>
      <c r="DJ145" s="3">
        <v>11.5</v>
      </c>
      <c r="DK145" s="3">
        <v>13.5</v>
      </c>
      <c r="DL145" s="14"/>
      <c r="DM145" s="12"/>
      <c r="DN145" s="4">
        <f>[1]Area_Weights_Data!M$23*DJ145+[1]Area_Weights_Data!N$23*DK145</f>
        <v>12.088235294117643</v>
      </c>
      <c r="DO145" s="4">
        <f t="shared" si="23"/>
        <v>13.5</v>
      </c>
      <c r="DP145" s="3">
        <v>12.5</v>
      </c>
      <c r="DQ145" s="3">
        <v>13.5</v>
      </c>
      <c r="DR145" s="3">
        <v>13</v>
      </c>
      <c r="DS145" s="14"/>
      <c r="DT145" s="12"/>
      <c r="DU145" s="4">
        <f>[1]Area_Weights_Data!L$26*DP145+[1]Area_Weights_Data!M$26*DQ145+[1]Area_Weights_Data!N$26*DR145</f>
        <v>12.995934959349592</v>
      </c>
      <c r="DV145" s="4">
        <f>[1]Area_Weights_Data!L$27*DP145+[1]Area_Weights_Data!M$27*DQ145+[1]Area_Weights_Data!N$27*DR145</f>
        <v>13.141509433962266</v>
      </c>
      <c r="DW145" s="3">
        <v>10</v>
      </c>
      <c r="DX145" s="3">
        <v>11.7</v>
      </c>
      <c r="DY145" s="3">
        <v>11</v>
      </c>
      <c r="DZ145" s="14"/>
      <c r="EA145" s="12"/>
      <c r="EB145" s="4">
        <f>[1]Area_Weights_Data!L$32*DW145+[1]Area_Weights_Data!M$32*DX145+[1]Area_Weights_Data!N$32*DY145</f>
        <v>10.17</v>
      </c>
      <c r="EC145" s="4">
        <f>[1]Area_Weights_Data!L$33*DW145+[1]Area_Weights_Data!M$33*DX145+[1]Area_Weights_Data!N$33*DY145</f>
        <v>11.458571428571426</v>
      </c>
      <c r="ED145" s="3">
        <v>9</v>
      </c>
      <c r="EE145" s="3">
        <v>10.5</v>
      </c>
      <c r="EF145" s="3">
        <v>13</v>
      </c>
      <c r="EG145" s="14"/>
      <c r="EH145" s="12"/>
      <c r="EI145" s="4">
        <f>[1]Area_Weights_Data!$L$35*ED145+[1]Area_Weights_Data!$M$35*EE145+[1]Area_Weights_Data!$N$35*EF145</f>
        <v>9.1071428571428577</v>
      </c>
      <c r="EJ145" s="4">
        <f>[1]Area_Weights_Data!$L$36*ED145+[1]Area_Weights_Data!$M$36*EE145+[1]Area_Weights_Data!$N$36*EF145</f>
        <v>11.796296296296294</v>
      </c>
      <c r="EK145" s="15">
        <v>13</v>
      </c>
      <c r="EL145" s="15">
        <v>13.5</v>
      </c>
      <c r="EM145" s="14"/>
      <c r="EN145" s="13"/>
      <c r="EO145" s="3">
        <v>8</v>
      </c>
      <c r="EP145" s="3">
        <v>12</v>
      </c>
      <c r="EQ145" s="3">
        <v>13.5</v>
      </c>
      <c r="ER145" s="14"/>
      <c r="ES145" s="13"/>
      <c r="ET145" s="4">
        <f>[1]Area_Weights_Data!L$41*EO145+[1]Area_Weights_Data!M$41*EP145+[1]Area_Weights_Data!N$41*EQ145</f>
        <v>9.1063829787234063</v>
      </c>
      <c r="EU145" s="4">
        <f>[1]Area_Weights_Data!L$42*EO145+[1]Area_Weights_Data!M$42*EP145+[1]Area_Weights_Data!N$42*EQ145</f>
        <v>12.413461538461542</v>
      </c>
    </row>
    <row r="146" spans="1:151" x14ac:dyDescent="0.25">
      <c r="A146" s="2">
        <v>1990</v>
      </c>
      <c r="B146" s="2">
        <v>1</v>
      </c>
      <c r="C146" s="3">
        <v>102</v>
      </c>
      <c r="D146" s="3">
        <v>172</v>
      </c>
      <c r="E146" s="3">
        <v>159</v>
      </c>
      <c r="F146" s="12"/>
      <c r="G146" s="12"/>
      <c r="H146" s="4">
        <f>[1]Area_Weights_Data!C$5*C146+[1]Area_Weights_Data!D$5*D146+[1]Area_Weights_Data!E$5*E146</f>
        <v>136.78686502736454</v>
      </c>
      <c r="I146" s="4">
        <f>[1]Area_Weights_Data!C$6*C146+[1]Area_Weights_Data!D$6*D146+[1]Area_Weights_Data!E$6*E146</f>
        <v>164.86536964980542</v>
      </c>
      <c r="J146" s="3">
        <v>130</v>
      </c>
      <c r="K146" s="3"/>
      <c r="L146" s="3"/>
      <c r="M146" s="12"/>
      <c r="N146" s="12"/>
      <c r="O146" s="4"/>
      <c r="P146" s="4"/>
      <c r="Q146" s="3">
        <v>163</v>
      </c>
      <c r="R146" s="3">
        <v>98</v>
      </c>
      <c r="S146" s="3">
        <v>147</v>
      </c>
      <c r="T146" s="12"/>
      <c r="U146" s="12"/>
      <c r="V146" s="4">
        <f t="shared" si="17"/>
        <v>163</v>
      </c>
      <c r="W146" s="4">
        <f>[1]Area_Weights_Data!C$12*Q146+[1]Area_Weights_Data!E$12*S146</f>
        <v>148.75930160049887</v>
      </c>
      <c r="X146" s="3">
        <v>158</v>
      </c>
      <c r="Y146" s="3">
        <v>220</v>
      </c>
      <c r="Z146" s="3">
        <v>205</v>
      </c>
      <c r="AA146" s="12"/>
      <c r="AB146" s="12"/>
      <c r="AC146" s="4">
        <f>[1]Area_Weights_Data!C$14*X146+[1]Area_Weights_Data!D$14*Y146+[1]Area_Weights_Data!E$14*Z146</f>
        <v>172.70518197808141</v>
      </c>
      <c r="AD146" s="4">
        <f>[1]Area_Weights_Data!C$15*X146+[1]Area_Weights_Data!D$15*Y146+[1]Area_Weights_Data!E$15*Z146</f>
        <v>213.29240078305739</v>
      </c>
      <c r="AE146" s="3">
        <v>136</v>
      </c>
      <c r="AF146" s="3"/>
      <c r="AG146" s="3">
        <v>138</v>
      </c>
      <c r="AH146" s="12"/>
      <c r="AI146" s="12"/>
      <c r="AJ146" s="4">
        <f t="shared" si="18"/>
        <v>136</v>
      </c>
      <c r="AK146" s="4">
        <f t="shared" si="16"/>
        <v>138</v>
      </c>
      <c r="AL146" s="3"/>
      <c r="AM146" s="3">
        <v>130</v>
      </c>
      <c r="AN146" s="3">
        <v>183</v>
      </c>
      <c r="AO146" s="12"/>
      <c r="AP146" s="12"/>
      <c r="AQ146" s="4">
        <f>[1]Area_Weights_Data!D$23*AM146+[1]Area_Weights_Data!E$23*AN146</f>
        <v>157.67271711812342</v>
      </c>
      <c r="AR146" s="4">
        <f t="shared" si="19"/>
        <v>183</v>
      </c>
      <c r="AS146" s="3">
        <v>88</v>
      </c>
      <c r="AT146" s="3">
        <v>145</v>
      </c>
      <c r="AU146" s="3">
        <v>191</v>
      </c>
      <c r="AV146" s="12"/>
      <c r="AW146" s="12"/>
      <c r="AX146" s="4">
        <f>[1]Area_Weights_Data!$C$26*AS146+[1]Area_Weights_Data!$D$26*AT146+[1]Area_Weights_Data!$E$26*AU146</f>
        <v>104.76061068702288</v>
      </c>
      <c r="AY146" s="4">
        <f>[1]Area_Weights_Data!C$27*AS146+[1]Area_Weights_Data!D$27*AT146+[1]Area_Weights_Data!E$27*AU146</f>
        <v>169.45401592475827</v>
      </c>
      <c r="AZ146" s="3">
        <v>119</v>
      </c>
      <c r="BA146" s="3">
        <v>163</v>
      </c>
      <c r="BB146" s="3">
        <v>134</v>
      </c>
      <c r="BC146" s="12"/>
      <c r="BD146" s="12"/>
      <c r="BE146" s="4">
        <f t="shared" si="20"/>
        <v>119</v>
      </c>
      <c r="BF146" s="4">
        <f>[1]Area_Weights_Data!C$33*AZ146+[1]Area_Weights_Data!D$33*BA146+[1]Area_Weights_Data!E$33*BB146</f>
        <v>147.41424000000001</v>
      </c>
      <c r="BG146" s="3">
        <v>65</v>
      </c>
      <c r="BH146" s="3">
        <v>57</v>
      </c>
      <c r="BI146" s="3"/>
      <c r="BJ146" s="12"/>
      <c r="BK146" s="12"/>
      <c r="BL146" s="4">
        <f>[1]Area_Weights_Data!$C$35*BG146+[1]Area_Weights_Data!$D$35*BH146+[1]Area_Weights_Data!$E$35*BI146</f>
        <v>64.185628742514965</v>
      </c>
      <c r="BM146" s="4" t="s">
        <v>98</v>
      </c>
      <c r="BN146">
        <v>115</v>
      </c>
      <c r="BO146">
        <v>121</v>
      </c>
      <c r="BP146" s="12"/>
      <c r="BQ146" s="12"/>
      <c r="BR146" s="3">
        <v>54</v>
      </c>
      <c r="BS146" s="3">
        <v>114</v>
      </c>
      <c r="BT146" s="3">
        <v>116</v>
      </c>
      <c r="BU146" s="12"/>
      <c r="BV146" s="12"/>
      <c r="BW146" s="4">
        <f>BR146*[1]Area_Weights_Data!C$41+BS146*[1]Area_Weights_Data!D$41+BT146*[1]Area_Weights_Data!E$41</f>
        <v>59.20000000000001</v>
      </c>
      <c r="BX146" s="4">
        <f>BR146*[1]Area_Weights_Data!C$42+BS146*[1]Area_Weights_Data!D$42+BT146*[1]Area_Weights_Data!E$42</f>
        <v>115.35013262599469</v>
      </c>
      <c r="BY146"/>
      <c r="BZ146" s="3">
        <v>12.5</v>
      </c>
      <c r="CA146" s="3">
        <v>26.5</v>
      </c>
      <c r="CB146" s="3">
        <v>20</v>
      </c>
      <c r="CC146" s="12"/>
      <c r="CD146" s="12"/>
      <c r="CE146" s="4">
        <f>[1]Area_Weights_Data!L$5*BZ146+[1]Area_Weights_Data!M$5*CA146+[1]Area_Weights_Data!N$5*CB146</f>
        <v>19.288245462402767</v>
      </c>
      <c r="CF146" s="4">
        <f>[1]Area_Weights_Data!L$6*BZ146+[1]Area_Weights_Data!M$6*CA146+[1]Area_Weights_Data!N$6*CB146</f>
        <v>23.097600872410034</v>
      </c>
      <c r="CG146" s="3">
        <v>16.5</v>
      </c>
      <c r="CH146" s="3"/>
      <c r="CI146" s="3"/>
      <c r="CJ146" s="12"/>
      <c r="CK146" s="12"/>
      <c r="CL146" s="4"/>
      <c r="CM146" s="4"/>
      <c r="CN146" s="3">
        <v>32.5</v>
      </c>
      <c r="CO146" s="3"/>
      <c r="CP146" s="3">
        <v>27.5</v>
      </c>
      <c r="CQ146" s="12"/>
      <c r="CR146" s="12"/>
      <c r="CS146" s="4">
        <f>[1]Area_Weights_Data!L$11*CN146+[1]Area_Weights_Data!N$11*CP146</f>
        <v>32.5</v>
      </c>
      <c r="CT146" s="4">
        <f>[1]Area_Weights_Data!L$12*CN146+[1]Area_Weights_Data!N$12*CP146</f>
        <v>28.901933701657462</v>
      </c>
      <c r="CU146" s="3">
        <v>20</v>
      </c>
      <c r="CV146" s="3">
        <v>36</v>
      </c>
      <c r="CW146" s="3">
        <v>38.5</v>
      </c>
      <c r="CX146" s="12"/>
      <c r="CY146" s="12"/>
      <c r="CZ146" s="4">
        <f>[1]Area_Weights_Data!L$14*CU146+[1]Area_Weights_Data!M$14*CV146+[1]Area_Weights_Data!N$14*CW146</f>
        <v>23.804560260586317</v>
      </c>
      <c r="DA146" s="4">
        <f>[1]Area_Weights_Data!L$15*CU146+[1]Area_Weights_Data!M$15*CV146+[1]Area_Weights_Data!N$15*CW146</f>
        <v>37.19308600337267</v>
      </c>
      <c r="DB146" s="3">
        <v>16.5</v>
      </c>
      <c r="DC146" s="3"/>
      <c r="DD146" s="3">
        <v>12.5</v>
      </c>
      <c r="DE146" s="12"/>
      <c r="DF146" s="12"/>
      <c r="DG146" s="4">
        <f t="shared" si="21"/>
        <v>16.5</v>
      </c>
      <c r="DH146" s="4">
        <f t="shared" si="22"/>
        <v>12.5</v>
      </c>
      <c r="DI146" s="3"/>
      <c r="DJ146" s="3">
        <v>12.5</v>
      </c>
      <c r="DK146" s="3">
        <v>12.5</v>
      </c>
      <c r="DL146" s="12"/>
      <c r="DM146" s="12"/>
      <c r="DN146" s="4">
        <f>[1]Area_Weights_Data!M$23*DJ146+[1]Area_Weights_Data!N$23*DK146</f>
        <v>12.499999999999996</v>
      </c>
      <c r="DO146" s="4">
        <f t="shared" si="23"/>
        <v>12.5</v>
      </c>
      <c r="DP146" s="3">
        <v>11.5</v>
      </c>
      <c r="DQ146" s="3">
        <v>12.5</v>
      </c>
      <c r="DR146" s="3">
        <v>13</v>
      </c>
      <c r="DS146" s="12"/>
      <c r="DT146" s="12"/>
      <c r="DU146" s="4">
        <f>[1]Area_Weights_Data!L$26*DP146+[1]Area_Weights_Data!M$26*DQ146+[1]Area_Weights_Data!N$26*DR146</f>
        <v>11.99593495934959</v>
      </c>
      <c r="DV146" s="4">
        <f>[1]Area_Weights_Data!L$27*DP146+[1]Area_Weights_Data!M$27*DQ146+[1]Area_Weights_Data!N$27*DR146</f>
        <v>12.858490566037739</v>
      </c>
      <c r="DW146" s="3">
        <v>11</v>
      </c>
      <c r="DX146" s="3">
        <v>14</v>
      </c>
      <c r="DY146" s="3">
        <v>17.5</v>
      </c>
      <c r="DZ146" s="12"/>
      <c r="EA146" s="12"/>
      <c r="EB146" s="4">
        <f>[1]Area_Weights_Data!L$32*DW146+[1]Area_Weights_Data!M$32*DX146+[1]Area_Weights_Data!N$32*DY146</f>
        <v>11.3</v>
      </c>
      <c r="EC146" s="4">
        <f>[1]Area_Weights_Data!L$33*DW146+[1]Area_Weights_Data!M$33*DX146+[1]Area_Weights_Data!N$33*DY146</f>
        <v>15.207142857142856</v>
      </c>
      <c r="ED146" s="3">
        <v>8</v>
      </c>
      <c r="EE146" s="3">
        <v>10</v>
      </c>
      <c r="EF146" s="3"/>
      <c r="EG146" s="12"/>
      <c r="EH146" s="12"/>
      <c r="EI146" s="4">
        <f>[1]Area_Weights_Data!$L$35*ED146+[1]Area_Weights_Data!$M$35*EE146+[1]Area_Weights_Data!$N$35*EF146</f>
        <v>8.1428571428571441</v>
      </c>
      <c r="EJ146" s="4" t="s">
        <v>98</v>
      </c>
      <c r="EK146">
        <v>12</v>
      </c>
      <c r="EL146">
        <v>12.5</v>
      </c>
      <c r="EM146" s="12"/>
      <c r="EN146" s="13"/>
      <c r="EO146" s="3"/>
      <c r="EP146" s="3">
        <v>13.5</v>
      </c>
      <c r="EQ146" s="3">
        <v>14</v>
      </c>
      <c r="ER146" s="12"/>
      <c r="ES146" s="13"/>
      <c r="ET146" s="4" t="s">
        <v>98</v>
      </c>
      <c r="EU146" s="4">
        <f>[1]Area_Weights_Data!L$42*EO146+[1]Area_Weights_Data!M$42*EP146+[1]Area_Weights_Data!N$42*EQ146</f>
        <v>13.637820512820516</v>
      </c>
    </row>
    <row r="147" spans="1:151" x14ac:dyDescent="0.25">
      <c r="A147" s="2">
        <v>1990</v>
      </c>
      <c r="B147" s="2">
        <v>2</v>
      </c>
      <c r="C147" s="3">
        <v>120</v>
      </c>
      <c r="D147" s="3">
        <v>172</v>
      </c>
      <c r="E147" s="3">
        <v>198</v>
      </c>
      <c r="F147" s="12"/>
      <c r="G147" s="12"/>
      <c r="H147" s="4">
        <f>[1]Area_Weights_Data!C$5*C147+[1]Area_Weights_Data!D$5*D147+[1]Area_Weights_Data!E$5*E147</f>
        <v>145.84167116318511</v>
      </c>
      <c r="I147" s="4">
        <f>[1]Area_Weights_Data!C$6*C147+[1]Area_Weights_Data!D$6*D147+[1]Area_Weights_Data!E$6*E147</f>
        <v>186.26926070038908</v>
      </c>
      <c r="J147" s="3">
        <v>153</v>
      </c>
      <c r="K147" s="3"/>
      <c r="L147" s="3"/>
      <c r="M147" s="12"/>
      <c r="N147" s="12"/>
      <c r="O147" s="4"/>
      <c r="P147" s="4"/>
      <c r="Q147" s="3">
        <v>175</v>
      </c>
      <c r="R147" s="3">
        <v>112</v>
      </c>
      <c r="S147" s="3">
        <v>161</v>
      </c>
      <c r="T147" s="12"/>
      <c r="U147" s="12"/>
      <c r="V147" s="4">
        <f t="shared" si="17"/>
        <v>175</v>
      </c>
      <c r="W147" s="4">
        <f>[1]Area_Weights_Data!C$12*Q147+[1]Area_Weights_Data!E$12*S147</f>
        <v>162.53938890043651</v>
      </c>
      <c r="X147" s="3">
        <v>154</v>
      </c>
      <c r="Y147" s="3">
        <v>205</v>
      </c>
      <c r="Z147" s="3">
        <v>200</v>
      </c>
      <c r="AA147" s="12"/>
      <c r="AB147" s="12"/>
      <c r="AC147" s="4">
        <f>[1]Area_Weights_Data!C$14*X147+[1]Area_Weights_Data!D$14*Y147+[1]Area_Weights_Data!E$14*Z147</f>
        <v>166.09619807874441</v>
      </c>
      <c r="AD147" s="4">
        <f>[1]Area_Weights_Data!C$15*X147+[1]Area_Weights_Data!D$15*Y147+[1]Area_Weights_Data!E$15*Z147</f>
        <v>202.76413359435242</v>
      </c>
      <c r="AE147" s="3">
        <v>139</v>
      </c>
      <c r="AF147" s="3"/>
      <c r="AG147" s="3">
        <v>170</v>
      </c>
      <c r="AH147" s="12"/>
      <c r="AI147" s="12"/>
      <c r="AJ147" s="4">
        <f t="shared" si="18"/>
        <v>139</v>
      </c>
      <c r="AK147" s="4">
        <f t="shared" si="16"/>
        <v>170</v>
      </c>
      <c r="AL147" s="3"/>
      <c r="AM147" s="3">
        <v>128</v>
      </c>
      <c r="AN147" s="3">
        <v>169</v>
      </c>
      <c r="AO147" s="12"/>
      <c r="AP147" s="12"/>
      <c r="AQ147" s="4">
        <f>[1]Area_Weights_Data!D$23*AM147+[1]Area_Weights_Data!E$23*AN147</f>
        <v>149.36889137112536</v>
      </c>
      <c r="AR147" s="4">
        <f t="shared" si="19"/>
        <v>169</v>
      </c>
      <c r="AS147" s="3">
        <v>78</v>
      </c>
      <c r="AT147" s="3">
        <v>149</v>
      </c>
      <c r="AU147" s="3">
        <v>183</v>
      </c>
      <c r="AV147" s="12"/>
      <c r="AW147" s="12"/>
      <c r="AX147" s="4">
        <f>[1]Area_Weights_Data!$C$26*AS147+[1]Area_Weights_Data!$D$26*AT147+[1]Area_Weights_Data!$E$26*AU147</f>
        <v>98.877251908396929</v>
      </c>
      <c r="AY147" s="4">
        <f>[1]Area_Weights_Data!C$27*AS147+[1]Area_Weights_Data!D$27*AT147+[1]Area_Weights_Data!E$27*AU147</f>
        <v>167.07470742264741</v>
      </c>
      <c r="AZ147" s="3">
        <v>145</v>
      </c>
      <c r="BA147" s="3">
        <v>175</v>
      </c>
      <c r="BB147" s="3">
        <v>167</v>
      </c>
      <c r="BC147" s="12"/>
      <c r="BD147" s="12"/>
      <c r="BE147" s="4">
        <f t="shared" si="20"/>
        <v>145</v>
      </c>
      <c r="BF147" s="4">
        <f>[1]Area_Weights_Data!C$33*AZ147+[1]Area_Weights_Data!D$33*BA147+[1]Area_Weights_Data!E$33*BB147</f>
        <v>170.70048</v>
      </c>
      <c r="BG147" s="3">
        <v>76</v>
      </c>
      <c r="BH147" s="3">
        <v>52</v>
      </c>
      <c r="BI147" s="3"/>
      <c r="BJ147" s="12"/>
      <c r="BK147" s="12"/>
      <c r="BL147" s="4">
        <f>[1]Area_Weights_Data!$C$35*BG147+[1]Area_Weights_Data!$D$35*BH147+[1]Area_Weights_Data!$E$35*BI147</f>
        <v>73.556886227544908</v>
      </c>
      <c r="BM147" s="4" t="s">
        <v>98</v>
      </c>
      <c r="BN147">
        <v>138</v>
      </c>
      <c r="BO147">
        <v>130</v>
      </c>
      <c r="BP147" s="12"/>
      <c r="BQ147" s="12"/>
      <c r="BR147" s="3">
        <v>43</v>
      </c>
      <c r="BS147" s="3">
        <v>124</v>
      </c>
      <c r="BT147" s="3">
        <v>155</v>
      </c>
      <c r="BU147" s="12"/>
      <c r="BV147" s="12"/>
      <c r="BW147" s="4">
        <f>BR147*[1]Area_Weights_Data!C$41+BS147*[1]Area_Weights_Data!D$41+BT147*[1]Area_Weights_Data!E$41</f>
        <v>50.02000000000001</v>
      </c>
      <c r="BX147" s="4">
        <f>BR147*[1]Area_Weights_Data!C$42+BS147*[1]Area_Weights_Data!D$42+BT147*[1]Area_Weights_Data!E$42</f>
        <v>144.92705570291776</v>
      </c>
      <c r="BY147"/>
      <c r="BZ147" s="3">
        <v>13.5</v>
      </c>
      <c r="CA147" s="3">
        <v>27.5</v>
      </c>
      <c r="CB147" s="3">
        <v>26.5</v>
      </c>
      <c r="CC147" s="12"/>
      <c r="CD147" s="12"/>
      <c r="CE147" s="4">
        <f>[1]Area_Weights_Data!L$5*BZ147+[1]Area_Weights_Data!M$5*CA147+[1]Area_Weights_Data!N$5*CB147</f>
        <v>20.288245462402767</v>
      </c>
      <c r="CF147" s="4">
        <f>[1]Area_Weights_Data!L$6*BZ147+[1]Area_Weights_Data!M$6*CA147+[1]Area_Weights_Data!N$6*CB147</f>
        <v>26.976553980370774</v>
      </c>
      <c r="CG147" s="3">
        <v>15</v>
      </c>
      <c r="CH147" s="3"/>
      <c r="CI147" s="3"/>
      <c r="CJ147" s="12"/>
      <c r="CK147" s="12"/>
      <c r="CL147" s="4"/>
      <c r="CM147" s="4"/>
      <c r="CN147" s="3">
        <v>32</v>
      </c>
      <c r="CO147" s="3"/>
      <c r="CP147" s="3">
        <v>32.200000000000003</v>
      </c>
      <c r="CQ147" s="12"/>
      <c r="CR147" s="12"/>
      <c r="CS147" s="4">
        <f>[1]Area_Weights_Data!L$11*CN147+[1]Area_Weights_Data!N$11*CP147</f>
        <v>32</v>
      </c>
      <c r="CT147" s="4">
        <f>[1]Area_Weights_Data!L$12*CN147+[1]Area_Weights_Data!N$12*CP147</f>
        <v>32.143922651933707</v>
      </c>
      <c r="CU147" s="3">
        <v>21</v>
      </c>
      <c r="CV147" s="3">
        <v>38.5</v>
      </c>
      <c r="CW147" s="3">
        <v>36</v>
      </c>
      <c r="CX147" s="12"/>
      <c r="CY147" s="12"/>
      <c r="CZ147" s="4">
        <f>[1]Area_Weights_Data!L$14*CU147+[1]Area_Weights_Data!M$14*CV147+[1]Area_Weights_Data!N$14*CW147</f>
        <v>25.161237785016286</v>
      </c>
      <c r="DA147" s="4">
        <f>[1]Area_Weights_Data!L$15*CU147+[1]Area_Weights_Data!M$15*CV147+[1]Area_Weights_Data!N$15*CW147</f>
        <v>37.306913996627308</v>
      </c>
      <c r="DB147" s="3">
        <v>17</v>
      </c>
      <c r="DC147" s="3"/>
      <c r="DD147" s="3">
        <v>16</v>
      </c>
      <c r="DE147" s="12"/>
      <c r="DF147" s="12"/>
      <c r="DG147" s="4">
        <f t="shared" si="21"/>
        <v>17</v>
      </c>
      <c r="DH147" s="4">
        <f t="shared" si="22"/>
        <v>16</v>
      </c>
      <c r="DI147" s="3"/>
      <c r="DJ147" s="3">
        <v>11.5</v>
      </c>
      <c r="DK147" s="3">
        <v>15</v>
      </c>
      <c r="DL147" s="12"/>
      <c r="DM147" s="12"/>
      <c r="DN147" s="4">
        <f>[1]Area_Weights_Data!M$23*DJ147+[1]Area_Weights_Data!N$23*DK147</f>
        <v>12.529411764705879</v>
      </c>
      <c r="DO147" s="4">
        <f t="shared" si="23"/>
        <v>15</v>
      </c>
      <c r="DP147" s="3">
        <v>11.5</v>
      </c>
      <c r="DQ147" s="3">
        <v>14</v>
      </c>
      <c r="DR147" s="3">
        <v>14</v>
      </c>
      <c r="DS147" s="12"/>
      <c r="DT147" s="12"/>
      <c r="DU147" s="4">
        <f>[1]Area_Weights_Data!L$26*DP147+[1]Area_Weights_Data!M$26*DQ147+[1]Area_Weights_Data!N$26*DR147</f>
        <v>12.739837398373982</v>
      </c>
      <c r="DV147" s="4">
        <f>[1]Area_Weights_Data!L$27*DP147+[1]Area_Weights_Data!M$27*DQ147+[1]Area_Weights_Data!N$27*DR147</f>
        <v>14.000000000000002</v>
      </c>
      <c r="DW147" s="3">
        <v>13</v>
      </c>
      <c r="DX147" s="3">
        <v>15</v>
      </c>
      <c r="DY147" s="3">
        <v>18</v>
      </c>
      <c r="DZ147" s="12"/>
      <c r="EA147" s="12"/>
      <c r="EB147" s="4">
        <f>[1]Area_Weights_Data!L$32*DW147+[1]Area_Weights_Data!M$32*DX147+[1]Area_Weights_Data!N$32*DY147</f>
        <v>13.200000000000001</v>
      </c>
      <c r="EC147" s="4">
        <f>[1]Area_Weights_Data!L$33*DW147+[1]Area_Weights_Data!M$33*DX147+[1]Area_Weights_Data!N$33*DY147</f>
        <v>16.034693877551021</v>
      </c>
      <c r="ED147" s="3">
        <v>8.5</v>
      </c>
      <c r="EE147" s="3">
        <v>10.5</v>
      </c>
      <c r="EF147" s="3"/>
      <c r="EG147" s="12"/>
      <c r="EH147" s="12"/>
      <c r="EI147" s="4">
        <f>[1]Area_Weights_Data!$L$35*ED147+[1]Area_Weights_Data!$M$35*EE147+[1]Area_Weights_Data!$N$35*EF147</f>
        <v>8.6428571428571441</v>
      </c>
      <c r="EJ147" s="4" t="s">
        <v>98</v>
      </c>
      <c r="EK147">
        <v>13.5</v>
      </c>
      <c r="EL147">
        <v>14</v>
      </c>
      <c r="EM147" s="12"/>
      <c r="EN147" s="13"/>
      <c r="EO147" s="3">
        <v>11</v>
      </c>
      <c r="EP147" s="3">
        <v>15</v>
      </c>
      <c r="EQ147" s="3">
        <v>14</v>
      </c>
      <c r="ER147" s="12"/>
      <c r="ES147" s="13"/>
      <c r="ET147" s="4">
        <f>[1]Area_Weights_Data!L$41*EO147+[1]Area_Weights_Data!M$41*EP147+[1]Area_Weights_Data!N$41*EQ147</f>
        <v>12.106382978723406</v>
      </c>
      <c r="EU147" s="4">
        <f>[1]Area_Weights_Data!L$42*EO147+[1]Area_Weights_Data!M$42*EP147+[1]Area_Weights_Data!N$42*EQ147</f>
        <v>14.724358974358978</v>
      </c>
    </row>
    <row r="148" spans="1:151" x14ac:dyDescent="0.25">
      <c r="A148" s="2">
        <v>1990</v>
      </c>
      <c r="B148" s="2">
        <v>3</v>
      </c>
      <c r="C148" s="3">
        <v>105</v>
      </c>
      <c r="D148" s="3">
        <v>177</v>
      </c>
      <c r="E148" s="3">
        <v>166</v>
      </c>
      <c r="F148" s="12"/>
      <c r="G148" s="12"/>
      <c r="H148" s="4">
        <f>[1]Area_Weights_Data!C$5*C148+[1]Area_Weights_Data!D$5*D148+[1]Area_Weights_Data!E$5*E148</f>
        <v>140.78077545671783</v>
      </c>
      <c r="I148" s="4">
        <f>[1]Area_Weights_Data!C$6*C148+[1]Area_Weights_Data!D$6*D148+[1]Area_Weights_Data!E$6*E148</f>
        <v>170.96300508829688</v>
      </c>
      <c r="J148" s="3">
        <v>136</v>
      </c>
      <c r="K148" s="3"/>
      <c r="L148" s="3"/>
      <c r="M148" s="12"/>
      <c r="N148" s="12"/>
      <c r="O148" s="4"/>
      <c r="P148" s="4"/>
      <c r="Q148" s="3">
        <v>159</v>
      </c>
      <c r="R148" s="3"/>
      <c r="S148" s="3">
        <v>155</v>
      </c>
      <c r="T148" s="12"/>
      <c r="U148" s="12"/>
      <c r="V148" s="4">
        <f t="shared" si="17"/>
        <v>159</v>
      </c>
      <c r="W148" s="4">
        <f>[1]Area_Weights_Data!C$12*Q148+[1]Area_Weights_Data!E$12*S148</f>
        <v>155.43982540012473</v>
      </c>
      <c r="X148" s="3">
        <v>152</v>
      </c>
      <c r="Y148" s="3">
        <v>166</v>
      </c>
      <c r="Z148" s="3">
        <v>191</v>
      </c>
      <c r="AA148" s="12"/>
      <c r="AB148" s="12"/>
      <c r="AC148" s="4">
        <f>[1]Area_Weights_Data!C$14*X148+[1]Area_Weights_Data!D$14*Y148+[1]Area_Weights_Data!E$14*Z148</f>
        <v>155.32052496279255</v>
      </c>
      <c r="AD148" s="4">
        <f>[1]Area_Weights_Data!C$15*X148+[1]Area_Weights_Data!D$15*Y148+[1]Area_Weights_Data!E$15*Z148</f>
        <v>177.17933202823747</v>
      </c>
      <c r="AE148" s="3">
        <v>145</v>
      </c>
      <c r="AF148" s="3"/>
      <c r="AG148" s="3">
        <v>148</v>
      </c>
      <c r="AH148" s="12"/>
      <c r="AI148" s="12"/>
      <c r="AJ148" s="4">
        <f t="shared" si="18"/>
        <v>145</v>
      </c>
      <c r="AK148" s="4">
        <f t="shared" si="16"/>
        <v>148</v>
      </c>
      <c r="AL148" s="3"/>
      <c r="AM148" s="3">
        <v>117</v>
      </c>
      <c r="AN148" s="3">
        <v>164</v>
      </c>
      <c r="AO148" s="12"/>
      <c r="AP148" s="12"/>
      <c r="AQ148" s="4">
        <f>[1]Area_Weights_Data!D$23*AM148+[1]Area_Weights_Data!E$23*AN148</f>
        <v>141.5375593409662</v>
      </c>
      <c r="AR148" s="4">
        <f t="shared" si="19"/>
        <v>164</v>
      </c>
      <c r="AS148" s="3">
        <v>82</v>
      </c>
      <c r="AT148" s="3">
        <v>153</v>
      </c>
      <c r="AU148" s="3">
        <v>180</v>
      </c>
      <c r="AV148" s="12"/>
      <c r="AW148" s="12"/>
      <c r="AX148" s="4">
        <f>[1]Area_Weights_Data!$C$26*AS148+[1]Area_Weights_Data!$D$26*AT148+[1]Area_Weights_Data!$E$26*AU148</f>
        <v>102.87725190839693</v>
      </c>
      <c r="AY148" s="4">
        <f>[1]Area_Weights_Data!C$27*AS148+[1]Area_Weights_Data!D$27*AT148+[1]Area_Weights_Data!E$27*AU148</f>
        <v>167.35344412974942</v>
      </c>
      <c r="AZ148" s="3">
        <v>160</v>
      </c>
      <c r="BA148" s="3">
        <v>179</v>
      </c>
      <c r="BB148" s="3">
        <v>184</v>
      </c>
      <c r="BC148" s="12"/>
      <c r="BD148" s="12"/>
      <c r="BE148" s="4">
        <f t="shared" si="20"/>
        <v>160</v>
      </c>
      <c r="BF148" s="4">
        <f>[1]Area_Weights_Data!C$33*AZ148+[1]Area_Weights_Data!D$33*BA148+[1]Area_Weights_Data!E$33*BB148</f>
        <v>181.68719999999999</v>
      </c>
      <c r="BG148" s="3">
        <v>80</v>
      </c>
      <c r="BH148" s="3">
        <v>70</v>
      </c>
      <c r="BI148" s="3">
        <v>65</v>
      </c>
      <c r="BJ148" s="12"/>
      <c r="BK148" s="12"/>
      <c r="BL148" s="4">
        <f>[1]Area_Weights_Data!$C$35*BG148+[1]Area_Weights_Data!$D$35*BH148+[1]Area_Weights_Data!$E$35*BI148</f>
        <v>78.982035928143716</v>
      </c>
      <c r="BM148" s="4">
        <f>[1]Area_Weights_Data!$C$36*BG148+[1]Area_Weights_Data!$D$36*BH148+[1]Area_Weights_Data!$E$36*BI148</f>
        <v>68.251028806584372</v>
      </c>
      <c r="BN148">
        <v>129</v>
      </c>
      <c r="BO148">
        <v>128</v>
      </c>
      <c r="BP148" s="12"/>
      <c r="BQ148" s="12"/>
      <c r="BR148" s="3">
        <v>70</v>
      </c>
      <c r="BS148" s="3">
        <v>117</v>
      </c>
      <c r="BT148" s="3">
        <v>130</v>
      </c>
      <c r="BU148" s="12"/>
      <c r="BV148" s="12"/>
      <c r="BW148" s="4">
        <f>BR148*[1]Area_Weights_Data!C$41+BS148*[1]Area_Weights_Data!D$41+BT148*[1]Area_Weights_Data!E$41</f>
        <v>74.073333333333352</v>
      </c>
      <c r="BX148" s="4">
        <f>BR148*[1]Area_Weights_Data!C$42+BS148*[1]Area_Weights_Data!D$42+BT148*[1]Area_Weights_Data!E$42</f>
        <v>125.77586206896549</v>
      </c>
      <c r="BY148"/>
      <c r="BZ148" s="3">
        <v>13</v>
      </c>
      <c r="CA148" s="3">
        <v>31.5</v>
      </c>
      <c r="CB148" s="3">
        <v>19.5</v>
      </c>
      <c r="CC148" s="12"/>
      <c r="CD148" s="12"/>
      <c r="CE148" s="4">
        <f>[1]Area_Weights_Data!L$5*BZ148+[1]Area_Weights_Data!M$5*CA148+[1]Area_Weights_Data!N$5*CB148</f>
        <v>21.970181503889371</v>
      </c>
      <c r="CF148" s="4">
        <f>[1]Area_Weights_Data!L$6*BZ148+[1]Area_Weights_Data!M$6*CA148+[1]Area_Weights_Data!N$6*CB148</f>
        <v>25.218647764449294</v>
      </c>
      <c r="CG148" s="3">
        <v>14.5</v>
      </c>
      <c r="CH148" s="3"/>
      <c r="CI148" s="3"/>
      <c r="CJ148" s="12"/>
      <c r="CK148" s="12"/>
      <c r="CL148" s="4"/>
      <c r="CM148" s="4"/>
      <c r="CN148" s="3">
        <v>35.5</v>
      </c>
      <c r="CO148" s="3"/>
      <c r="CP148" s="3">
        <v>28</v>
      </c>
      <c r="CQ148" s="12"/>
      <c r="CR148" s="12"/>
      <c r="CS148" s="4">
        <f>[1]Area_Weights_Data!L$11*CN148+[1]Area_Weights_Data!N$11*CP148</f>
        <v>35.5</v>
      </c>
      <c r="CT148" s="4">
        <f>[1]Area_Weights_Data!L$12*CN148+[1]Area_Weights_Data!N$12*CP148</f>
        <v>30.10290055248619</v>
      </c>
      <c r="CU148" s="3">
        <v>18</v>
      </c>
      <c r="CV148" s="3">
        <v>25</v>
      </c>
      <c r="CW148" s="3">
        <v>30</v>
      </c>
      <c r="CX148" s="12"/>
      <c r="CY148" s="12"/>
      <c r="CZ148" s="4">
        <f>[1]Area_Weights_Data!L$14*CU148+[1]Area_Weights_Data!M$14*CV148+[1]Area_Weights_Data!N$14*CW148</f>
        <v>19.664495114006513</v>
      </c>
      <c r="DA148" s="4">
        <f>[1]Area_Weights_Data!L$15*CU148+[1]Area_Weights_Data!M$15*CV148+[1]Area_Weights_Data!N$15*CW148</f>
        <v>27.386172006745355</v>
      </c>
      <c r="DB148" s="3">
        <v>17</v>
      </c>
      <c r="DC148" s="3"/>
      <c r="DD148" s="3">
        <v>16.5</v>
      </c>
      <c r="DE148" s="12"/>
      <c r="DF148" s="12"/>
      <c r="DG148" s="4">
        <f t="shared" si="21"/>
        <v>17</v>
      </c>
      <c r="DH148" s="4">
        <f t="shared" si="22"/>
        <v>16.5</v>
      </c>
      <c r="DI148" s="3"/>
      <c r="DJ148" s="3">
        <v>11</v>
      </c>
      <c r="DK148" s="3">
        <v>15</v>
      </c>
      <c r="DL148" s="12"/>
      <c r="DM148" s="12"/>
      <c r="DN148" s="4">
        <f>[1]Area_Weights_Data!M$23*DJ148+[1]Area_Weights_Data!N$23*DK148</f>
        <v>12.176470588235292</v>
      </c>
      <c r="DO148" s="4">
        <f t="shared" si="23"/>
        <v>15</v>
      </c>
      <c r="DP148" s="3">
        <v>11</v>
      </c>
      <c r="DQ148" s="3">
        <v>13.5</v>
      </c>
      <c r="DR148" s="3">
        <v>12.5</v>
      </c>
      <c r="DS148" s="12"/>
      <c r="DT148" s="12"/>
      <c r="DU148" s="4">
        <f>[1]Area_Weights_Data!L$26*DP148+[1]Area_Weights_Data!M$26*DQ148+[1]Area_Weights_Data!N$26*DR148</f>
        <v>12.239837398373982</v>
      </c>
      <c r="DV148" s="4">
        <f>[1]Area_Weights_Data!L$27*DP148+[1]Area_Weights_Data!M$27*DQ148+[1]Area_Weights_Data!N$27*DR148</f>
        <v>12.783018867924529</v>
      </c>
      <c r="DW148" s="3">
        <v>12.5</v>
      </c>
      <c r="DX148" s="3">
        <v>17</v>
      </c>
      <c r="DY148" s="3">
        <v>19.5</v>
      </c>
      <c r="DZ148" s="12"/>
      <c r="EA148" s="12"/>
      <c r="EB148" s="4">
        <f>[1]Area_Weights_Data!L$32*DW148+[1]Area_Weights_Data!M$32*DX148+[1]Area_Weights_Data!N$32*DY148</f>
        <v>12.95</v>
      </c>
      <c r="EC148" s="4">
        <f>[1]Area_Weights_Data!L$33*DW148+[1]Area_Weights_Data!M$33*DX148+[1]Area_Weights_Data!N$33*DY148</f>
        <v>17.862244897959179</v>
      </c>
      <c r="ED148" s="3">
        <v>10</v>
      </c>
      <c r="EE148" s="3">
        <v>10</v>
      </c>
      <c r="EF148" s="3"/>
      <c r="EG148" s="12"/>
      <c r="EH148" s="12"/>
      <c r="EI148" s="4">
        <f>[1]Area_Weights_Data!$L$35*ED148+[1]Area_Weights_Data!$M$35*EE148+[1]Area_Weights_Data!$N$35*EF148</f>
        <v>10.000000000000002</v>
      </c>
      <c r="EJ148" s="4" t="s">
        <v>98</v>
      </c>
      <c r="EK148">
        <v>16.5</v>
      </c>
      <c r="EL148">
        <v>15</v>
      </c>
      <c r="EM148" s="12"/>
      <c r="EN148" s="13"/>
      <c r="EO148" s="3">
        <v>10.5</v>
      </c>
      <c r="EP148" s="3">
        <v>13.7</v>
      </c>
      <c r="EQ148" s="3">
        <v>13</v>
      </c>
      <c r="ER148" s="12"/>
      <c r="ES148" s="13"/>
      <c r="ET148" s="4">
        <f>[1]Area_Weights_Data!L$41*EO148+[1]Area_Weights_Data!M$41*EP148+[1]Area_Weights_Data!N$41*EQ148</f>
        <v>11.385106382978725</v>
      </c>
      <c r="EU148" s="4">
        <f>[1]Area_Weights_Data!L$42*EO148+[1]Area_Weights_Data!M$42*EP148+[1]Area_Weights_Data!N$42*EQ148</f>
        <v>13.507051282051286</v>
      </c>
    </row>
    <row r="149" spans="1:151" x14ac:dyDescent="0.25">
      <c r="A149" s="2">
        <v>1990</v>
      </c>
      <c r="B149" s="2">
        <v>4</v>
      </c>
      <c r="C149" s="3">
        <v>110</v>
      </c>
      <c r="D149" s="3">
        <v>171</v>
      </c>
      <c r="E149" s="3">
        <v>176</v>
      </c>
      <c r="F149" s="12"/>
      <c r="G149" s="12"/>
      <c r="H149" s="4">
        <f>[1]Area_Weights_Data!C$5*C149+[1]Area_Weights_Data!D$5*D149+[1]Area_Weights_Data!E$5*E149</f>
        <v>140.31426809527483</v>
      </c>
      <c r="I149" s="4">
        <f>[1]Area_Weights_Data!C$6*C149+[1]Area_Weights_Data!D$6*D149+[1]Area_Weights_Data!E$6*E149</f>
        <v>173.74408859622866</v>
      </c>
      <c r="J149" s="3">
        <v>144</v>
      </c>
      <c r="K149" s="3"/>
      <c r="L149" s="3"/>
      <c r="M149" s="12"/>
      <c r="N149" s="12"/>
      <c r="O149" s="4"/>
      <c r="P149" s="4"/>
      <c r="Q149" s="3">
        <v>148</v>
      </c>
      <c r="R149" s="3"/>
      <c r="S149" s="3">
        <v>168</v>
      </c>
      <c r="T149" s="12"/>
      <c r="U149" s="12"/>
      <c r="V149" s="4">
        <f t="shared" si="17"/>
        <v>148</v>
      </c>
      <c r="W149" s="4">
        <f>[1]Area_Weights_Data!C$12*Q149+[1]Area_Weights_Data!E$12*S149</f>
        <v>165.80087299937642</v>
      </c>
      <c r="X149" s="3">
        <v>146</v>
      </c>
      <c r="Y149" s="3">
        <v>167</v>
      </c>
      <c r="Z149" s="3">
        <v>185</v>
      </c>
      <c r="AA149" s="12"/>
      <c r="AB149" s="12"/>
      <c r="AC149" s="4">
        <f>[1]Area_Weights_Data!C$14*X149+[1]Area_Weights_Data!D$14*Y149+[1]Area_Weights_Data!E$14*Z149</f>
        <v>150.98078744418885</v>
      </c>
      <c r="AD149" s="4">
        <f>[1]Area_Weights_Data!C$15*X149+[1]Area_Weights_Data!D$15*Y149+[1]Area_Weights_Data!E$15*Z149</f>
        <v>175.04911906033095</v>
      </c>
      <c r="AE149" s="3">
        <v>146</v>
      </c>
      <c r="AF149" s="3"/>
      <c r="AG149" s="3">
        <v>141</v>
      </c>
      <c r="AH149" s="12"/>
      <c r="AI149" s="12"/>
      <c r="AJ149" s="4">
        <f t="shared" si="18"/>
        <v>146</v>
      </c>
      <c r="AK149" s="4">
        <f t="shared" si="16"/>
        <v>141</v>
      </c>
      <c r="AL149" s="3"/>
      <c r="AM149" s="3">
        <v>122</v>
      </c>
      <c r="AN149" s="3">
        <v>174</v>
      </c>
      <c r="AO149" s="12"/>
      <c r="AP149" s="12"/>
      <c r="AQ149" s="4">
        <f>[1]Area_Weights_Data!D$23*AM149+[1]Area_Weights_Data!E$23*AN149</f>
        <v>149.15833566043003</v>
      </c>
      <c r="AR149" s="4">
        <f t="shared" si="19"/>
        <v>174</v>
      </c>
      <c r="AS149" s="3">
        <v>86</v>
      </c>
      <c r="AT149" s="3">
        <v>155</v>
      </c>
      <c r="AU149" s="3">
        <v>186</v>
      </c>
      <c r="AV149" s="12"/>
      <c r="AW149" s="12"/>
      <c r="AX149" s="4">
        <f>[1]Area_Weights_Data!$C$26*AS149+[1]Area_Weights_Data!$D$26*AT149+[1]Area_Weights_Data!$E$26*AU149</f>
        <v>106.2891603053435</v>
      </c>
      <c r="AY149" s="4">
        <f>[1]Area_Weights_Data!C$27*AS149+[1]Area_Weights_Data!D$27*AT149+[1]Area_Weights_Data!E$27*AU149</f>
        <v>171.47988029711971</v>
      </c>
      <c r="AZ149" s="3">
        <v>142</v>
      </c>
      <c r="BA149" s="3">
        <v>169</v>
      </c>
      <c r="BB149" s="3">
        <v>173</v>
      </c>
      <c r="BC149" s="12"/>
      <c r="BD149" s="12"/>
      <c r="BE149" s="4">
        <f t="shared" si="20"/>
        <v>142</v>
      </c>
      <c r="BF149" s="4">
        <f>[1]Area_Weights_Data!C$33*AZ149+[1]Area_Weights_Data!D$33*BA149+[1]Area_Weights_Data!E$33*BB149</f>
        <v>171.14975999999999</v>
      </c>
      <c r="BG149" s="3">
        <v>66</v>
      </c>
      <c r="BH149" s="3">
        <v>58</v>
      </c>
      <c r="BI149" s="3">
        <v>65</v>
      </c>
      <c r="BJ149" s="12"/>
      <c r="BK149" s="12"/>
      <c r="BL149" s="4">
        <f>[1]Area_Weights_Data!$C$35*BG149+[1]Area_Weights_Data!$D$35*BH149+[1]Area_Weights_Data!$E$35*BI149</f>
        <v>65.185628742514965</v>
      </c>
      <c r="BM149" s="4">
        <f>[1]Area_Weights_Data!$C$36*BG149+[1]Area_Weights_Data!$D$36*BH149+[1]Area_Weights_Data!$E$36*BI149</f>
        <v>60.448559670781897</v>
      </c>
      <c r="BN149">
        <v>128</v>
      </c>
      <c r="BO149">
        <v>130</v>
      </c>
      <c r="BP149" s="12"/>
      <c r="BQ149" s="12"/>
      <c r="BR149" s="3">
        <v>61</v>
      </c>
      <c r="BS149" s="3">
        <v>130</v>
      </c>
      <c r="BT149" s="3">
        <v>190</v>
      </c>
      <c r="BU149" s="12"/>
      <c r="BV149" s="12"/>
      <c r="BW149" s="4">
        <f>BR149*[1]Area_Weights_Data!C$41+BS149*[1]Area_Weights_Data!D$41+BT149*[1]Area_Weights_Data!E$41</f>
        <v>66.98</v>
      </c>
      <c r="BX149" s="4">
        <f>BR149*[1]Area_Weights_Data!C$42+BS149*[1]Area_Weights_Data!D$42+BT149*[1]Area_Weights_Data!E$42</f>
        <v>170.50397877984085</v>
      </c>
      <c r="BY149"/>
      <c r="BZ149" s="3">
        <v>12.5</v>
      </c>
      <c r="CA149" s="3">
        <v>24</v>
      </c>
      <c r="CB149" s="3">
        <v>24</v>
      </c>
      <c r="CC149" s="12"/>
      <c r="CD149" s="12"/>
      <c r="CE149" s="4">
        <f>[1]Area_Weights_Data!L$5*BZ149+[1]Area_Weights_Data!M$5*CA149+[1]Area_Weights_Data!N$5*CB149</f>
        <v>18.076058772687986</v>
      </c>
      <c r="CF149" s="4">
        <f>[1]Area_Weights_Data!L$6*BZ149+[1]Area_Weights_Data!M$6*CA149+[1]Area_Weights_Data!N$6*CB149</f>
        <v>24</v>
      </c>
      <c r="CG149" s="3">
        <v>14</v>
      </c>
      <c r="CH149" s="3"/>
      <c r="CI149" s="3"/>
      <c r="CJ149" s="12"/>
      <c r="CK149" s="12"/>
      <c r="CL149" s="4"/>
      <c r="CM149" s="4"/>
      <c r="CN149" s="3">
        <v>38.5</v>
      </c>
      <c r="CO149" s="3"/>
      <c r="CP149" s="3">
        <v>38</v>
      </c>
      <c r="CQ149" s="12"/>
      <c r="CR149" s="12"/>
      <c r="CS149" s="4">
        <f>[1]Area_Weights_Data!L$11*CN149+[1]Area_Weights_Data!N$11*CP149</f>
        <v>38.5</v>
      </c>
      <c r="CT149" s="4">
        <f>[1]Area_Weights_Data!L$12*CN149+[1]Area_Weights_Data!N$12*CP149</f>
        <v>38.140193370165754</v>
      </c>
      <c r="CU149" s="3">
        <v>16</v>
      </c>
      <c r="CV149" s="3">
        <v>25</v>
      </c>
      <c r="CW149" s="3">
        <v>25.5</v>
      </c>
      <c r="CX149" s="12"/>
      <c r="CY149" s="12"/>
      <c r="CZ149" s="4">
        <f>[1]Area_Weights_Data!L$14*CU149+[1]Area_Weights_Data!M$14*CV149+[1]Area_Weights_Data!N$14*CW149</f>
        <v>18.140065146579804</v>
      </c>
      <c r="DA149" s="4">
        <f>[1]Area_Weights_Data!L$15*CU149+[1]Area_Weights_Data!M$15*CV149+[1]Area_Weights_Data!N$15*CW149</f>
        <v>25.238617200674529</v>
      </c>
      <c r="DB149" s="3">
        <v>17.5</v>
      </c>
      <c r="DC149" s="3"/>
      <c r="DD149" s="3">
        <v>15.5</v>
      </c>
      <c r="DE149" s="12"/>
      <c r="DF149" s="12"/>
      <c r="DG149" s="4">
        <f t="shared" si="21"/>
        <v>17.5</v>
      </c>
      <c r="DH149" s="4">
        <f t="shared" si="22"/>
        <v>15.5</v>
      </c>
      <c r="DI149" s="3"/>
      <c r="DJ149" s="3">
        <v>12.5</v>
      </c>
      <c r="DK149" s="3">
        <v>13.5</v>
      </c>
      <c r="DL149" s="12"/>
      <c r="DM149" s="12"/>
      <c r="DN149" s="4">
        <f>[1]Area_Weights_Data!M$23*DJ149+[1]Area_Weights_Data!N$23*DK149</f>
        <v>12.794117647058821</v>
      </c>
      <c r="DO149" s="4">
        <f t="shared" si="23"/>
        <v>13.5</v>
      </c>
      <c r="DP149" s="3">
        <v>13.2</v>
      </c>
      <c r="DQ149" s="3">
        <v>14.5</v>
      </c>
      <c r="DR149" s="3">
        <v>12.75</v>
      </c>
      <c r="DS149" s="12"/>
      <c r="DT149" s="12"/>
      <c r="DU149" s="4">
        <f>[1]Area_Weights_Data!L$26*DP149+[1]Area_Weights_Data!M$26*DQ149+[1]Area_Weights_Data!N$26*DR149</f>
        <v>13.844715447154467</v>
      </c>
      <c r="DV149" s="4">
        <f>[1]Area_Weights_Data!L$27*DP149+[1]Area_Weights_Data!M$27*DQ149+[1]Area_Weights_Data!N$27*DR149</f>
        <v>13.245283018867926</v>
      </c>
      <c r="DW149" s="3">
        <v>12.7</v>
      </c>
      <c r="DX149" s="3">
        <v>16</v>
      </c>
      <c r="DY149" s="3">
        <v>18</v>
      </c>
      <c r="DZ149" s="12"/>
      <c r="EA149" s="12"/>
      <c r="EB149" s="4">
        <f>[1]Area_Weights_Data!L$32*DW149+[1]Area_Weights_Data!M$32*DX149+[1]Area_Weights_Data!N$32*DY149</f>
        <v>13.03</v>
      </c>
      <c r="EC149" s="4">
        <f>[1]Area_Weights_Data!L$33*DW149+[1]Area_Weights_Data!M$33*DX149+[1]Area_Weights_Data!N$33*DY149</f>
        <v>16.689795918367345</v>
      </c>
      <c r="ED149" s="3">
        <v>9.5</v>
      </c>
      <c r="EE149" s="3">
        <v>9.5</v>
      </c>
      <c r="EF149" s="3"/>
      <c r="EG149" s="12"/>
      <c r="EH149" s="12"/>
      <c r="EI149" s="4">
        <f>[1]Area_Weights_Data!$L$35*ED149+[1]Area_Weights_Data!$M$35*EE149+[1]Area_Weights_Data!$N$35*EF149</f>
        <v>9.5</v>
      </c>
      <c r="EJ149" s="4" t="s">
        <v>98</v>
      </c>
      <c r="EK149">
        <v>15</v>
      </c>
      <c r="EL149">
        <v>16.5</v>
      </c>
      <c r="EM149" s="12"/>
      <c r="EN149" s="13"/>
      <c r="EO149" s="3">
        <v>7.5</v>
      </c>
      <c r="EP149" s="3">
        <v>13</v>
      </c>
      <c r="EQ149" s="3">
        <v>13</v>
      </c>
      <c r="ER149" s="12"/>
      <c r="ES149" s="13"/>
      <c r="ET149" s="4">
        <f>[1]Area_Weights_Data!L$41*EO149+[1]Area_Weights_Data!M$41*EP149+[1]Area_Weights_Data!N$41*EQ149</f>
        <v>9.0212765957446823</v>
      </c>
      <c r="EU149" s="4">
        <f>[1]Area_Weights_Data!L$42*EO149+[1]Area_Weights_Data!M$42*EP149+[1]Area_Weights_Data!N$42*EQ149</f>
        <v>13.000000000000004</v>
      </c>
    </row>
    <row r="150" spans="1:151" x14ac:dyDescent="0.25">
      <c r="A150" s="2">
        <v>1991</v>
      </c>
      <c r="B150" s="2">
        <v>1</v>
      </c>
      <c r="C150" s="3">
        <v>112</v>
      </c>
      <c r="D150" s="3">
        <v>161</v>
      </c>
      <c r="E150" s="3">
        <v>164</v>
      </c>
      <c r="F150" s="13"/>
      <c r="G150" s="12"/>
      <c r="H150" s="4">
        <f>[1]Area_Weights_Data!C$5*C150+[1]Area_Weights_Data!D$5*D150+[1]Area_Weights_Data!E$5*E150</f>
        <v>136.35080551915519</v>
      </c>
      <c r="I150" s="4">
        <f>[1]Area_Weights_Data!C$6*C150+[1]Area_Weights_Data!D$6*D150+[1]Area_Weights_Data!E$6*E150</f>
        <v>162.6464531577372</v>
      </c>
      <c r="J150" s="3">
        <v>126</v>
      </c>
      <c r="K150" s="3"/>
      <c r="L150" s="3"/>
      <c r="M150" s="13"/>
      <c r="N150" s="12"/>
      <c r="O150" s="4"/>
      <c r="P150" s="4"/>
      <c r="Q150" s="3">
        <v>153</v>
      </c>
      <c r="R150" s="3">
        <v>95</v>
      </c>
      <c r="S150" s="3">
        <v>147</v>
      </c>
      <c r="T150" s="13"/>
      <c r="U150" s="12"/>
      <c r="V150" s="4">
        <f t="shared" si="17"/>
        <v>153</v>
      </c>
      <c r="W150" s="4">
        <f>[1]Area_Weights_Data!C$12*Q150+[1]Area_Weights_Data!E$12*S150</f>
        <v>147.6597381001871</v>
      </c>
      <c r="X150" s="3">
        <v>130</v>
      </c>
      <c r="Y150" s="3">
        <v>170</v>
      </c>
      <c r="Z150" s="3">
        <v>196</v>
      </c>
      <c r="AA150" s="13"/>
      <c r="AB150" s="12"/>
      <c r="AC150" s="4">
        <f>[1]Area_Weights_Data!C$14*X150+[1]Area_Weights_Data!D$14*Y150+[1]Area_Weights_Data!E$14*Z150</f>
        <v>139.48721417940737</v>
      </c>
      <c r="AD150" s="4">
        <f>[1]Area_Weights_Data!C$15*X150+[1]Area_Weights_Data!D$15*Y150+[1]Area_Weights_Data!E$15*Z150</f>
        <v>181.62650530936696</v>
      </c>
      <c r="AE150" s="3">
        <v>144</v>
      </c>
      <c r="AF150" s="3"/>
      <c r="AG150" s="3">
        <v>132</v>
      </c>
      <c r="AH150" s="13"/>
      <c r="AI150" s="12"/>
      <c r="AJ150" s="4">
        <f t="shared" si="18"/>
        <v>144</v>
      </c>
      <c r="AK150" s="4">
        <f t="shared" si="16"/>
        <v>132</v>
      </c>
      <c r="AL150" s="3"/>
      <c r="AM150" s="3">
        <v>109</v>
      </c>
      <c r="AN150" s="3">
        <v>180</v>
      </c>
      <c r="AO150" s="13"/>
      <c r="AP150" s="12"/>
      <c r="AQ150" s="4">
        <f>[1]Area_Weights_Data!D$23*AM150+[1]Area_Weights_Data!E$23*AN150</f>
        <v>146.16196593130408</v>
      </c>
      <c r="AR150" s="4">
        <f t="shared" si="19"/>
        <v>180</v>
      </c>
      <c r="AS150" s="3">
        <v>100</v>
      </c>
      <c r="AT150" s="3">
        <v>122</v>
      </c>
      <c r="AU150" s="3">
        <v>181</v>
      </c>
      <c r="AV150" s="13"/>
      <c r="AW150" s="12"/>
      <c r="AX150" s="4">
        <f>[1]Area_Weights_Data!$C$26*AS150+[1]Area_Weights_Data!$D$26*AT150+[1]Area_Weights_Data!$E$26*AU150</f>
        <v>106.46900763358776</v>
      </c>
      <c r="AY150" s="4">
        <f>[1]Area_Weights_Data!C$27*AS150+[1]Area_Weights_Data!D$27*AT150+[1]Area_Weights_Data!E$27*AU150</f>
        <v>153.36493346871163</v>
      </c>
      <c r="AZ150" s="3">
        <v>90</v>
      </c>
      <c r="BA150" s="3">
        <v>181</v>
      </c>
      <c r="BB150" s="3">
        <v>175</v>
      </c>
      <c r="BC150" s="13"/>
      <c r="BD150" s="12"/>
      <c r="BE150" s="4">
        <f t="shared" si="20"/>
        <v>90</v>
      </c>
      <c r="BF150" s="4">
        <f>[1]Area_Weights_Data!C$33*AZ150+[1]Area_Weights_Data!D$33*BA150+[1]Area_Weights_Data!E$33*BB150</f>
        <v>177.77535999999998</v>
      </c>
      <c r="BG150" s="3">
        <v>67</v>
      </c>
      <c r="BH150" s="3">
        <v>55</v>
      </c>
      <c r="BI150" s="3">
        <v>66</v>
      </c>
      <c r="BJ150" s="13"/>
      <c r="BK150" s="12"/>
      <c r="BL150" s="4">
        <f>[1]Area_Weights_Data!$C$35*BG150+[1]Area_Weights_Data!$D$35*BH150+[1]Area_Weights_Data!$E$35*BI150</f>
        <v>65.778443113772454</v>
      </c>
      <c r="BM150" s="4">
        <f>[1]Area_Weights_Data!$C$36*BG150+[1]Area_Weights_Data!$D$36*BH150+[1]Area_Weights_Data!$E$36*BI150</f>
        <v>58.847736625514401</v>
      </c>
      <c r="BN150" s="2">
        <v>121</v>
      </c>
      <c r="BO150" s="2">
        <v>124</v>
      </c>
      <c r="BP150" s="13"/>
      <c r="BQ150" s="13"/>
      <c r="BR150" s="3">
        <v>60</v>
      </c>
      <c r="BS150" s="3">
        <v>100</v>
      </c>
      <c r="BT150" s="3">
        <v>135</v>
      </c>
      <c r="BU150" s="13"/>
      <c r="BV150" s="12"/>
      <c r="BW150" s="4">
        <f>BR150*[1]Area_Weights_Data!C$41+BS150*[1]Area_Weights_Data!D$41+BT150*[1]Area_Weights_Data!E$41</f>
        <v>63.466666666666669</v>
      </c>
      <c r="BX150" s="4">
        <f>BR150*[1]Area_Weights_Data!C$42+BS150*[1]Area_Weights_Data!D$42+BT150*[1]Area_Weights_Data!E$42</f>
        <v>123.62732095490713</v>
      </c>
      <c r="BY150"/>
      <c r="BZ150" s="3">
        <v>12.5</v>
      </c>
      <c r="CA150" s="3">
        <v>27.8</v>
      </c>
      <c r="CB150" s="3">
        <v>27</v>
      </c>
      <c r="CC150" s="13"/>
      <c r="CD150" s="12"/>
      <c r="CE150" s="4">
        <f>[1]Area_Weights_Data!L$5*BZ150+[1]Area_Weights_Data!M$5*CA150+[1]Area_Weights_Data!N$5*CB150</f>
        <v>19.918582541054452</v>
      </c>
      <c r="CF150" s="4">
        <f>[1]Area_Weights_Data!L$6*BZ150+[1]Area_Weights_Data!M$6*CA150+[1]Area_Weights_Data!N$6*CB150</f>
        <v>27.381243184296622</v>
      </c>
      <c r="CG150" s="3">
        <v>20</v>
      </c>
      <c r="CH150" s="3"/>
      <c r="CI150" s="3"/>
      <c r="CJ150" s="13"/>
      <c r="CK150" s="12"/>
      <c r="CL150" s="4"/>
      <c r="CM150" s="4"/>
      <c r="CN150" s="3">
        <v>33.5</v>
      </c>
      <c r="CO150" s="3">
        <v>8</v>
      </c>
      <c r="CP150" s="3">
        <v>35</v>
      </c>
      <c r="CQ150" s="13"/>
      <c r="CR150" s="12"/>
      <c r="CS150" s="4">
        <f>[1]Area_Weights_Data!L$11*CN150+[1]Area_Weights_Data!N$11*CP150</f>
        <v>33.5</v>
      </c>
      <c r="CT150" s="4">
        <f>[1]Area_Weights_Data!L$12*CN150+[1]Area_Weights_Data!N$12*CP150</f>
        <v>34.579419889502766</v>
      </c>
      <c r="CU150" s="3">
        <v>15</v>
      </c>
      <c r="CV150" s="3">
        <v>25</v>
      </c>
      <c r="CW150" s="3">
        <v>26.5</v>
      </c>
      <c r="CX150" s="13"/>
      <c r="CY150" s="12"/>
      <c r="CZ150" s="4">
        <f>[1]Area_Weights_Data!L$14*CU150+[1]Area_Weights_Data!M$14*CV150+[1]Area_Weights_Data!N$14*CW150</f>
        <v>17.377850162866451</v>
      </c>
      <c r="DA150" s="4">
        <f>[1]Area_Weights_Data!L$15*CU150+[1]Area_Weights_Data!M$15*CV150+[1]Area_Weights_Data!N$15*CW150</f>
        <v>25.715851602023601</v>
      </c>
      <c r="DB150" s="3">
        <v>21</v>
      </c>
      <c r="DC150" s="3"/>
      <c r="DD150" s="3">
        <v>19.5</v>
      </c>
      <c r="DE150" s="13"/>
      <c r="DF150" s="12"/>
      <c r="DG150" s="4">
        <f t="shared" si="21"/>
        <v>21</v>
      </c>
      <c r="DH150" s="4">
        <f t="shared" si="22"/>
        <v>19.5</v>
      </c>
      <c r="DI150" s="3"/>
      <c r="DJ150" s="3">
        <v>13</v>
      </c>
      <c r="DK150" s="3">
        <v>13.5</v>
      </c>
      <c r="DL150" s="13"/>
      <c r="DM150" s="12"/>
      <c r="DN150" s="4">
        <f>[1]Area_Weights_Data!M$23*DJ150+[1]Area_Weights_Data!N$23*DK150</f>
        <v>13.147058823529408</v>
      </c>
      <c r="DO150" s="4">
        <f t="shared" si="23"/>
        <v>13.5</v>
      </c>
      <c r="DP150" s="3">
        <v>16.5</v>
      </c>
      <c r="DQ150" s="3">
        <v>17</v>
      </c>
      <c r="DR150" s="3">
        <v>12.5</v>
      </c>
      <c r="DS150" s="13"/>
      <c r="DT150" s="12"/>
      <c r="DU150" s="4">
        <f>[1]Area_Weights_Data!L$26*DP150+[1]Area_Weights_Data!M$26*DQ150+[1]Area_Weights_Data!N$26*DR150</f>
        <v>16.747967479674791</v>
      </c>
      <c r="DV150" s="4">
        <f>[1]Area_Weights_Data!L$27*DP150+[1]Area_Weights_Data!M$27*DQ150+[1]Area_Weights_Data!N$27*DR150</f>
        <v>13.773584905660378</v>
      </c>
      <c r="DW150" s="3">
        <v>12</v>
      </c>
      <c r="DX150" s="3">
        <v>16.5</v>
      </c>
      <c r="DY150" s="3">
        <v>19.5</v>
      </c>
      <c r="DZ150" s="13"/>
      <c r="EA150" s="12"/>
      <c r="EB150" s="4">
        <f>[1]Area_Weights_Data!L$32*DW150+[1]Area_Weights_Data!M$32*DX150+[1]Area_Weights_Data!N$32*DY150</f>
        <v>12.450000000000001</v>
      </c>
      <c r="EC150" s="4">
        <f>[1]Area_Weights_Data!L$33*DW150+[1]Area_Weights_Data!M$33*DX150+[1]Area_Weights_Data!N$33*DY150</f>
        <v>17.534693877551021</v>
      </c>
      <c r="ED150" s="3">
        <v>9.5</v>
      </c>
      <c r="EE150" s="3">
        <v>7.5</v>
      </c>
      <c r="EF150" s="3"/>
      <c r="EG150" s="13"/>
      <c r="EH150" s="12"/>
      <c r="EI150" s="4">
        <f>[1]Area_Weights_Data!$L$35*ED150+[1]Area_Weights_Data!$M$35*EE150+[1]Area_Weights_Data!$N$35*EF150</f>
        <v>9.3571428571428577</v>
      </c>
      <c r="EJ150" s="4" t="s">
        <v>98</v>
      </c>
      <c r="EK150" s="2">
        <v>17.5</v>
      </c>
      <c r="EL150" s="2">
        <v>16.5</v>
      </c>
      <c r="EM150" s="13"/>
      <c r="EN150" s="13"/>
      <c r="EO150" s="3">
        <v>7.5</v>
      </c>
      <c r="EP150" s="3">
        <v>8.5</v>
      </c>
      <c r="EQ150" s="3">
        <v>10.5</v>
      </c>
      <c r="ER150" s="12"/>
      <c r="ES150" s="13"/>
      <c r="ET150" s="4">
        <f>[1]Area_Weights_Data!L$41*EO150+[1]Area_Weights_Data!M$41*EP150+[1]Area_Weights_Data!N$41*EQ150</f>
        <v>7.7765957446808516</v>
      </c>
      <c r="EU150" s="4">
        <f>[1]Area_Weights_Data!L$42*EO150+[1]Area_Weights_Data!M$42*EP150+[1]Area_Weights_Data!N$42*EQ150</f>
        <v>9.0512820512820529</v>
      </c>
    </row>
    <row r="151" spans="1:151" x14ac:dyDescent="0.25">
      <c r="A151" s="2">
        <v>1991</v>
      </c>
      <c r="B151" s="2">
        <v>2</v>
      </c>
      <c r="C151" s="3">
        <v>117</v>
      </c>
      <c r="D151" s="3">
        <v>161</v>
      </c>
      <c r="E151" s="3">
        <v>159</v>
      </c>
      <c r="F151" s="13"/>
      <c r="G151" s="12"/>
      <c r="H151" s="4">
        <f>[1]Area_Weights_Data!C$5*C151+[1]Area_Weights_Data!D$5*D151+[1]Area_Weights_Data!E$5*E151</f>
        <v>138.86602944577203</v>
      </c>
      <c r="I151" s="4">
        <f>[1]Area_Weights_Data!C$6*C151+[1]Area_Weights_Data!D$6*D151+[1]Area_Weights_Data!E$6*E151</f>
        <v>159.90236456150851</v>
      </c>
      <c r="J151" s="3">
        <v>145</v>
      </c>
      <c r="K151" s="3"/>
      <c r="L151" s="3"/>
      <c r="M151" s="13"/>
      <c r="N151" s="12"/>
      <c r="O151" s="4"/>
      <c r="P151" s="4"/>
      <c r="Q151" s="3">
        <v>165</v>
      </c>
      <c r="R151" s="3"/>
      <c r="S151" s="3">
        <v>129</v>
      </c>
      <c r="T151" s="13"/>
      <c r="U151" s="12"/>
      <c r="V151" s="4">
        <f t="shared" si="17"/>
        <v>165</v>
      </c>
      <c r="W151" s="4">
        <f>[1]Area_Weights_Data!C$12*Q151+[1]Area_Weights_Data!E$12*S151</f>
        <v>132.95842860112242</v>
      </c>
      <c r="X151" s="3">
        <v>112</v>
      </c>
      <c r="Y151" s="3">
        <v>162</v>
      </c>
      <c r="Z151" s="3">
        <v>188</v>
      </c>
      <c r="AA151" s="13"/>
      <c r="AB151" s="12"/>
      <c r="AC151" s="4">
        <f>[1]Area_Weights_Data!C$14*X151+[1]Area_Weights_Data!D$14*Y151+[1]Area_Weights_Data!E$14*Z151</f>
        <v>123.85901772425922</v>
      </c>
      <c r="AD151" s="4">
        <f>[1]Area_Weights_Data!C$15*X151+[1]Area_Weights_Data!D$15*Y151+[1]Area_Weights_Data!E$15*Z151</f>
        <v>173.62650530936696</v>
      </c>
      <c r="AE151" s="3">
        <v>152</v>
      </c>
      <c r="AF151" s="3"/>
      <c r="AG151" s="3">
        <v>143</v>
      </c>
      <c r="AH151" s="13"/>
      <c r="AI151" s="12"/>
      <c r="AJ151" s="4">
        <f t="shared" si="18"/>
        <v>152</v>
      </c>
      <c r="AK151" s="4">
        <f t="shared" si="16"/>
        <v>143</v>
      </c>
      <c r="AL151" s="3"/>
      <c r="AM151" s="3">
        <v>114</v>
      </c>
      <c r="AN151" s="3">
        <v>171</v>
      </c>
      <c r="AO151" s="13"/>
      <c r="AP151" s="12"/>
      <c r="AQ151" s="4">
        <f>[1]Area_Weights_Data!D$23*AM151+[1]Area_Weights_Data!E$23*AN151</f>
        <v>143.79726333426416</v>
      </c>
      <c r="AR151" s="4">
        <f t="shared" si="19"/>
        <v>171</v>
      </c>
      <c r="AS151" s="3">
        <v>75</v>
      </c>
      <c r="AT151" s="3">
        <v>117</v>
      </c>
      <c r="AU151" s="3">
        <v>196</v>
      </c>
      <c r="AV151" s="13"/>
      <c r="AW151" s="12"/>
      <c r="AX151" s="4">
        <f>[1]Area_Weights_Data!$C$26*AS151+[1]Area_Weights_Data!$D$26*AT151+[1]Area_Weights_Data!$E$26*AU151</f>
        <v>87.349923664122116</v>
      </c>
      <c r="AY151" s="4">
        <f>[1]Area_Weights_Data!C$27*AS151+[1]Area_Weights_Data!D$27*AT151+[1]Area_Weights_Data!E$27*AU151</f>
        <v>158.99711430556303</v>
      </c>
      <c r="AZ151" s="3">
        <v>97</v>
      </c>
      <c r="BA151" s="3">
        <v>180</v>
      </c>
      <c r="BB151" s="3">
        <v>180</v>
      </c>
      <c r="BC151" s="13"/>
      <c r="BD151" s="12"/>
      <c r="BE151" s="4">
        <f t="shared" si="20"/>
        <v>97</v>
      </c>
      <c r="BF151" s="4">
        <f>[1]Area_Weights_Data!C$33*AZ151+[1]Area_Weights_Data!D$33*BA151+[1]Area_Weights_Data!E$33*BB151</f>
        <v>180</v>
      </c>
      <c r="BG151" s="3">
        <v>77</v>
      </c>
      <c r="BH151" s="3">
        <v>71</v>
      </c>
      <c r="BI151" s="3">
        <v>80</v>
      </c>
      <c r="BJ151" s="13"/>
      <c r="BK151" s="12"/>
      <c r="BL151" s="4">
        <f>[1]Area_Weights_Data!$C$35*BG151+[1]Area_Weights_Data!$D$35*BH151+[1]Area_Weights_Data!$E$35*BI151</f>
        <v>76.389221556886227</v>
      </c>
      <c r="BM151" s="4">
        <f>[1]Area_Weights_Data!$C$36*BG151+[1]Area_Weights_Data!$D$36*BH151+[1]Area_Weights_Data!$E$36*BI151</f>
        <v>74.148148148148152</v>
      </c>
      <c r="BN151" s="2">
        <v>130</v>
      </c>
      <c r="BO151" s="2">
        <v>144</v>
      </c>
      <c r="BP151" s="13"/>
      <c r="BQ151" s="13"/>
      <c r="BR151" s="3">
        <v>73</v>
      </c>
      <c r="BS151" s="3">
        <v>91</v>
      </c>
      <c r="BT151" s="3">
        <v>136</v>
      </c>
      <c r="BU151" s="13"/>
      <c r="BV151" s="12"/>
      <c r="BW151" s="4">
        <f>BR151*[1]Area_Weights_Data!C$41+BS151*[1]Area_Weights_Data!D$41+BT151*[1]Area_Weights_Data!E$41</f>
        <v>74.560000000000016</v>
      </c>
      <c r="BX151" s="4">
        <f>BR151*[1]Area_Weights_Data!C$42+BS151*[1]Area_Weights_Data!D$42+BT151*[1]Area_Weights_Data!E$42</f>
        <v>121.37798408488064</v>
      </c>
      <c r="BY151"/>
      <c r="BZ151" s="3">
        <v>17</v>
      </c>
      <c r="CA151" s="3">
        <v>20</v>
      </c>
      <c r="CB151" s="3">
        <v>18</v>
      </c>
      <c r="CC151" s="13"/>
      <c r="CD151" s="12"/>
      <c r="CE151" s="4">
        <f>[1]Area_Weights_Data!L$5*BZ151+[1]Area_Weights_Data!M$5*CA151+[1]Area_Weights_Data!N$5*CB151</f>
        <v>18.454624027657736</v>
      </c>
      <c r="CF151" s="4">
        <f>[1]Area_Weights_Data!L$6*BZ151+[1]Area_Weights_Data!M$6*CA151+[1]Area_Weights_Data!N$6*CB151</f>
        <v>18.953107960741548</v>
      </c>
      <c r="CG151" s="3">
        <v>20</v>
      </c>
      <c r="CH151" s="3"/>
      <c r="CI151" s="3"/>
      <c r="CJ151" s="13"/>
      <c r="CK151" s="12"/>
      <c r="CL151" s="4"/>
      <c r="CM151" s="4"/>
      <c r="CN151" s="3">
        <v>34</v>
      </c>
      <c r="CO151" s="3"/>
      <c r="CP151" s="3">
        <v>29</v>
      </c>
      <c r="CQ151" s="13"/>
      <c r="CR151" s="12"/>
      <c r="CS151" s="4">
        <f>[1]Area_Weights_Data!L$11*CN151+[1]Area_Weights_Data!N$11*CP151</f>
        <v>34</v>
      </c>
      <c r="CT151" s="4">
        <f>[1]Area_Weights_Data!L$12*CN151+[1]Area_Weights_Data!N$12*CP151</f>
        <v>30.401933701657462</v>
      </c>
      <c r="CU151" s="3">
        <v>16</v>
      </c>
      <c r="CV151" s="3">
        <v>23</v>
      </c>
      <c r="CW151" s="3">
        <v>30.5</v>
      </c>
      <c r="CX151" s="13"/>
      <c r="CY151" s="12"/>
      <c r="CZ151" s="4">
        <f>[1]Area_Weights_Data!L$14*CU151+[1]Area_Weights_Data!M$14*CV151+[1]Area_Weights_Data!N$14*CW151</f>
        <v>17.664495114006513</v>
      </c>
      <c r="DA151" s="4">
        <f>[1]Area_Weights_Data!L$15*CU151+[1]Area_Weights_Data!M$15*CV151+[1]Area_Weights_Data!N$15*CW151</f>
        <v>26.579258010118036</v>
      </c>
      <c r="DB151" s="3">
        <v>19.5</v>
      </c>
      <c r="DC151" s="3"/>
      <c r="DD151" s="3">
        <v>19.5</v>
      </c>
      <c r="DE151" s="13"/>
      <c r="DF151" s="12"/>
      <c r="DG151" s="4">
        <f t="shared" si="21"/>
        <v>19.5</v>
      </c>
      <c r="DH151" s="4">
        <f t="shared" si="22"/>
        <v>19.5</v>
      </c>
      <c r="DI151" s="3"/>
      <c r="DJ151" s="3">
        <v>14</v>
      </c>
      <c r="DK151" s="3">
        <v>16.5</v>
      </c>
      <c r="DL151" s="13"/>
      <c r="DM151" s="12"/>
      <c r="DN151" s="4">
        <f>[1]Area_Weights_Data!M$23*DJ151+[1]Area_Weights_Data!N$23*DK151</f>
        <v>14.735294117647056</v>
      </c>
      <c r="DO151" s="4">
        <f t="shared" si="23"/>
        <v>16.5</v>
      </c>
      <c r="DP151" s="3">
        <v>13.5</v>
      </c>
      <c r="DQ151" s="3">
        <v>14</v>
      </c>
      <c r="DR151" s="3">
        <v>17.5</v>
      </c>
      <c r="DS151" s="13"/>
      <c r="DT151" s="12"/>
      <c r="DU151" s="4">
        <f>[1]Area_Weights_Data!L$26*DP151+[1]Area_Weights_Data!M$26*DQ151+[1]Area_Weights_Data!N$26*DR151</f>
        <v>13.747967479674795</v>
      </c>
      <c r="DV151" s="4">
        <f>[1]Area_Weights_Data!L$27*DP151+[1]Area_Weights_Data!M$27*DQ151+[1]Area_Weights_Data!N$27*DR151</f>
        <v>16.509433962264154</v>
      </c>
      <c r="DW151" s="3">
        <v>17.5</v>
      </c>
      <c r="DX151" s="3">
        <v>18.5</v>
      </c>
      <c r="DY151" s="3">
        <v>20</v>
      </c>
      <c r="DZ151" s="13"/>
      <c r="EA151" s="12"/>
      <c r="EB151" s="4">
        <f>[1]Area_Weights_Data!L$32*DW151+[1]Area_Weights_Data!M$32*DX151+[1]Area_Weights_Data!N$32*DY151</f>
        <v>17.600000000000001</v>
      </c>
      <c r="EC151" s="4">
        <f>[1]Area_Weights_Data!L$33*DW151+[1]Area_Weights_Data!M$33*DX151+[1]Area_Weights_Data!N$33*DY151</f>
        <v>19.017346938775507</v>
      </c>
      <c r="ED151" s="3">
        <v>11</v>
      </c>
      <c r="EE151" s="3">
        <v>8.5</v>
      </c>
      <c r="EF151" s="3">
        <v>11</v>
      </c>
      <c r="EG151" s="13"/>
      <c r="EH151" s="12"/>
      <c r="EI151" s="4">
        <f>[1]Area_Weights_Data!$L$35*ED151+[1]Area_Weights_Data!$M$35*EE151+[1]Area_Weights_Data!$N$35*EF151</f>
        <v>10.821428571428573</v>
      </c>
      <c r="EJ151" s="4">
        <f>[1]Area_Weights_Data!$L$36*ED151+[1]Area_Weights_Data!$M$36*EE151+[1]Area_Weights_Data!$N$36*EF151</f>
        <v>9.7962962962962941</v>
      </c>
      <c r="EK151" s="2">
        <v>16</v>
      </c>
      <c r="EL151" s="2">
        <v>15</v>
      </c>
      <c r="EM151" s="13"/>
      <c r="EN151" s="13"/>
      <c r="EO151" s="3">
        <v>8.5</v>
      </c>
      <c r="EP151" s="3">
        <v>12.5</v>
      </c>
      <c r="EQ151" s="3">
        <v>12.5</v>
      </c>
      <c r="ER151" s="12"/>
      <c r="ES151" s="13"/>
      <c r="ET151" s="4">
        <f>[1]Area_Weights_Data!L$41*EO151+[1]Area_Weights_Data!M$41*EP151+[1]Area_Weights_Data!N$41*EQ151</f>
        <v>9.6063829787234063</v>
      </c>
      <c r="EU151" s="4">
        <f>[1]Area_Weights_Data!L$42*EO151+[1]Area_Weights_Data!M$42*EP151+[1]Area_Weights_Data!N$42*EQ151</f>
        <v>12.500000000000004</v>
      </c>
    </row>
    <row r="152" spans="1:151" x14ac:dyDescent="0.25">
      <c r="A152" s="2">
        <v>1991</v>
      </c>
      <c r="B152" s="2">
        <v>3</v>
      </c>
      <c r="C152" s="3">
        <v>107</v>
      </c>
      <c r="D152" s="3">
        <v>178</v>
      </c>
      <c r="E152" s="3">
        <v>165</v>
      </c>
      <c r="F152" s="13"/>
      <c r="G152" s="12"/>
      <c r="H152" s="4">
        <f>[1]Area_Weights_Data!C$5*C152+[1]Area_Weights_Data!D$5*D152+[1]Area_Weights_Data!E$5*E152</f>
        <v>142.2838202420412</v>
      </c>
      <c r="I152" s="4">
        <f>[1]Area_Weights_Data!C$6*C152+[1]Area_Weights_Data!D$6*D152+[1]Area_Weights_Data!E$6*E152</f>
        <v>170.86536964980542</v>
      </c>
      <c r="J152" s="3">
        <v>150</v>
      </c>
      <c r="K152" s="3"/>
      <c r="L152" s="3"/>
      <c r="M152" s="13"/>
      <c r="N152" s="12"/>
      <c r="O152" s="4"/>
      <c r="P152" s="4"/>
      <c r="Q152" s="3">
        <v>160</v>
      </c>
      <c r="R152" s="3"/>
      <c r="S152" s="3">
        <v>154</v>
      </c>
      <c r="T152" s="13"/>
      <c r="U152" s="12"/>
      <c r="V152" s="4">
        <f t="shared" si="17"/>
        <v>160</v>
      </c>
      <c r="W152" s="4">
        <f>[1]Area_Weights_Data!C$12*Q152+[1]Area_Weights_Data!E$12*S152</f>
        <v>154.65973810018707</v>
      </c>
      <c r="X152" s="3">
        <v>118</v>
      </c>
      <c r="Y152" s="3">
        <v>179</v>
      </c>
      <c r="Z152" s="3">
        <v>195</v>
      </c>
      <c r="AA152" s="13"/>
      <c r="AB152" s="12"/>
      <c r="AC152" s="4">
        <f>[1]Area_Weights_Data!C$14*X152+[1]Area_Weights_Data!D$14*Y152+[1]Area_Weights_Data!E$14*Z152</f>
        <v>132.46800162359625</v>
      </c>
      <c r="AD152" s="4">
        <f>[1]Area_Weights_Data!C$15*X152+[1]Area_Weights_Data!D$15*Y152+[1]Area_Weights_Data!E$15*Z152</f>
        <v>186.15477249807194</v>
      </c>
      <c r="AE152" s="3">
        <v>153</v>
      </c>
      <c r="AF152" s="3"/>
      <c r="AG152" s="3">
        <v>153</v>
      </c>
      <c r="AH152" s="13"/>
      <c r="AI152" s="12"/>
      <c r="AJ152" s="4">
        <f t="shared" si="18"/>
        <v>153</v>
      </c>
      <c r="AK152" s="4">
        <f t="shared" si="16"/>
        <v>153</v>
      </c>
      <c r="AL152" s="3"/>
      <c r="AM152" s="3">
        <v>127</v>
      </c>
      <c r="AN152" s="3">
        <v>178</v>
      </c>
      <c r="AO152" s="13"/>
      <c r="AP152" s="12"/>
      <c r="AQ152" s="4">
        <f>[1]Area_Weights_Data!D$23*AM152+[1]Area_Weights_Data!E$23*AN152</f>
        <v>153.62580284836636</v>
      </c>
      <c r="AR152" s="4">
        <f t="shared" si="19"/>
        <v>178</v>
      </c>
      <c r="AS152" s="3">
        <v>83</v>
      </c>
      <c r="AT152" s="3">
        <v>129</v>
      </c>
      <c r="AU152" s="3">
        <v>172</v>
      </c>
      <c r="AV152" s="13"/>
      <c r="AW152" s="12"/>
      <c r="AX152" s="4">
        <f>[1]Area_Weights_Data!$C$26*AS152+[1]Area_Weights_Data!$D$26*AT152+[1]Area_Weights_Data!$E$26*AU152</f>
        <v>96.526106870228986</v>
      </c>
      <c r="AY152" s="4">
        <f>[1]Area_Weights_Data!C$27*AS152+[1]Area_Weights_Data!D$27*AT152+[1]Area_Weights_Data!E$27*AU152</f>
        <v>151.85918879923054</v>
      </c>
      <c r="AZ152" s="3">
        <v>100</v>
      </c>
      <c r="BA152" s="3">
        <v>180</v>
      </c>
      <c r="BB152" s="3">
        <v>190</v>
      </c>
      <c r="BC152" s="13"/>
      <c r="BD152" s="12"/>
      <c r="BE152" s="4">
        <f t="shared" si="20"/>
        <v>100</v>
      </c>
      <c r="BF152" s="4">
        <f>[1]Area_Weights_Data!C$33*AZ152+[1]Area_Weights_Data!D$33*BA152+[1]Area_Weights_Data!E$33*BB152</f>
        <v>185.37439999999998</v>
      </c>
      <c r="BG152" s="3">
        <v>66</v>
      </c>
      <c r="BH152" s="3">
        <v>56</v>
      </c>
      <c r="BI152" s="3">
        <v>68</v>
      </c>
      <c r="BJ152" s="13"/>
      <c r="BK152" s="12"/>
      <c r="BL152" s="4">
        <f>[1]Area_Weights_Data!$C$35*BG152+[1]Area_Weights_Data!$D$35*BH152+[1]Area_Weights_Data!$E$35*BI152</f>
        <v>64.982035928143716</v>
      </c>
      <c r="BM152" s="4">
        <f>[1]Area_Weights_Data!$C$36*BG152+[1]Area_Weights_Data!$D$36*BH152+[1]Area_Weights_Data!$E$36*BI152</f>
        <v>60.197530864197532</v>
      </c>
      <c r="BN152" s="2">
        <v>128</v>
      </c>
      <c r="BO152" s="2">
        <v>148</v>
      </c>
      <c r="BP152" s="13"/>
      <c r="BQ152" s="13"/>
      <c r="BR152" s="3">
        <v>88</v>
      </c>
      <c r="BS152" s="3">
        <v>115</v>
      </c>
      <c r="BT152" s="3">
        <v>148</v>
      </c>
      <c r="BU152" s="13"/>
      <c r="BV152" s="12"/>
      <c r="BW152" s="4">
        <f>BR152*[1]Area_Weights_Data!C$41+BS152*[1]Area_Weights_Data!D$41+BT152*[1]Area_Weights_Data!E$41</f>
        <v>90.340000000000018</v>
      </c>
      <c r="BX152" s="4">
        <f>BR152*[1]Area_Weights_Data!C$42+BS152*[1]Area_Weights_Data!D$42+BT152*[1]Area_Weights_Data!E$42</f>
        <v>137.27718832891244</v>
      </c>
      <c r="BY152"/>
      <c r="BZ152" s="3">
        <v>19.5</v>
      </c>
      <c r="CA152" s="3">
        <v>26.5</v>
      </c>
      <c r="CB152" s="3">
        <v>23.5</v>
      </c>
      <c r="CC152" s="13"/>
      <c r="CD152" s="12"/>
      <c r="CE152" s="4">
        <f>[1]Area_Weights_Data!L$5*BZ152+[1]Area_Weights_Data!M$5*CA152+[1]Area_Weights_Data!N$5*CB152</f>
        <v>22.894122731201385</v>
      </c>
      <c r="CF152" s="4">
        <f>[1]Area_Weights_Data!L$6*BZ152+[1]Area_Weights_Data!M$6*CA152+[1]Area_Weights_Data!N$6*CB152</f>
        <v>24.929661941112325</v>
      </c>
      <c r="CG152" s="3">
        <v>18.5</v>
      </c>
      <c r="CH152" s="3"/>
      <c r="CI152" s="3"/>
      <c r="CJ152" s="13"/>
      <c r="CK152" s="12"/>
      <c r="CL152" s="4"/>
      <c r="CM152" s="4"/>
      <c r="CN152" s="3">
        <v>31.5</v>
      </c>
      <c r="CO152" s="3"/>
      <c r="CP152" s="3">
        <v>36.5</v>
      </c>
      <c r="CQ152" s="13"/>
      <c r="CR152" s="12"/>
      <c r="CS152" s="4">
        <f>[1]Area_Weights_Data!L$11*CN152+[1]Area_Weights_Data!N$11*CP152</f>
        <v>31.5</v>
      </c>
      <c r="CT152" s="4">
        <f>[1]Area_Weights_Data!L$12*CN152+[1]Area_Weights_Data!N$12*CP152</f>
        <v>35.098066298342545</v>
      </c>
      <c r="CU152" s="3">
        <v>17</v>
      </c>
      <c r="CV152" s="3">
        <v>27.5</v>
      </c>
      <c r="CW152" s="3">
        <v>32</v>
      </c>
      <c r="CX152" s="13"/>
      <c r="CY152" s="12"/>
      <c r="CZ152" s="4">
        <f>[1]Area_Weights_Data!L$14*CU152+[1]Area_Weights_Data!M$14*CV152+[1]Area_Weights_Data!N$14*CW152</f>
        <v>19.49674267100977</v>
      </c>
      <c r="DA152" s="4">
        <f>[1]Area_Weights_Data!L$15*CU152+[1]Area_Weights_Data!M$15*CV152+[1]Area_Weights_Data!N$15*CW152</f>
        <v>29.647554806070819</v>
      </c>
      <c r="DB152" s="3">
        <v>20</v>
      </c>
      <c r="DC152" s="3"/>
      <c r="DD152" s="3">
        <v>20.5</v>
      </c>
      <c r="DE152" s="13"/>
      <c r="DF152" s="12"/>
      <c r="DG152" s="4">
        <f t="shared" si="21"/>
        <v>20</v>
      </c>
      <c r="DH152" s="4">
        <f t="shared" si="22"/>
        <v>20.5</v>
      </c>
      <c r="DI152" s="3"/>
      <c r="DJ152" s="3">
        <v>13.5</v>
      </c>
      <c r="DK152" s="3">
        <v>16.5</v>
      </c>
      <c r="DL152" s="13"/>
      <c r="DM152" s="12"/>
      <c r="DN152" s="4">
        <f>[1]Area_Weights_Data!M$23*DJ152+[1]Area_Weights_Data!N$23*DK152</f>
        <v>14.382352941176467</v>
      </c>
      <c r="DO152" s="4">
        <f t="shared" si="23"/>
        <v>16.5</v>
      </c>
      <c r="DP152" s="3">
        <v>13</v>
      </c>
      <c r="DQ152" s="3">
        <v>14.5</v>
      </c>
      <c r="DR152" s="3">
        <v>17</v>
      </c>
      <c r="DS152" s="13"/>
      <c r="DT152" s="12"/>
      <c r="DU152" s="4">
        <f>[1]Area_Weights_Data!L$26*DP152+[1]Area_Weights_Data!M$26*DQ152+[1]Area_Weights_Data!N$26*DR152</f>
        <v>13.743902439024389</v>
      </c>
      <c r="DV152" s="4">
        <f>[1]Area_Weights_Data!L$27*DP152+[1]Area_Weights_Data!M$27*DQ152+[1]Area_Weights_Data!N$27*DR152</f>
        <v>16.29245283018868</v>
      </c>
      <c r="DW152" s="3">
        <v>14.5</v>
      </c>
      <c r="DX152" s="3">
        <v>17</v>
      </c>
      <c r="DY152" s="3">
        <v>22</v>
      </c>
      <c r="DZ152" s="13"/>
      <c r="EA152" s="12"/>
      <c r="EB152" s="4">
        <f>[1]Area_Weights_Data!L$32*DW152+[1]Area_Weights_Data!M$32*DX152+[1]Area_Weights_Data!N$32*DY152</f>
        <v>14.75</v>
      </c>
      <c r="EC152" s="4">
        <f>[1]Area_Weights_Data!L$33*DW152+[1]Area_Weights_Data!M$33*DX152+[1]Area_Weights_Data!N$33*DY152</f>
        <v>18.724489795918366</v>
      </c>
      <c r="ED152" s="3">
        <v>9.6</v>
      </c>
      <c r="EE152" s="3">
        <v>7</v>
      </c>
      <c r="EF152" s="3">
        <v>10.5</v>
      </c>
      <c r="EG152" s="13"/>
      <c r="EH152" s="12"/>
      <c r="EI152" s="4">
        <f>[1]Area_Weights_Data!$L$35*ED152+[1]Area_Weights_Data!$M$35*EE152+[1]Area_Weights_Data!$N$35*EF152</f>
        <v>9.4142857142857146</v>
      </c>
      <c r="EJ152" s="4">
        <f>[1]Area_Weights_Data!$L$36*ED152+[1]Area_Weights_Data!$M$36*EE152+[1]Area_Weights_Data!$N$36*EF152</f>
        <v>8.8148148148148131</v>
      </c>
      <c r="EK152" s="2">
        <v>17</v>
      </c>
      <c r="EL152" s="2">
        <v>17.5</v>
      </c>
      <c r="EM152" s="13"/>
      <c r="EN152" s="13"/>
      <c r="EO152" s="3">
        <v>9</v>
      </c>
      <c r="EP152" s="3">
        <v>12.5</v>
      </c>
      <c r="EQ152" s="3">
        <v>13.5</v>
      </c>
      <c r="ER152" s="12"/>
      <c r="ES152" s="13"/>
      <c r="ET152" s="4">
        <f>[1]Area_Weights_Data!L$41*EO152+[1]Area_Weights_Data!M$41*EP152+[1]Area_Weights_Data!N$41*EQ152</f>
        <v>9.9680851063829792</v>
      </c>
      <c r="EU152" s="4">
        <f>[1]Area_Weights_Data!L$42*EO152+[1]Area_Weights_Data!M$42*EP152+[1]Area_Weights_Data!N$42*EQ152</f>
        <v>12.775641025641029</v>
      </c>
    </row>
    <row r="153" spans="1:151" x14ac:dyDescent="0.25">
      <c r="A153" s="2">
        <v>1991</v>
      </c>
      <c r="B153" s="2">
        <v>4</v>
      </c>
      <c r="C153" s="3">
        <v>163</v>
      </c>
      <c r="D153" s="3">
        <v>188</v>
      </c>
      <c r="E153" s="3">
        <v>190</v>
      </c>
      <c r="F153" s="13"/>
      <c r="G153" s="12"/>
      <c r="H153" s="4">
        <f>[1]Area_Weights_Data!C$5*C153+[1]Area_Weights_Data!D$5*D153+[1]Area_Weights_Data!E$5*E153</f>
        <v>175.42388036691594</v>
      </c>
      <c r="I153" s="4">
        <f>[1]Area_Weights_Data!C$6*C153+[1]Area_Weights_Data!D$6*D153+[1]Area_Weights_Data!E$6*E153</f>
        <v>189.09763543849147</v>
      </c>
      <c r="J153" s="3">
        <v>151</v>
      </c>
      <c r="K153" s="3"/>
      <c r="L153" s="3"/>
      <c r="M153" s="13"/>
      <c r="N153" s="12"/>
      <c r="O153" s="4"/>
      <c r="P153" s="4"/>
      <c r="Q153" s="3">
        <v>169</v>
      </c>
      <c r="R153" s="3"/>
      <c r="S153" s="3">
        <v>166</v>
      </c>
      <c r="T153" s="13"/>
      <c r="U153" s="12"/>
      <c r="V153" s="4">
        <f t="shared" si="17"/>
        <v>169</v>
      </c>
      <c r="W153" s="4">
        <f>[1]Area_Weights_Data!C$12*Q153+[1]Area_Weights_Data!E$12*S153</f>
        <v>166.32986905009355</v>
      </c>
      <c r="X153" s="3">
        <v>121</v>
      </c>
      <c r="Y153" s="3">
        <v>178</v>
      </c>
      <c r="Z153" s="3">
        <v>198</v>
      </c>
      <c r="AA153" s="13"/>
      <c r="AB153" s="12"/>
      <c r="AC153" s="4">
        <f>[1]Area_Weights_Data!C$14*X153+[1]Area_Weights_Data!D$14*Y153+[1]Area_Weights_Data!E$14*Z153</f>
        <v>134.51928020565549</v>
      </c>
      <c r="AD153" s="4">
        <f>[1]Area_Weights_Data!C$15*X153+[1]Area_Weights_Data!D$15*Y153+[1]Area_Weights_Data!E$15*Z153</f>
        <v>186.94346562258994</v>
      </c>
      <c r="AE153" s="3">
        <v>160</v>
      </c>
      <c r="AF153" s="3"/>
      <c r="AG153" s="3">
        <v>147</v>
      </c>
      <c r="AH153" s="13"/>
      <c r="AI153" s="12"/>
      <c r="AJ153" s="4">
        <f t="shared" si="18"/>
        <v>160</v>
      </c>
      <c r="AK153" s="4">
        <f t="shared" si="16"/>
        <v>147</v>
      </c>
      <c r="AL153" s="3"/>
      <c r="AM153" s="3">
        <v>151</v>
      </c>
      <c r="AN153" s="3">
        <v>170</v>
      </c>
      <c r="AO153" s="13"/>
      <c r="AP153" s="12"/>
      <c r="AQ153" s="4">
        <f>[1]Area_Weights_Data!D$23*AM153+[1]Area_Weights_Data!E$23*AN153</f>
        <v>160.7746439542027</v>
      </c>
      <c r="AR153" s="4">
        <f t="shared" si="19"/>
        <v>170</v>
      </c>
      <c r="AS153" s="3">
        <v>100</v>
      </c>
      <c r="AT153" s="3">
        <v>137</v>
      </c>
      <c r="AU153" s="3">
        <v>180</v>
      </c>
      <c r="AV153" s="13"/>
      <c r="AW153" s="12"/>
      <c r="AX153" s="4">
        <f>[1]Area_Weights_Data!$C$26*AS153+[1]Area_Weights_Data!$D$26*AT153+[1]Area_Weights_Data!$E$26*AU153</f>
        <v>110.87969465648852</v>
      </c>
      <c r="AY153" s="4">
        <f>[1]Area_Weights_Data!C$27*AS153+[1]Area_Weights_Data!D$27*AT153+[1]Area_Weights_Data!E$27*AU153</f>
        <v>159.85918879923054</v>
      </c>
      <c r="AZ153" s="3">
        <v>108</v>
      </c>
      <c r="BA153" s="3">
        <v>185</v>
      </c>
      <c r="BB153" s="3">
        <v>189</v>
      </c>
      <c r="BC153" s="13"/>
      <c r="BD153" s="12"/>
      <c r="BE153" s="4">
        <f t="shared" si="20"/>
        <v>108</v>
      </c>
      <c r="BF153" s="4">
        <f>[1]Area_Weights_Data!C$33*AZ153+[1]Area_Weights_Data!D$33*BA153+[1]Area_Weights_Data!E$33*BB153</f>
        <v>187.14975999999999</v>
      </c>
      <c r="BG153" s="3">
        <v>83</v>
      </c>
      <c r="BH153" s="3">
        <v>63</v>
      </c>
      <c r="BI153" s="3">
        <v>76</v>
      </c>
      <c r="BJ153" s="13"/>
      <c r="BK153" s="12"/>
      <c r="BL153" s="4">
        <f>[1]Area_Weights_Data!$C$35*BG153+[1]Area_Weights_Data!$D$35*BH153+[1]Area_Weights_Data!$E$35*BI153</f>
        <v>80.964071856287418</v>
      </c>
      <c r="BM153" s="4">
        <f>[1]Area_Weights_Data!$C$36*BG153+[1]Area_Weights_Data!$D$36*BH153+[1]Area_Weights_Data!$E$36*BI153</f>
        <v>67.547325102880663</v>
      </c>
      <c r="BN153" s="2">
        <v>156</v>
      </c>
      <c r="BO153" s="2">
        <v>155</v>
      </c>
      <c r="BP153" s="13"/>
      <c r="BQ153" s="13"/>
      <c r="BR153" s="3">
        <v>92</v>
      </c>
      <c r="BS153" s="3">
        <v>109</v>
      </c>
      <c r="BT153" s="3">
        <v>124</v>
      </c>
      <c r="BU153" s="13"/>
      <c r="BV153" s="12"/>
      <c r="BW153" s="4">
        <f>BR153*[1]Area_Weights_Data!C$41+BS153*[1]Area_Weights_Data!D$41+BT153*[1]Area_Weights_Data!E$41</f>
        <v>93.473333333333343</v>
      </c>
      <c r="BX153" s="4">
        <f>BR153*[1]Area_Weights_Data!C$42+BS153*[1]Area_Weights_Data!D$42+BT153*[1]Area_Weights_Data!E$42</f>
        <v>119.1259946949602</v>
      </c>
      <c r="BY153"/>
      <c r="BZ153" s="3">
        <v>16.5</v>
      </c>
      <c r="CA153" s="3">
        <v>25</v>
      </c>
      <c r="CB153" s="3">
        <v>27.5</v>
      </c>
      <c r="CC153" s="13"/>
      <c r="CD153" s="12"/>
      <c r="CE153" s="4">
        <f>[1]Area_Weights_Data!L$5*BZ153+[1]Area_Weights_Data!M$5*CA153+[1]Area_Weights_Data!N$5*CB153</f>
        <v>20.62143474503025</v>
      </c>
      <c r="CF153" s="4">
        <f>[1]Area_Weights_Data!L$6*BZ153+[1]Area_Weights_Data!M$6*CA153+[1]Area_Weights_Data!N$6*CB153</f>
        <v>26.308615049073065</v>
      </c>
      <c r="CG153" s="3">
        <v>17</v>
      </c>
      <c r="CH153" s="3"/>
      <c r="CI153" s="3"/>
      <c r="CJ153" s="13"/>
      <c r="CK153" s="12"/>
      <c r="CL153" s="4"/>
      <c r="CM153" s="4"/>
      <c r="CN153" s="3">
        <v>37</v>
      </c>
      <c r="CO153" s="3"/>
      <c r="CP153" s="3">
        <v>40</v>
      </c>
      <c r="CQ153" s="13"/>
      <c r="CR153" s="12"/>
      <c r="CS153" s="4">
        <f>[1]Area_Weights_Data!L$11*CN153+[1]Area_Weights_Data!N$11*CP153</f>
        <v>37</v>
      </c>
      <c r="CT153" s="4">
        <f>[1]Area_Weights_Data!L$12*CN153+[1]Area_Weights_Data!N$12*CP153</f>
        <v>39.158839779005532</v>
      </c>
      <c r="CU153" s="3">
        <v>18</v>
      </c>
      <c r="CV153" s="3">
        <v>29</v>
      </c>
      <c r="CW153" s="3">
        <v>34</v>
      </c>
      <c r="CX153" s="13"/>
      <c r="CY153" s="12"/>
      <c r="CZ153" s="4">
        <f>[1]Area_Weights_Data!L$14*CU153+[1]Area_Weights_Data!M$14*CV153+[1]Area_Weights_Data!N$14*CW153</f>
        <v>20.615635179153095</v>
      </c>
      <c r="DA153" s="4">
        <f>[1]Area_Weights_Data!L$15*CU153+[1]Area_Weights_Data!M$15*CV153+[1]Area_Weights_Data!N$15*CW153</f>
        <v>31.386172006745351</v>
      </c>
      <c r="DB153" s="3">
        <v>20</v>
      </c>
      <c r="DC153" s="3"/>
      <c r="DD153" s="3">
        <v>20.5</v>
      </c>
      <c r="DE153" s="13"/>
      <c r="DF153" s="12"/>
      <c r="DG153" s="4">
        <f t="shared" si="21"/>
        <v>20</v>
      </c>
      <c r="DH153" s="4">
        <f t="shared" si="22"/>
        <v>20.5</v>
      </c>
      <c r="DI153" s="3"/>
      <c r="DJ153" s="3">
        <v>13.5</v>
      </c>
      <c r="DK153" s="3">
        <v>15.5</v>
      </c>
      <c r="DL153" s="13"/>
      <c r="DM153" s="12"/>
      <c r="DN153" s="4">
        <f>[1]Area_Weights_Data!M$23*DJ153+[1]Area_Weights_Data!N$23*DK153</f>
        <v>14.088235294117643</v>
      </c>
      <c r="DO153" s="4">
        <f t="shared" si="23"/>
        <v>15.5</v>
      </c>
      <c r="DP153" s="3">
        <v>16.5</v>
      </c>
      <c r="DQ153" s="3">
        <v>17.5</v>
      </c>
      <c r="DR153" s="3">
        <v>19</v>
      </c>
      <c r="DS153" s="13"/>
      <c r="DT153" s="12"/>
      <c r="DU153" s="4">
        <f>[1]Area_Weights_Data!L$26*DP153+[1]Area_Weights_Data!M$26*DQ153+[1]Area_Weights_Data!N$26*DR153</f>
        <v>16.99593495934959</v>
      </c>
      <c r="DV153" s="4">
        <f>[1]Area_Weights_Data!L$27*DP153+[1]Area_Weights_Data!M$27*DQ153+[1]Area_Weights_Data!N$27*DR153</f>
        <v>18.575471698113212</v>
      </c>
      <c r="DW153" s="3">
        <v>16</v>
      </c>
      <c r="DX153" s="3">
        <v>20</v>
      </c>
      <c r="DY153" s="3">
        <v>24</v>
      </c>
      <c r="DZ153" s="13"/>
      <c r="EA153" s="12"/>
      <c r="EB153" s="4">
        <f>[1]Area_Weights_Data!L$32*DW153+[1]Area_Weights_Data!M$32*DX153+[1]Area_Weights_Data!N$32*DY153</f>
        <v>16.399999999999999</v>
      </c>
      <c r="EC153" s="4">
        <f>[1]Area_Weights_Data!L$33*DW153+[1]Area_Weights_Data!M$33*DX153+[1]Area_Weights_Data!N$33*DY153</f>
        <v>21.379591836734694</v>
      </c>
      <c r="ED153" s="3">
        <v>11</v>
      </c>
      <c r="EE153" s="3">
        <v>8.5</v>
      </c>
      <c r="EF153" s="3">
        <v>12</v>
      </c>
      <c r="EG153" s="13"/>
      <c r="EH153" s="12"/>
      <c r="EI153" s="4">
        <f>[1]Area_Weights_Data!$L$35*ED153+[1]Area_Weights_Data!$M$35*EE153+[1]Area_Weights_Data!$N$35*EF153</f>
        <v>10.821428571428573</v>
      </c>
      <c r="EJ153" s="4">
        <f>[1]Area_Weights_Data!$L$36*ED153+[1]Area_Weights_Data!$M$36*EE153+[1]Area_Weights_Data!$N$36*EF153</f>
        <v>10.314814814814813</v>
      </c>
      <c r="EK153" s="2">
        <v>18.5</v>
      </c>
      <c r="EL153" s="2">
        <v>23</v>
      </c>
      <c r="EM153" s="13"/>
      <c r="EN153" s="13"/>
      <c r="EO153" s="3">
        <v>9</v>
      </c>
      <c r="EP153" s="3">
        <v>13</v>
      </c>
      <c r="EQ153" s="3">
        <v>13.5</v>
      </c>
      <c r="ER153" s="12"/>
      <c r="ES153" s="13"/>
      <c r="ET153" s="4">
        <f>[1]Area_Weights_Data!L$41*EO153+[1]Area_Weights_Data!M$41*EP153+[1]Area_Weights_Data!N$41*EQ153</f>
        <v>10.106382978723406</v>
      </c>
      <c r="EU153" s="4">
        <f>[1]Area_Weights_Data!L$42*EO153+[1]Area_Weights_Data!M$42*EP153+[1]Area_Weights_Data!N$42*EQ153</f>
        <v>13.137820512820516</v>
      </c>
    </row>
    <row r="154" spans="1:151" x14ac:dyDescent="0.25">
      <c r="A154" s="2">
        <v>1992</v>
      </c>
      <c r="B154" s="2">
        <v>1</v>
      </c>
      <c r="D154" s="4"/>
      <c r="E154" s="4"/>
      <c r="F154" s="3">
        <v>200</v>
      </c>
      <c r="G154" s="3">
        <v>210</v>
      </c>
      <c r="H154" s="2"/>
      <c r="I154" s="2"/>
      <c r="J154" s="2"/>
      <c r="K154" s="2"/>
      <c r="L154" s="2"/>
      <c r="M154" s="3">
        <v>147</v>
      </c>
      <c r="N154" s="3">
        <v>136</v>
      </c>
      <c r="O154" s="2"/>
      <c r="P154" s="2"/>
      <c r="Q154" s="2"/>
      <c r="R154" s="2"/>
      <c r="S154" s="2"/>
      <c r="T154" s="3">
        <v>168</v>
      </c>
      <c r="U154" s="3">
        <v>182</v>
      </c>
      <c r="V154" s="2"/>
      <c r="W154" s="2"/>
      <c r="Z154" s="4"/>
      <c r="AA154" s="3">
        <v>193</v>
      </c>
      <c r="AB154" s="3">
        <v>199</v>
      </c>
      <c r="AC154" s="2"/>
      <c r="AE154" s="2"/>
      <c r="AF154" s="2"/>
      <c r="AG154" s="2"/>
      <c r="AH154" s="3">
        <v>164</v>
      </c>
      <c r="AI154" s="3">
        <v>149</v>
      </c>
      <c r="AJ154" s="2"/>
      <c r="AK154" s="2"/>
      <c r="AL154" s="2"/>
      <c r="AO154" s="3">
        <v>155</v>
      </c>
      <c r="AP154" s="3">
        <v>191</v>
      </c>
      <c r="AQ154" s="2"/>
      <c r="AU154" s="4"/>
      <c r="AV154" s="3">
        <v>80</v>
      </c>
      <c r="AW154" s="3">
        <v>180</v>
      </c>
      <c r="AY154" s="3"/>
      <c r="AZ154" s="4"/>
      <c r="BA154" s="4"/>
      <c r="BC154" s="3">
        <v>188</v>
      </c>
      <c r="BD154" s="3">
        <v>193</v>
      </c>
      <c r="BF154" s="3"/>
      <c r="BJ154" s="3">
        <v>91</v>
      </c>
      <c r="BK154" s="3">
        <v>67</v>
      </c>
      <c r="BP154" s="3">
        <v>157</v>
      </c>
      <c r="BQ154" s="3">
        <v>156</v>
      </c>
      <c r="BR154" s="3"/>
      <c r="BS154" s="4"/>
      <c r="BU154" s="2">
        <v>105</v>
      </c>
      <c r="BV154" s="3">
        <v>116</v>
      </c>
      <c r="BX154" s="4"/>
      <c r="CC154" s="3">
        <v>23</v>
      </c>
      <c r="CD154" s="3">
        <v>23.5</v>
      </c>
      <c r="CF154" s="3"/>
      <c r="CJ154" s="3">
        <v>15</v>
      </c>
      <c r="CK154" s="3">
        <v>14.5</v>
      </c>
      <c r="CQ154" s="3">
        <v>35.5</v>
      </c>
      <c r="CR154" s="3">
        <v>38.5</v>
      </c>
      <c r="CU154" s="5"/>
      <c r="CV154" s="5"/>
      <c r="CW154" s="5"/>
      <c r="CX154" s="3">
        <v>30.5</v>
      </c>
      <c r="CY154" s="3">
        <v>32.5</v>
      </c>
      <c r="DA154" s="3"/>
      <c r="DE154" s="3">
        <v>20</v>
      </c>
      <c r="DF154" s="3">
        <v>21.5</v>
      </c>
      <c r="DL154" s="3">
        <v>17</v>
      </c>
      <c r="DM154" s="3">
        <v>17.5</v>
      </c>
      <c r="DP154" s="5"/>
      <c r="DQ154" s="5"/>
      <c r="DR154" s="5"/>
      <c r="DS154" s="3">
        <v>15</v>
      </c>
      <c r="DT154" s="3">
        <v>16.5</v>
      </c>
      <c r="DX154" s="5"/>
      <c r="DY154" s="5"/>
      <c r="DZ154" s="3">
        <v>20.5</v>
      </c>
      <c r="EA154" s="3">
        <v>24</v>
      </c>
      <c r="EB154" s="4"/>
      <c r="EG154" s="3">
        <v>11</v>
      </c>
      <c r="EH154" s="3">
        <v>12</v>
      </c>
      <c r="EM154" s="3">
        <v>22.5</v>
      </c>
      <c r="EN154" s="3">
        <v>20.5</v>
      </c>
      <c r="EO154" s="5"/>
      <c r="EP154" s="5"/>
      <c r="EQ154" s="5"/>
      <c r="ER154" s="3">
        <v>12.5</v>
      </c>
      <c r="ES154" s="3">
        <v>13.5</v>
      </c>
    </row>
    <row r="155" spans="1:151" x14ac:dyDescent="0.25">
      <c r="A155" s="2">
        <v>1992</v>
      </c>
      <c r="B155" s="2">
        <v>2</v>
      </c>
      <c r="E155" s="4"/>
      <c r="F155" s="3">
        <v>172</v>
      </c>
      <c r="G155" s="3">
        <v>186</v>
      </c>
      <c r="H155" s="2"/>
      <c r="I155" s="2"/>
      <c r="J155" s="2"/>
      <c r="K155" s="2"/>
      <c r="L155" s="2"/>
      <c r="M155" s="3">
        <v>225</v>
      </c>
      <c r="N155" s="3">
        <v>201</v>
      </c>
      <c r="O155" s="2"/>
      <c r="P155" s="2"/>
      <c r="Q155" s="2"/>
      <c r="R155" s="2"/>
      <c r="S155" s="2"/>
      <c r="T155" s="3">
        <v>165</v>
      </c>
      <c r="U155" s="3">
        <v>177</v>
      </c>
      <c r="V155" s="2"/>
      <c r="W155" s="2"/>
      <c r="Z155" s="4"/>
      <c r="AA155" s="3">
        <v>208</v>
      </c>
      <c r="AB155" s="3">
        <v>220</v>
      </c>
      <c r="AC155" s="2"/>
      <c r="AE155" s="2"/>
      <c r="AF155" s="2"/>
      <c r="AG155" s="2"/>
      <c r="AH155" s="3">
        <v>194</v>
      </c>
      <c r="AI155" s="3">
        <v>168</v>
      </c>
      <c r="AJ155" s="2"/>
      <c r="AK155" s="2"/>
      <c r="AL155" s="2"/>
      <c r="AO155" s="3">
        <v>170</v>
      </c>
      <c r="AP155" s="3">
        <v>209</v>
      </c>
      <c r="AQ155" s="2"/>
      <c r="AU155" s="4"/>
      <c r="AV155" s="3">
        <v>87</v>
      </c>
      <c r="AW155" s="3">
        <v>200</v>
      </c>
      <c r="AY155" s="3"/>
      <c r="AZ155" s="4"/>
      <c r="BA155" s="4"/>
      <c r="BC155" s="3">
        <v>173</v>
      </c>
      <c r="BD155" s="3">
        <v>211</v>
      </c>
      <c r="BF155" s="3"/>
      <c r="BJ155" s="3">
        <v>97</v>
      </c>
      <c r="BK155" s="3">
        <v>76</v>
      </c>
      <c r="BP155" s="3">
        <v>173</v>
      </c>
      <c r="BQ155" s="3">
        <v>188</v>
      </c>
      <c r="BR155" s="3"/>
      <c r="BS155" s="4"/>
      <c r="BU155" s="3">
        <v>133</v>
      </c>
      <c r="BV155" s="3">
        <v>143</v>
      </c>
      <c r="BX155" s="4"/>
      <c r="CC155" s="3">
        <v>20.75</v>
      </c>
      <c r="CD155" s="3">
        <v>25.08</v>
      </c>
      <c r="CF155" s="3"/>
      <c r="CJ155" s="3">
        <v>18.59</v>
      </c>
      <c r="CK155" s="3"/>
      <c r="CQ155" s="2">
        <v>33.340000000000003</v>
      </c>
      <c r="CR155" s="3">
        <v>31</v>
      </c>
      <c r="CU155" s="5"/>
      <c r="CV155" s="5"/>
      <c r="CW155" s="5"/>
      <c r="CX155" s="3">
        <v>32.5</v>
      </c>
      <c r="CY155" s="3">
        <v>36.74</v>
      </c>
      <c r="DA155" s="3"/>
      <c r="DE155" s="2">
        <v>23</v>
      </c>
      <c r="DF155" s="2">
        <v>20.5</v>
      </c>
      <c r="DL155" s="2">
        <v>17.5</v>
      </c>
      <c r="DM155" s="3">
        <v>19.21</v>
      </c>
      <c r="DP155" s="5"/>
      <c r="DQ155" s="5"/>
      <c r="DR155" s="5"/>
      <c r="DS155" s="3">
        <v>16.12</v>
      </c>
      <c r="DT155" s="3">
        <v>15.54</v>
      </c>
      <c r="DZ155" s="3">
        <v>22</v>
      </c>
      <c r="EA155" s="3">
        <v>24</v>
      </c>
      <c r="EB155" s="4"/>
      <c r="EG155" s="3">
        <v>11.75</v>
      </c>
      <c r="EH155" s="3">
        <v>13</v>
      </c>
      <c r="EM155" s="3">
        <v>21</v>
      </c>
      <c r="EN155" s="2">
        <v>22.5</v>
      </c>
      <c r="EO155" s="5"/>
      <c r="EP155" s="5"/>
      <c r="EQ155" s="5"/>
      <c r="ER155" s="3">
        <v>12</v>
      </c>
      <c r="ES155" s="3">
        <v>13</v>
      </c>
      <c r="ET155" s="5"/>
    </row>
    <row r="156" spans="1:151" x14ac:dyDescent="0.25">
      <c r="A156" s="2">
        <v>1992</v>
      </c>
      <c r="B156" s="2">
        <v>3</v>
      </c>
      <c r="E156" s="4"/>
      <c r="F156" s="3">
        <v>166</v>
      </c>
      <c r="G156" s="3">
        <v>178</v>
      </c>
      <c r="H156" s="2"/>
      <c r="I156" s="2"/>
      <c r="J156" s="2"/>
      <c r="K156" s="2"/>
      <c r="L156" s="2"/>
      <c r="M156" s="3">
        <v>178</v>
      </c>
      <c r="N156" s="3">
        <v>155</v>
      </c>
      <c r="O156" s="2"/>
      <c r="P156" s="2"/>
      <c r="Q156" s="2"/>
      <c r="R156" s="2"/>
      <c r="S156" s="2"/>
      <c r="T156" s="3">
        <v>174</v>
      </c>
      <c r="U156" s="3">
        <v>182</v>
      </c>
      <c r="V156" s="2"/>
      <c r="W156" s="2"/>
      <c r="Z156" s="4"/>
      <c r="AA156" s="3">
        <v>225</v>
      </c>
      <c r="AB156" s="3">
        <v>219</v>
      </c>
      <c r="AC156" s="2"/>
      <c r="AE156" s="2"/>
      <c r="AF156" s="2"/>
      <c r="AG156" s="2"/>
      <c r="AH156" s="3">
        <v>221</v>
      </c>
      <c r="AI156" s="3">
        <v>200</v>
      </c>
      <c r="AJ156" s="2"/>
      <c r="AK156" s="2"/>
      <c r="AL156" s="2"/>
      <c r="AO156" s="3">
        <v>170</v>
      </c>
      <c r="AP156" s="3">
        <v>186</v>
      </c>
      <c r="AQ156" s="2"/>
      <c r="AU156" s="4"/>
      <c r="AV156" s="3">
        <v>113</v>
      </c>
      <c r="AW156" s="3">
        <v>193</v>
      </c>
      <c r="AY156" s="3"/>
      <c r="AZ156" s="4"/>
      <c r="BA156" s="4"/>
      <c r="BC156" s="3">
        <v>183</v>
      </c>
      <c r="BD156" s="3">
        <v>207</v>
      </c>
      <c r="BF156" s="3"/>
      <c r="BJ156" s="3">
        <v>91</v>
      </c>
      <c r="BK156" s="3">
        <v>74</v>
      </c>
      <c r="BP156" s="3">
        <v>171</v>
      </c>
      <c r="BQ156" s="3">
        <v>166</v>
      </c>
      <c r="BR156" s="3"/>
      <c r="BS156" s="4"/>
      <c r="BU156" s="16">
        <v>124</v>
      </c>
      <c r="BV156" s="16">
        <v>147</v>
      </c>
      <c r="BX156" s="4"/>
      <c r="CC156" s="3">
        <v>21.5</v>
      </c>
      <c r="CD156" s="3">
        <v>24.5</v>
      </c>
      <c r="CF156" s="3"/>
      <c r="CJ156" s="3">
        <v>20.100000000000001</v>
      </c>
      <c r="CK156" s="3">
        <v>16.25</v>
      </c>
      <c r="CQ156" s="3">
        <v>43.6</v>
      </c>
      <c r="CR156" s="2">
        <v>33.5</v>
      </c>
      <c r="CU156" s="5"/>
      <c r="CV156" s="5"/>
      <c r="CW156" s="5"/>
      <c r="CX156" s="3">
        <v>25.14</v>
      </c>
      <c r="CY156" s="3">
        <v>35</v>
      </c>
      <c r="DA156" s="3"/>
      <c r="DE156" s="3">
        <v>25</v>
      </c>
      <c r="DF156" s="2">
        <v>22.5</v>
      </c>
      <c r="DL156" s="3">
        <v>17.559999999999999</v>
      </c>
      <c r="DM156" s="2">
        <v>19.13</v>
      </c>
      <c r="DP156" s="5"/>
      <c r="DQ156" s="5"/>
      <c r="DR156" s="5"/>
      <c r="DS156" s="3">
        <v>12.89</v>
      </c>
      <c r="DT156" s="2">
        <v>14.6</v>
      </c>
      <c r="DZ156" s="3">
        <v>20.100000000000001</v>
      </c>
      <c r="EA156" s="3">
        <v>20.96</v>
      </c>
      <c r="EB156" s="4"/>
      <c r="EG156" s="3">
        <v>12.42</v>
      </c>
      <c r="EH156" s="3">
        <v>13</v>
      </c>
      <c r="EM156" s="2">
        <v>20.68</v>
      </c>
      <c r="EN156" s="3">
        <v>19.95</v>
      </c>
      <c r="EO156" s="5"/>
      <c r="EP156" s="5"/>
      <c r="EQ156" s="5"/>
      <c r="ER156" s="3">
        <v>12.75</v>
      </c>
      <c r="ES156" s="3">
        <v>14.25</v>
      </c>
      <c r="ET156" s="5"/>
    </row>
    <row r="157" spans="1:151" x14ac:dyDescent="0.25">
      <c r="A157" s="2">
        <v>1992</v>
      </c>
      <c r="B157" s="2">
        <v>4</v>
      </c>
      <c r="E157" s="4"/>
      <c r="F157" s="3">
        <v>190</v>
      </c>
      <c r="G157" s="3">
        <v>203</v>
      </c>
      <c r="H157" s="2"/>
      <c r="I157" s="2"/>
      <c r="J157" s="2"/>
      <c r="K157" s="2"/>
      <c r="L157" s="2"/>
      <c r="M157" s="3">
        <v>192</v>
      </c>
      <c r="N157" s="3">
        <v>165</v>
      </c>
      <c r="O157" s="2"/>
      <c r="P157" s="2"/>
      <c r="Q157" s="2"/>
      <c r="R157" s="2"/>
      <c r="S157" s="2"/>
      <c r="T157" s="3">
        <v>173</v>
      </c>
      <c r="U157" s="3">
        <v>186</v>
      </c>
      <c r="V157" s="2"/>
      <c r="W157" s="2"/>
      <c r="Z157" s="4"/>
      <c r="AA157" s="3">
        <v>186</v>
      </c>
      <c r="AB157" s="3">
        <v>225</v>
      </c>
      <c r="AC157" s="2"/>
      <c r="AE157" s="2"/>
      <c r="AF157" s="2"/>
      <c r="AG157" s="2"/>
      <c r="AH157" s="3">
        <v>190</v>
      </c>
      <c r="AI157" s="3">
        <v>194</v>
      </c>
      <c r="AJ157" s="2"/>
      <c r="AK157" s="2"/>
      <c r="AL157" s="2"/>
      <c r="AO157" s="3">
        <v>188</v>
      </c>
      <c r="AP157" s="3">
        <v>213</v>
      </c>
      <c r="AQ157" s="2"/>
      <c r="AU157" s="4"/>
      <c r="AV157" s="3">
        <v>98</v>
      </c>
      <c r="AW157" s="3">
        <v>200</v>
      </c>
      <c r="AY157" s="3"/>
      <c r="AZ157" s="4"/>
      <c r="BA157" s="4"/>
      <c r="BC157" s="3">
        <v>161</v>
      </c>
      <c r="BD157" s="3">
        <v>220</v>
      </c>
      <c r="BF157" s="3"/>
      <c r="BJ157" s="3">
        <v>88</v>
      </c>
      <c r="BK157" s="3">
        <v>75</v>
      </c>
      <c r="BP157" s="3">
        <v>171</v>
      </c>
      <c r="BQ157" s="3">
        <v>179</v>
      </c>
      <c r="BR157" s="3"/>
      <c r="BS157" s="4"/>
      <c r="BU157" s="3">
        <v>125</v>
      </c>
      <c r="BV157" s="3">
        <v>181</v>
      </c>
      <c r="BX157" s="4"/>
      <c r="CC157" s="3">
        <v>18.170000000000002</v>
      </c>
      <c r="CD157" s="3">
        <v>26.82</v>
      </c>
      <c r="CF157" s="3"/>
      <c r="CJ157" s="3">
        <v>18.25</v>
      </c>
      <c r="CK157" s="3">
        <v>20.34</v>
      </c>
      <c r="CQ157" s="3">
        <v>34.11</v>
      </c>
      <c r="CR157" s="3">
        <v>37.25</v>
      </c>
      <c r="CU157" s="5"/>
      <c r="CV157" s="5"/>
      <c r="CW157" s="5"/>
      <c r="CX157" s="3">
        <v>27.1</v>
      </c>
      <c r="CY157" s="3">
        <v>36.35</v>
      </c>
      <c r="DA157" s="3"/>
      <c r="DE157" s="3">
        <v>23.75</v>
      </c>
      <c r="DF157" s="3">
        <v>24.38</v>
      </c>
      <c r="DL157" s="3">
        <v>19.2</v>
      </c>
      <c r="DM157" s="3">
        <v>17.3</v>
      </c>
      <c r="DP157" s="5"/>
      <c r="DQ157" s="5"/>
      <c r="DR157" s="5"/>
      <c r="DS157" s="2">
        <v>18.13</v>
      </c>
      <c r="DT157" s="2">
        <v>16.86</v>
      </c>
      <c r="DZ157" s="3">
        <v>17.829999999999998</v>
      </c>
      <c r="EA157" s="3">
        <v>22.8</v>
      </c>
      <c r="EB157" s="4"/>
      <c r="EG157" s="3">
        <v>12.1</v>
      </c>
      <c r="EH157" s="3">
        <v>12.18</v>
      </c>
      <c r="EM157" s="3">
        <v>21.67</v>
      </c>
      <c r="EN157" s="2">
        <v>19.25</v>
      </c>
      <c r="EO157" s="5"/>
      <c r="EP157" s="5"/>
      <c r="EQ157" s="5"/>
      <c r="ER157" s="3">
        <v>11.5</v>
      </c>
      <c r="ES157" s="3">
        <v>18.350000000000001</v>
      </c>
      <c r="ET157" s="5"/>
    </row>
    <row r="158" spans="1:151" x14ac:dyDescent="0.25">
      <c r="A158" s="2">
        <v>1993</v>
      </c>
      <c r="B158" s="2">
        <v>1</v>
      </c>
      <c r="E158" s="4"/>
      <c r="F158" s="3">
        <v>232</v>
      </c>
      <c r="G158" s="3">
        <v>249</v>
      </c>
      <c r="H158" s="2"/>
      <c r="I158" s="2"/>
      <c r="J158" s="2"/>
      <c r="K158" s="2"/>
      <c r="L158" s="2"/>
      <c r="M158" s="3">
        <v>283</v>
      </c>
      <c r="N158" s="3">
        <v>213</v>
      </c>
      <c r="O158" s="2"/>
      <c r="P158" s="2"/>
      <c r="Q158" s="2"/>
      <c r="R158" s="2"/>
      <c r="S158" s="2"/>
      <c r="T158" s="3">
        <v>188</v>
      </c>
      <c r="U158" s="3">
        <v>193</v>
      </c>
      <c r="V158" s="2"/>
      <c r="W158" s="2"/>
      <c r="Z158" s="4"/>
      <c r="AA158" s="3">
        <v>217</v>
      </c>
      <c r="AB158" s="3">
        <v>270</v>
      </c>
      <c r="AC158" s="2"/>
      <c r="AE158" s="2"/>
      <c r="AF158" s="2"/>
      <c r="AG158" s="2"/>
      <c r="AH158" s="3">
        <v>204</v>
      </c>
      <c r="AI158" s="3">
        <v>204</v>
      </c>
      <c r="AJ158" s="2"/>
      <c r="AK158" s="2"/>
      <c r="AL158" s="2"/>
      <c r="AO158" s="3">
        <v>206</v>
      </c>
      <c r="AP158" s="3">
        <v>264</v>
      </c>
      <c r="AQ158" s="2"/>
      <c r="AU158" s="4"/>
      <c r="AV158" s="3">
        <v>122</v>
      </c>
      <c r="AW158" s="3">
        <v>197</v>
      </c>
      <c r="AY158" s="3"/>
      <c r="AZ158" s="4"/>
      <c r="BA158" s="4"/>
      <c r="BC158" s="3">
        <v>199</v>
      </c>
      <c r="BD158" s="3">
        <v>221</v>
      </c>
      <c r="BF158" s="3"/>
      <c r="BJ158" s="3">
        <v>101</v>
      </c>
      <c r="BK158" s="3">
        <v>106</v>
      </c>
      <c r="BP158" s="3">
        <v>205</v>
      </c>
      <c r="BQ158" s="3">
        <v>207</v>
      </c>
      <c r="BR158" s="3"/>
      <c r="BS158" s="4"/>
      <c r="BU158" s="3">
        <v>166</v>
      </c>
      <c r="BV158" s="3">
        <v>196</v>
      </c>
      <c r="BX158" s="4"/>
      <c r="CC158" s="3">
        <v>25.17</v>
      </c>
      <c r="CD158" s="3">
        <v>26.75</v>
      </c>
      <c r="CF158" s="3"/>
      <c r="CJ158" s="2">
        <v>21.17</v>
      </c>
      <c r="CK158" s="3">
        <v>21.84</v>
      </c>
      <c r="CQ158" s="2">
        <v>50.25</v>
      </c>
      <c r="CR158" s="3">
        <v>47</v>
      </c>
      <c r="CU158" s="5"/>
      <c r="CV158" s="5"/>
      <c r="CW158" s="5"/>
      <c r="CX158" s="3">
        <v>31.25</v>
      </c>
      <c r="CY158" s="2">
        <v>41.67</v>
      </c>
      <c r="DA158" s="3"/>
      <c r="DE158" s="3">
        <v>24.33</v>
      </c>
      <c r="DF158" s="2">
        <v>24.33</v>
      </c>
      <c r="DL158" s="3">
        <v>25</v>
      </c>
      <c r="DM158" s="3">
        <v>28.88</v>
      </c>
      <c r="DP158" s="5"/>
      <c r="DQ158" s="5"/>
      <c r="DR158" s="5"/>
      <c r="DS158" s="2">
        <v>18.13</v>
      </c>
      <c r="DT158" s="2">
        <v>17.25</v>
      </c>
      <c r="DZ158" s="2">
        <v>23.84</v>
      </c>
      <c r="EA158" s="2">
        <v>31.38</v>
      </c>
      <c r="EB158" s="4"/>
      <c r="EG158" s="2">
        <v>11.93</v>
      </c>
      <c r="EH158" s="3">
        <v>9.57</v>
      </c>
      <c r="EM158" s="2">
        <v>21.5</v>
      </c>
      <c r="EN158" s="3">
        <v>22.5</v>
      </c>
      <c r="EO158" s="5"/>
      <c r="EP158" s="5"/>
      <c r="EQ158" s="5"/>
      <c r="ER158" s="2">
        <v>12.92</v>
      </c>
      <c r="ES158" s="2">
        <v>13.75</v>
      </c>
      <c r="ET158" s="5"/>
    </row>
    <row r="159" spans="1:151" x14ac:dyDescent="0.25">
      <c r="A159" s="2">
        <v>1993</v>
      </c>
      <c r="B159" s="2">
        <v>2</v>
      </c>
      <c r="E159" s="4"/>
      <c r="F159" s="3">
        <v>212</v>
      </c>
      <c r="G159" s="3">
        <v>274</v>
      </c>
      <c r="H159" s="2"/>
      <c r="I159" s="2"/>
      <c r="J159" s="2"/>
      <c r="K159" s="2"/>
      <c r="L159" s="2"/>
      <c r="M159" s="3">
        <v>223</v>
      </c>
      <c r="N159" s="3">
        <v>200</v>
      </c>
      <c r="O159" s="2"/>
      <c r="P159" s="2"/>
      <c r="Q159" s="2"/>
      <c r="R159" s="2"/>
      <c r="S159" s="2"/>
      <c r="T159" s="3">
        <v>190</v>
      </c>
      <c r="U159" s="3">
        <v>214</v>
      </c>
      <c r="V159" s="2"/>
      <c r="W159" s="2"/>
      <c r="Z159" s="4"/>
      <c r="AA159" s="3">
        <v>228</v>
      </c>
      <c r="AB159" s="3">
        <v>302</v>
      </c>
      <c r="AC159" s="2"/>
      <c r="AE159" s="2"/>
      <c r="AF159" s="2"/>
      <c r="AG159" s="2"/>
      <c r="AH159" s="3">
        <v>224</v>
      </c>
      <c r="AI159" s="3">
        <v>215</v>
      </c>
      <c r="AJ159" s="2"/>
      <c r="AK159" s="2"/>
      <c r="AL159" s="2"/>
      <c r="AO159" s="3">
        <v>205</v>
      </c>
      <c r="AP159" s="3">
        <v>242</v>
      </c>
      <c r="AQ159" s="2"/>
      <c r="AU159" s="4"/>
      <c r="AV159" s="3">
        <v>122</v>
      </c>
      <c r="AW159" s="3">
        <v>200</v>
      </c>
      <c r="AY159" s="3"/>
      <c r="AZ159" s="4"/>
      <c r="BA159" s="4"/>
      <c r="BC159" s="3">
        <v>189</v>
      </c>
      <c r="BD159" s="3">
        <v>221</v>
      </c>
      <c r="BF159" s="3"/>
      <c r="BJ159" s="3">
        <v>108</v>
      </c>
      <c r="BK159" s="3">
        <v>150</v>
      </c>
      <c r="BP159" s="3">
        <v>134</v>
      </c>
      <c r="BQ159" s="3">
        <v>227</v>
      </c>
      <c r="BR159" s="3"/>
      <c r="BS159" s="4"/>
      <c r="BU159" s="3">
        <v>132</v>
      </c>
      <c r="BV159" s="3">
        <v>215</v>
      </c>
      <c r="BX159" s="4"/>
      <c r="CC159" s="3">
        <v>24</v>
      </c>
      <c r="CD159" s="3">
        <v>28.67</v>
      </c>
      <c r="CF159" s="3"/>
      <c r="CJ159" s="2">
        <v>19.5</v>
      </c>
      <c r="CK159" s="3">
        <v>18.2</v>
      </c>
      <c r="CQ159" s="3">
        <v>57</v>
      </c>
      <c r="CR159" s="3">
        <v>42.75</v>
      </c>
      <c r="CU159" s="5"/>
      <c r="CV159" s="5"/>
      <c r="CW159" s="5"/>
      <c r="CX159" s="3">
        <v>32.5</v>
      </c>
      <c r="CY159" s="3">
        <v>41.17</v>
      </c>
      <c r="DA159" s="3"/>
      <c r="DE159" s="3">
        <v>24.39</v>
      </c>
      <c r="DF159" s="3">
        <v>21.34</v>
      </c>
      <c r="DL159" s="3">
        <v>20.73</v>
      </c>
      <c r="DM159" s="3">
        <v>23.57</v>
      </c>
      <c r="DP159" s="5"/>
      <c r="DQ159" s="5"/>
      <c r="DR159" s="5"/>
      <c r="DS159" s="3">
        <v>18.329999999999998</v>
      </c>
      <c r="DT159" s="3">
        <v>18.59</v>
      </c>
      <c r="DZ159" s="2">
        <v>24.26</v>
      </c>
      <c r="EA159" s="2">
        <v>30.95</v>
      </c>
      <c r="EB159" s="4"/>
      <c r="EG159" s="3">
        <v>12.78</v>
      </c>
      <c r="EH159" s="3">
        <v>11.34</v>
      </c>
      <c r="EM159" s="3">
        <v>24</v>
      </c>
      <c r="EN159" s="2">
        <v>23</v>
      </c>
      <c r="EO159" s="5"/>
      <c r="EP159" s="5"/>
      <c r="EQ159" s="5"/>
      <c r="ER159" s="3">
        <v>12.92</v>
      </c>
      <c r="ES159" s="2">
        <v>13.5</v>
      </c>
      <c r="ET159" s="5"/>
    </row>
    <row r="160" spans="1:151" x14ac:dyDescent="0.25">
      <c r="A160" s="2">
        <v>1993</v>
      </c>
      <c r="B160" s="2">
        <v>3</v>
      </c>
      <c r="E160" s="4"/>
      <c r="F160" s="3">
        <v>196</v>
      </c>
      <c r="G160" s="3">
        <v>248</v>
      </c>
      <c r="H160" s="2"/>
      <c r="I160" s="2"/>
      <c r="J160" s="2"/>
      <c r="K160" s="2"/>
      <c r="L160" s="2"/>
      <c r="M160" s="3">
        <v>206</v>
      </c>
      <c r="N160" s="3">
        <v>213</v>
      </c>
      <c r="O160" s="2"/>
      <c r="P160" s="2"/>
      <c r="Q160" s="2"/>
      <c r="R160" s="2"/>
      <c r="S160" s="2"/>
      <c r="T160" s="3">
        <v>177</v>
      </c>
      <c r="U160" s="3">
        <v>188</v>
      </c>
      <c r="V160" s="2"/>
      <c r="W160" s="2"/>
      <c r="Z160" s="4"/>
      <c r="AA160" s="3">
        <v>206</v>
      </c>
      <c r="AB160" s="3">
        <v>231</v>
      </c>
      <c r="AC160" s="2"/>
      <c r="AE160" s="2"/>
      <c r="AF160" s="2"/>
      <c r="AG160" s="2"/>
      <c r="AH160" s="3">
        <v>203</v>
      </c>
      <c r="AI160" s="3">
        <v>183</v>
      </c>
      <c r="AJ160" s="2"/>
      <c r="AK160" s="2"/>
      <c r="AL160" s="2"/>
      <c r="AO160" s="3">
        <v>182</v>
      </c>
      <c r="AP160" s="3">
        <v>194</v>
      </c>
      <c r="AQ160" s="2"/>
      <c r="AU160" s="4"/>
      <c r="AV160" s="3">
        <v>91</v>
      </c>
      <c r="AW160" s="3">
        <v>160</v>
      </c>
      <c r="AY160" s="3"/>
      <c r="AZ160" s="4"/>
      <c r="BA160" s="4"/>
      <c r="BC160" s="3">
        <v>180</v>
      </c>
      <c r="BD160" s="3">
        <v>204</v>
      </c>
      <c r="BF160" s="3"/>
      <c r="BJ160" s="3">
        <v>130</v>
      </c>
      <c r="BK160" s="3">
        <v>153</v>
      </c>
      <c r="BP160" s="3">
        <v>216</v>
      </c>
      <c r="BQ160" s="3">
        <v>207</v>
      </c>
      <c r="BR160" s="3"/>
      <c r="BS160" s="4"/>
      <c r="BU160" s="3">
        <v>106</v>
      </c>
      <c r="BV160" s="3">
        <v>162</v>
      </c>
      <c r="BX160" s="4"/>
      <c r="CC160" s="3">
        <v>27.5</v>
      </c>
      <c r="CD160" s="3">
        <v>28.65</v>
      </c>
      <c r="CF160" s="3"/>
      <c r="CJ160" s="2">
        <v>21.3</v>
      </c>
      <c r="CK160" s="3">
        <v>17</v>
      </c>
      <c r="CQ160" s="3">
        <v>46.6</v>
      </c>
      <c r="CR160" s="2">
        <v>40.6</v>
      </c>
      <c r="CU160" s="5"/>
      <c r="CV160" s="5"/>
      <c r="CW160" s="5"/>
      <c r="CX160" s="3">
        <v>28.5</v>
      </c>
      <c r="CY160" s="3">
        <v>34.65</v>
      </c>
      <c r="DA160" s="3"/>
      <c r="DE160" s="2">
        <v>23.08</v>
      </c>
      <c r="DF160" s="2">
        <v>20.88</v>
      </c>
      <c r="DL160" s="3">
        <v>22.75</v>
      </c>
      <c r="DM160" s="3">
        <v>19.739999999999998</v>
      </c>
      <c r="DP160" s="5"/>
      <c r="DQ160" s="5"/>
      <c r="DR160" s="5"/>
      <c r="DS160" s="3">
        <v>19</v>
      </c>
      <c r="DT160" s="2">
        <v>16.25</v>
      </c>
      <c r="DZ160" s="2">
        <v>22.13</v>
      </c>
      <c r="EA160" s="3">
        <v>23.78</v>
      </c>
      <c r="EB160" s="4"/>
      <c r="EG160" s="2">
        <v>13.5</v>
      </c>
      <c r="EH160" s="3">
        <v>12.75</v>
      </c>
      <c r="EM160" s="3">
        <v>22.95</v>
      </c>
      <c r="EN160" s="2">
        <v>22.88</v>
      </c>
      <c r="EO160" s="5"/>
      <c r="EP160" s="5"/>
      <c r="EQ160" s="5"/>
      <c r="ER160" s="2">
        <v>14.75</v>
      </c>
      <c r="ES160" s="2">
        <v>15</v>
      </c>
      <c r="ET160" s="5"/>
    </row>
    <row r="161" spans="1:151" x14ac:dyDescent="0.25">
      <c r="A161" s="2">
        <v>1993</v>
      </c>
      <c r="B161" s="2">
        <v>4</v>
      </c>
      <c r="E161" s="4"/>
      <c r="F161" s="3">
        <v>205</v>
      </c>
      <c r="G161" s="3">
        <v>299</v>
      </c>
      <c r="H161" s="2"/>
      <c r="I161" s="2"/>
      <c r="J161" s="2"/>
      <c r="K161" s="2"/>
      <c r="L161" s="2"/>
      <c r="M161" s="3">
        <v>237</v>
      </c>
      <c r="N161" s="3">
        <v>227</v>
      </c>
      <c r="O161" s="2"/>
      <c r="P161" s="2"/>
      <c r="Q161" s="2"/>
      <c r="R161" s="2"/>
      <c r="S161" s="2"/>
      <c r="T161" s="3">
        <v>201</v>
      </c>
      <c r="U161" s="3">
        <v>202</v>
      </c>
      <c r="V161" s="2"/>
      <c r="W161" s="2"/>
      <c r="Z161" s="4"/>
      <c r="AA161" s="3">
        <v>228</v>
      </c>
      <c r="AB161" s="3">
        <v>257</v>
      </c>
      <c r="AC161" s="2"/>
      <c r="AE161" s="2"/>
      <c r="AF161" s="2"/>
      <c r="AG161" s="2"/>
      <c r="AH161" s="3">
        <v>200</v>
      </c>
      <c r="AI161" s="3">
        <v>206</v>
      </c>
      <c r="AJ161" s="2"/>
      <c r="AK161" s="2"/>
      <c r="AL161" s="2"/>
      <c r="AO161" s="3">
        <v>290</v>
      </c>
      <c r="AP161" s="3">
        <v>283</v>
      </c>
      <c r="AQ161" s="2"/>
      <c r="AU161" s="4"/>
      <c r="AV161" s="3">
        <v>98</v>
      </c>
      <c r="AW161" s="3">
        <v>189</v>
      </c>
      <c r="AY161" s="3"/>
      <c r="AZ161" s="4"/>
      <c r="BA161" s="4"/>
      <c r="BC161" s="3">
        <v>151</v>
      </c>
      <c r="BD161" s="3">
        <v>218</v>
      </c>
      <c r="BF161" s="3"/>
      <c r="BJ161" s="3">
        <v>122</v>
      </c>
      <c r="BK161" s="3">
        <v>147</v>
      </c>
      <c r="BP161" s="3">
        <v>203</v>
      </c>
      <c r="BQ161" s="3">
        <v>236</v>
      </c>
      <c r="BR161" s="3"/>
      <c r="BS161" s="4"/>
      <c r="BU161" s="3">
        <v>111</v>
      </c>
      <c r="BV161" s="3">
        <v>165</v>
      </c>
      <c r="BX161" s="4"/>
      <c r="CC161" s="3">
        <v>27.08</v>
      </c>
      <c r="CD161" s="3">
        <v>32.659999999999997</v>
      </c>
      <c r="CF161" s="3"/>
      <c r="CJ161" s="3">
        <v>22</v>
      </c>
      <c r="CK161" s="3">
        <v>22.25</v>
      </c>
      <c r="CQ161" s="3">
        <v>36.47</v>
      </c>
      <c r="CR161" s="2">
        <v>35.840000000000003</v>
      </c>
      <c r="CU161" s="5"/>
      <c r="CV161" s="5"/>
      <c r="CW161" s="5"/>
      <c r="CX161" s="3">
        <v>22.46</v>
      </c>
      <c r="CY161" s="2">
        <v>37.72</v>
      </c>
      <c r="DA161" s="3"/>
      <c r="DE161" s="2">
        <v>21.58</v>
      </c>
      <c r="DF161" s="3">
        <v>21.64</v>
      </c>
      <c r="DL161" s="2">
        <v>27.8</v>
      </c>
      <c r="DM161" s="2">
        <v>22.86</v>
      </c>
      <c r="DP161" s="5"/>
      <c r="DQ161" s="5"/>
      <c r="DR161" s="5"/>
      <c r="DS161" s="3">
        <v>16.670000000000002</v>
      </c>
      <c r="DT161" s="2">
        <v>16.75</v>
      </c>
      <c r="DZ161" s="2">
        <v>16.649999999999999</v>
      </c>
      <c r="EA161" s="2">
        <v>22.08</v>
      </c>
      <c r="EB161" s="4"/>
      <c r="EG161" s="2">
        <v>14.12</v>
      </c>
      <c r="EH161" s="3">
        <v>14.3</v>
      </c>
      <c r="EM161" s="3">
        <v>20</v>
      </c>
      <c r="EN161" s="2">
        <v>19.420000000000002</v>
      </c>
      <c r="EO161" s="5"/>
      <c r="EP161" s="5"/>
      <c r="EQ161" s="5"/>
      <c r="ER161" s="2">
        <v>12.5</v>
      </c>
      <c r="ES161" s="2">
        <v>13.55</v>
      </c>
      <c r="ET161" s="5"/>
    </row>
    <row r="162" spans="1:151" x14ac:dyDescent="0.25">
      <c r="A162" s="2">
        <v>1994</v>
      </c>
      <c r="B162" s="2">
        <v>1</v>
      </c>
      <c r="E162" s="4"/>
      <c r="F162" s="3">
        <v>230</v>
      </c>
      <c r="G162" s="3">
        <v>395</v>
      </c>
      <c r="H162" s="2"/>
      <c r="I162" s="2"/>
      <c r="J162" s="2"/>
      <c r="K162" s="2"/>
      <c r="L162" s="2"/>
      <c r="M162" s="3">
        <v>340</v>
      </c>
      <c r="N162" s="3">
        <v>319</v>
      </c>
      <c r="O162" s="2"/>
      <c r="P162" s="2"/>
      <c r="Q162" s="2"/>
      <c r="R162" s="2"/>
      <c r="S162" s="2"/>
      <c r="T162" s="3">
        <v>211</v>
      </c>
      <c r="U162" s="3">
        <v>212</v>
      </c>
      <c r="V162" s="2"/>
      <c r="W162" s="2"/>
      <c r="Z162" s="4"/>
      <c r="AA162" s="3">
        <v>246</v>
      </c>
      <c r="AB162" s="3">
        <v>290</v>
      </c>
      <c r="AC162" s="2"/>
      <c r="AE162" s="2"/>
      <c r="AF162" s="2"/>
      <c r="AG162" s="2"/>
      <c r="AH162" s="3">
        <v>211</v>
      </c>
      <c r="AI162" s="3">
        <v>247</v>
      </c>
      <c r="AJ162" s="2"/>
      <c r="AK162" s="2"/>
      <c r="AL162" s="2"/>
      <c r="AO162" s="3">
        <v>285</v>
      </c>
      <c r="AP162" s="3">
        <v>352</v>
      </c>
      <c r="AQ162" s="2"/>
      <c r="AU162" s="4"/>
      <c r="AV162" s="3">
        <v>102</v>
      </c>
      <c r="AW162" s="3">
        <v>185</v>
      </c>
      <c r="AY162" s="3"/>
      <c r="AZ162" s="4"/>
      <c r="BA162" s="4"/>
      <c r="BC162" s="3">
        <v>218</v>
      </c>
      <c r="BD162" s="3">
        <v>242</v>
      </c>
      <c r="BF162" s="3"/>
      <c r="BJ162" s="3">
        <v>121</v>
      </c>
      <c r="BK162" s="3">
        <v>165</v>
      </c>
      <c r="BP162" s="3">
        <v>261</v>
      </c>
      <c r="BQ162" s="3">
        <v>274</v>
      </c>
      <c r="BR162" s="3"/>
      <c r="BS162" s="4"/>
      <c r="BU162" s="3">
        <v>116</v>
      </c>
      <c r="BV162" s="3">
        <v>170</v>
      </c>
      <c r="BX162" s="4"/>
      <c r="CC162" s="3">
        <v>27.35</v>
      </c>
      <c r="CD162" s="3">
        <v>33.5</v>
      </c>
      <c r="CF162" s="3"/>
      <c r="CJ162" s="3">
        <v>22.8</v>
      </c>
      <c r="CK162" s="3">
        <v>22.91</v>
      </c>
      <c r="CQ162" s="3">
        <v>43.72</v>
      </c>
      <c r="CR162" s="2">
        <v>41.11</v>
      </c>
      <c r="CU162" s="5"/>
      <c r="CV162" s="5"/>
      <c r="CW162" s="5"/>
      <c r="CX162" s="3">
        <v>25</v>
      </c>
      <c r="CY162" s="2">
        <v>34.5</v>
      </c>
      <c r="DA162" s="3"/>
      <c r="DE162" s="3">
        <v>24.84</v>
      </c>
      <c r="DF162" s="2">
        <v>24.13</v>
      </c>
      <c r="DL162" s="2">
        <v>26</v>
      </c>
      <c r="DM162" s="3">
        <v>23.67</v>
      </c>
      <c r="DP162" s="5"/>
      <c r="DQ162" s="5"/>
      <c r="DR162" s="5"/>
      <c r="DS162" s="2">
        <v>18.920000000000002</v>
      </c>
      <c r="DT162" s="3">
        <v>19.239999999999998</v>
      </c>
      <c r="DZ162" s="2">
        <v>19.5</v>
      </c>
      <c r="EA162" s="3">
        <v>24.25</v>
      </c>
      <c r="EB162" s="4"/>
      <c r="EG162" s="2">
        <v>15.1</v>
      </c>
      <c r="EH162" s="3">
        <v>14.56</v>
      </c>
      <c r="EM162" s="2">
        <v>22.5</v>
      </c>
      <c r="EN162" s="2">
        <v>22.45</v>
      </c>
      <c r="EO162" s="5"/>
      <c r="EP162" s="5"/>
      <c r="EQ162" s="5"/>
      <c r="ER162" s="2">
        <v>11</v>
      </c>
      <c r="ES162" s="3">
        <v>13.63</v>
      </c>
      <c r="ET162" s="5"/>
    </row>
    <row r="163" spans="1:151" x14ac:dyDescent="0.25">
      <c r="A163" s="2">
        <v>1994</v>
      </c>
      <c r="B163" s="2">
        <v>2</v>
      </c>
      <c r="E163" s="4"/>
      <c r="F163" s="3">
        <v>219</v>
      </c>
      <c r="G163" s="3">
        <v>340</v>
      </c>
      <c r="H163" s="2"/>
      <c r="I163" s="2"/>
      <c r="J163" s="2"/>
      <c r="K163" s="2"/>
      <c r="L163" s="2"/>
      <c r="M163" s="3">
        <v>296</v>
      </c>
      <c r="N163" s="3">
        <v>307</v>
      </c>
      <c r="O163" s="2"/>
      <c r="P163" s="2"/>
      <c r="Q163" s="2"/>
      <c r="R163" s="2"/>
      <c r="S163" s="2"/>
      <c r="T163" s="3">
        <v>224</v>
      </c>
      <c r="U163" s="3">
        <v>211</v>
      </c>
      <c r="V163" s="2"/>
      <c r="W163" s="2"/>
      <c r="Z163" s="4"/>
      <c r="AA163" s="3">
        <v>219</v>
      </c>
      <c r="AB163" s="3">
        <v>276</v>
      </c>
      <c r="AC163" s="2"/>
      <c r="AE163" s="2"/>
      <c r="AF163" s="2"/>
      <c r="AG163" s="2"/>
      <c r="AH163" s="3">
        <v>241</v>
      </c>
      <c r="AI163" s="3">
        <v>294</v>
      </c>
      <c r="AJ163" s="2"/>
      <c r="AK163" s="2"/>
      <c r="AL163" s="2"/>
      <c r="AO163" s="3">
        <v>256</v>
      </c>
      <c r="AP163" s="3">
        <v>342</v>
      </c>
      <c r="AQ163" s="2"/>
      <c r="AU163" s="4"/>
      <c r="AV163" s="3">
        <v>118</v>
      </c>
      <c r="AW163" s="3">
        <v>245</v>
      </c>
      <c r="AY163" s="3"/>
      <c r="AZ163" s="4"/>
      <c r="BA163" s="4"/>
      <c r="BC163" s="3">
        <v>237</v>
      </c>
      <c r="BD163" s="3">
        <v>274</v>
      </c>
      <c r="BF163" s="3"/>
      <c r="BJ163" s="3">
        <v>115</v>
      </c>
      <c r="BK163" s="3">
        <v>159</v>
      </c>
      <c r="BP163" s="3">
        <v>271</v>
      </c>
      <c r="BQ163" s="3">
        <v>245</v>
      </c>
      <c r="BR163" s="3"/>
      <c r="BS163" s="4"/>
      <c r="BU163" s="3">
        <v>126</v>
      </c>
      <c r="BV163" s="3">
        <v>182</v>
      </c>
      <c r="BX163" s="4"/>
      <c r="CC163" s="3">
        <v>25.67</v>
      </c>
      <c r="CD163" s="3">
        <v>29.04</v>
      </c>
      <c r="CF163" s="3"/>
      <c r="CJ163" s="2">
        <v>18.07</v>
      </c>
      <c r="CK163" s="3">
        <v>20.56</v>
      </c>
      <c r="CQ163" s="3">
        <v>32.67</v>
      </c>
      <c r="CR163" s="2">
        <v>30</v>
      </c>
      <c r="CU163" s="5"/>
      <c r="CV163" s="5"/>
      <c r="CW163" s="5"/>
      <c r="CX163" s="3">
        <v>20.63</v>
      </c>
      <c r="CY163" s="3">
        <v>31.03</v>
      </c>
      <c r="DA163" s="3"/>
      <c r="DE163" s="3">
        <v>22.4</v>
      </c>
      <c r="DF163" s="3">
        <v>23</v>
      </c>
      <c r="DL163" s="2">
        <v>27.5</v>
      </c>
      <c r="DM163" s="3">
        <v>20.82</v>
      </c>
      <c r="DP163" s="5"/>
      <c r="DQ163" s="5"/>
      <c r="DR163" s="5"/>
      <c r="DS163" s="2">
        <v>16.399999999999999</v>
      </c>
      <c r="DT163" s="3">
        <v>16.079999999999998</v>
      </c>
      <c r="DZ163" s="2">
        <v>19</v>
      </c>
      <c r="EA163" s="3">
        <v>20.75</v>
      </c>
      <c r="EB163" s="4"/>
      <c r="EG163" s="2">
        <v>14.75</v>
      </c>
      <c r="EH163" s="3">
        <v>15.6</v>
      </c>
      <c r="EM163" s="2">
        <v>23.38</v>
      </c>
      <c r="EN163" s="2">
        <v>19.920000000000002</v>
      </c>
      <c r="EO163" s="5"/>
      <c r="EP163" s="5"/>
      <c r="EQ163" s="5"/>
      <c r="ER163" s="3">
        <v>12</v>
      </c>
      <c r="ES163" s="2">
        <v>14.5</v>
      </c>
      <c r="ET163" s="5"/>
    </row>
    <row r="164" spans="1:151" x14ac:dyDescent="0.25">
      <c r="A164" s="2">
        <v>1994</v>
      </c>
      <c r="B164" s="2">
        <v>3</v>
      </c>
      <c r="E164" s="4"/>
      <c r="F164" s="3">
        <v>200</v>
      </c>
      <c r="G164" s="3">
        <v>343</v>
      </c>
      <c r="H164" s="2"/>
      <c r="I164" s="2"/>
      <c r="J164" s="2"/>
      <c r="K164" s="2"/>
      <c r="L164" s="2"/>
      <c r="M164" s="3">
        <v>295</v>
      </c>
      <c r="N164" s="3">
        <v>252</v>
      </c>
      <c r="O164" s="2"/>
      <c r="P164" s="2"/>
      <c r="Q164" s="2"/>
      <c r="R164" s="2"/>
      <c r="S164" s="2"/>
      <c r="T164" s="3">
        <v>237</v>
      </c>
      <c r="U164" s="3">
        <v>221</v>
      </c>
      <c r="V164" s="2"/>
      <c r="W164" s="2"/>
      <c r="Z164" s="4"/>
      <c r="AA164" s="3">
        <v>246</v>
      </c>
      <c r="AB164" s="3">
        <v>280</v>
      </c>
      <c r="AC164" s="2"/>
      <c r="AE164" s="2"/>
      <c r="AF164" s="2"/>
      <c r="AG164" s="2"/>
      <c r="AH164" s="3">
        <v>263</v>
      </c>
      <c r="AI164" s="3">
        <v>270</v>
      </c>
      <c r="AJ164" s="2"/>
      <c r="AK164" s="2"/>
      <c r="AL164" s="2"/>
      <c r="AO164" s="3">
        <v>302</v>
      </c>
      <c r="AP164" s="3">
        <v>339</v>
      </c>
      <c r="AQ164" s="2"/>
      <c r="AU164" s="4"/>
      <c r="AV164" s="3">
        <v>162</v>
      </c>
      <c r="AW164" s="3">
        <v>235</v>
      </c>
      <c r="AY164" s="3"/>
      <c r="AZ164" s="4"/>
      <c r="BA164" s="4"/>
      <c r="BC164" s="3">
        <v>252</v>
      </c>
      <c r="BD164" s="3">
        <v>279</v>
      </c>
      <c r="BF164" s="3"/>
      <c r="BJ164" s="3">
        <v>161</v>
      </c>
      <c r="BK164" s="3">
        <v>178</v>
      </c>
      <c r="BP164" s="3">
        <v>286</v>
      </c>
      <c r="BQ164" s="3">
        <v>290</v>
      </c>
      <c r="BR164" s="3"/>
      <c r="BS164" s="4"/>
      <c r="BU164" s="3">
        <v>150</v>
      </c>
      <c r="BV164" s="3">
        <v>200</v>
      </c>
      <c r="BX164" s="4"/>
      <c r="CC164" s="3">
        <v>25</v>
      </c>
      <c r="CD164" s="3">
        <v>33.67</v>
      </c>
      <c r="CF164" s="3"/>
      <c r="CJ164" s="2">
        <v>31</v>
      </c>
      <c r="CK164" s="3">
        <v>25.25</v>
      </c>
      <c r="CQ164" s="3">
        <v>35.840000000000003</v>
      </c>
      <c r="CR164" s="2">
        <v>33.68</v>
      </c>
      <c r="CU164" s="5"/>
      <c r="CV164" s="5"/>
      <c r="CW164" s="5"/>
      <c r="CX164" s="3">
        <v>27.83</v>
      </c>
      <c r="CY164" s="2">
        <v>31.45</v>
      </c>
      <c r="DA164" s="3"/>
      <c r="DE164" s="2">
        <v>20.239999999999998</v>
      </c>
      <c r="DF164" s="3">
        <v>23.56</v>
      </c>
      <c r="DL164" s="2">
        <v>24.34</v>
      </c>
      <c r="DM164" s="2">
        <v>24.33</v>
      </c>
      <c r="DP164" s="5"/>
      <c r="DQ164" s="5"/>
      <c r="DR164" s="5"/>
      <c r="DS164" s="3">
        <v>16.75</v>
      </c>
      <c r="DT164" s="2">
        <v>14.38</v>
      </c>
      <c r="DZ164" s="2">
        <v>20.63</v>
      </c>
      <c r="EA164" s="2">
        <v>22.07</v>
      </c>
      <c r="EB164" s="4"/>
      <c r="EG164" s="2">
        <v>15.88</v>
      </c>
      <c r="EH164" s="3">
        <v>17.13</v>
      </c>
      <c r="EM164" s="2">
        <v>17.600000000000001</v>
      </c>
      <c r="EN164" s="2">
        <v>16.829999999999998</v>
      </c>
      <c r="EO164" s="5"/>
      <c r="EP164" s="5"/>
      <c r="EQ164" s="5"/>
      <c r="ER164" s="3">
        <v>12.5</v>
      </c>
      <c r="ES164" s="2">
        <v>14</v>
      </c>
      <c r="ET164" s="5"/>
    </row>
    <row r="165" spans="1:151" x14ac:dyDescent="0.25">
      <c r="A165" s="2">
        <v>1994</v>
      </c>
      <c r="B165" s="2">
        <v>4</v>
      </c>
      <c r="E165" s="4"/>
      <c r="F165" s="3">
        <v>263</v>
      </c>
      <c r="G165" s="3">
        <v>363</v>
      </c>
      <c r="H165" s="2"/>
      <c r="I165" s="2"/>
      <c r="J165" s="2"/>
      <c r="K165" s="2"/>
      <c r="L165" s="2"/>
      <c r="M165" s="3">
        <v>326</v>
      </c>
      <c r="N165" s="3">
        <v>266</v>
      </c>
      <c r="O165" s="2"/>
      <c r="P165" s="2"/>
      <c r="Q165" s="2"/>
      <c r="R165" s="2"/>
      <c r="S165" s="2"/>
      <c r="T165" s="3">
        <v>277</v>
      </c>
      <c r="U165" s="3">
        <v>291</v>
      </c>
      <c r="V165" s="2"/>
      <c r="W165" s="2"/>
      <c r="Z165" s="4"/>
      <c r="AA165" s="3">
        <v>322</v>
      </c>
      <c r="AB165" s="3">
        <v>340</v>
      </c>
      <c r="AC165" s="2"/>
      <c r="AE165" s="2"/>
      <c r="AF165" s="2"/>
      <c r="AG165" s="2"/>
      <c r="AH165" s="3">
        <v>242</v>
      </c>
      <c r="AI165" s="3">
        <v>292</v>
      </c>
      <c r="AJ165" s="2"/>
      <c r="AK165" s="2"/>
      <c r="AL165" s="2"/>
      <c r="AO165" s="3">
        <v>295</v>
      </c>
      <c r="AP165" s="3">
        <v>336</v>
      </c>
      <c r="AQ165" s="2"/>
      <c r="AU165" s="4"/>
      <c r="AV165" s="3">
        <v>153</v>
      </c>
      <c r="AW165" s="3">
        <v>223</v>
      </c>
      <c r="AY165" s="3"/>
      <c r="AZ165" s="4"/>
      <c r="BA165" s="4"/>
      <c r="BC165" s="3">
        <v>246</v>
      </c>
      <c r="BD165" s="3">
        <v>302</v>
      </c>
      <c r="BF165" s="3"/>
      <c r="BJ165" s="3">
        <v>182</v>
      </c>
      <c r="BK165" s="3">
        <v>209</v>
      </c>
      <c r="BP165" s="3">
        <v>282</v>
      </c>
      <c r="BQ165" s="3">
        <v>301</v>
      </c>
      <c r="BR165" s="3"/>
      <c r="BS165" s="4"/>
      <c r="BU165" s="3">
        <v>183</v>
      </c>
      <c r="BV165" s="3">
        <v>275</v>
      </c>
      <c r="BX165" s="4"/>
      <c r="CC165" s="3">
        <v>26.43</v>
      </c>
      <c r="CD165" s="3">
        <v>30.67</v>
      </c>
      <c r="CF165" s="3"/>
      <c r="CJ165" s="3">
        <v>21.56</v>
      </c>
      <c r="CK165" s="3">
        <v>20.149999999999999</v>
      </c>
      <c r="CQ165" s="3">
        <v>30</v>
      </c>
      <c r="CR165" s="2">
        <v>34.159999999999997</v>
      </c>
      <c r="CU165" s="5"/>
      <c r="CV165" s="5"/>
      <c r="CW165" s="5"/>
      <c r="CX165" s="3">
        <v>26.65</v>
      </c>
      <c r="CY165" s="2">
        <v>34.67</v>
      </c>
      <c r="DA165" s="3"/>
      <c r="DE165" s="2">
        <v>22.56</v>
      </c>
      <c r="DF165" s="2">
        <v>19.75</v>
      </c>
      <c r="DL165" s="2">
        <v>27.92</v>
      </c>
      <c r="DM165" s="3">
        <v>31.42</v>
      </c>
      <c r="DP165" s="5"/>
      <c r="DQ165" s="5"/>
      <c r="DR165" s="5"/>
      <c r="DS165" s="2">
        <v>15.64</v>
      </c>
      <c r="DT165" s="2">
        <v>12.91</v>
      </c>
      <c r="DZ165" s="2">
        <v>17.75</v>
      </c>
      <c r="EA165" s="3">
        <v>23.75</v>
      </c>
      <c r="EB165" s="4"/>
      <c r="EG165" s="2">
        <v>14.41</v>
      </c>
      <c r="EH165" s="3">
        <v>14.42</v>
      </c>
      <c r="EM165" s="2">
        <v>18.05</v>
      </c>
      <c r="EN165" s="3">
        <v>15.25</v>
      </c>
      <c r="EO165" s="5"/>
      <c r="EP165" s="5"/>
      <c r="EQ165" s="5"/>
      <c r="ER165" s="2">
        <v>11.31</v>
      </c>
      <c r="ES165" s="2">
        <v>12.25</v>
      </c>
      <c r="ET165" s="5"/>
    </row>
    <row r="166" spans="1:151" x14ac:dyDescent="0.25">
      <c r="A166" s="2">
        <v>1995</v>
      </c>
      <c r="B166" s="2">
        <v>1</v>
      </c>
      <c r="E166" s="4"/>
      <c r="F166" s="3">
        <v>282</v>
      </c>
      <c r="G166" s="3">
        <v>356</v>
      </c>
      <c r="H166" s="2"/>
      <c r="I166" s="2"/>
      <c r="J166" s="2"/>
      <c r="K166" s="2"/>
      <c r="L166" s="2"/>
      <c r="M166" s="3">
        <v>330</v>
      </c>
      <c r="N166" s="3">
        <v>351</v>
      </c>
      <c r="O166" s="2"/>
      <c r="P166" s="2"/>
      <c r="Q166" s="2"/>
      <c r="R166" s="2"/>
      <c r="S166" s="2"/>
      <c r="T166" s="3">
        <v>256</v>
      </c>
      <c r="U166" s="3">
        <v>298</v>
      </c>
      <c r="V166" s="2"/>
      <c r="W166" s="2"/>
      <c r="Z166" s="4"/>
      <c r="AA166" s="3">
        <v>345</v>
      </c>
      <c r="AB166" s="3">
        <v>382</v>
      </c>
      <c r="AC166" s="2"/>
      <c r="AE166" s="2"/>
      <c r="AF166" s="2"/>
      <c r="AG166" s="2"/>
      <c r="AH166" s="3">
        <v>334</v>
      </c>
      <c r="AI166" s="3">
        <v>337</v>
      </c>
      <c r="AJ166" s="2"/>
      <c r="AK166" s="2"/>
      <c r="AL166" s="2"/>
      <c r="AO166" s="3">
        <v>273</v>
      </c>
      <c r="AP166" s="3">
        <v>389</v>
      </c>
      <c r="AQ166" s="2"/>
      <c r="AU166" s="4"/>
      <c r="AV166" s="3">
        <v>108</v>
      </c>
      <c r="AW166" s="3">
        <v>224</v>
      </c>
      <c r="AY166" s="3"/>
      <c r="AZ166" s="4"/>
      <c r="BA166" s="4"/>
      <c r="BC166" s="3">
        <v>204</v>
      </c>
      <c r="BD166" s="3">
        <v>332</v>
      </c>
      <c r="BF166" s="3"/>
      <c r="BJ166" s="3">
        <v>172</v>
      </c>
      <c r="BK166" s="3">
        <v>185</v>
      </c>
      <c r="BP166" s="3">
        <v>316</v>
      </c>
      <c r="BQ166" s="3">
        <v>342</v>
      </c>
      <c r="BR166" s="3"/>
      <c r="BS166" s="4"/>
      <c r="BU166" s="3">
        <v>166</v>
      </c>
      <c r="BV166" s="3">
        <v>261</v>
      </c>
      <c r="BX166" s="4"/>
      <c r="CC166" s="3">
        <v>33.5</v>
      </c>
      <c r="CD166" s="3">
        <v>34.68</v>
      </c>
      <c r="CF166" s="3"/>
      <c r="CJ166" s="2">
        <v>19.29</v>
      </c>
      <c r="CK166" s="3">
        <v>17</v>
      </c>
      <c r="CQ166" s="3">
        <v>39.01</v>
      </c>
      <c r="CR166" s="2">
        <v>42.89</v>
      </c>
      <c r="CU166" s="5"/>
      <c r="CV166" s="5"/>
      <c r="CW166" s="5"/>
      <c r="CX166" s="3">
        <v>29</v>
      </c>
      <c r="CY166" s="2">
        <v>42.74</v>
      </c>
      <c r="DA166" s="3"/>
      <c r="DE166" s="3">
        <v>27</v>
      </c>
      <c r="DF166" s="2">
        <v>20</v>
      </c>
      <c r="DL166" s="2">
        <v>28.75</v>
      </c>
      <c r="DM166" s="2">
        <v>36.25</v>
      </c>
      <c r="DP166" s="5"/>
      <c r="DQ166" s="5"/>
      <c r="DR166" s="5"/>
      <c r="DS166" s="3">
        <v>15.42</v>
      </c>
      <c r="DT166" s="3">
        <v>13.17</v>
      </c>
      <c r="DZ166" s="2">
        <v>21.75</v>
      </c>
      <c r="EA166" s="2">
        <v>23.96</v>
      </c>
      <c r="EB166" s="4"/>
      <c r="EG166" s="2">
        <v>13.18</v>
      </c>
      <c r="EH166" s="3">
        <v>15.14</v>
      </c>
      <c r="EM166" s="2">
        <v>20.83</v>
      </c>
      <c r="EN166" s="2">
        <v>17.5</v>
      </c>
      <c r="EO166" s="5"/>
      <c r="EP166" s="5"/>
      <c r="EQ166" s="5"/>
      <c r="ER166" s="2">
        <v>11.26</v>
      </c>
      <c r="ES166" s="2">
        <v>13.82</v>
      </c>
      <c r="ET166" s="5"/>
    </row>
    <row r="167" spans="1:151" x14ac:dyDescent="0.25">
      <c r="A167" s="2">
        <v>1995</v>
      </c>
      <c r="B167" s="2">
        <v>2</v>
      </c>
      <c r="E167" s="4"/>
      <c r="F167" s="3">
        <v>301</v>
      </c>
      <c r="G167" s="3">
        <v>374</v>
      </c>
      <c r="H167" s="2"/>
      <c r="I167" s="2"/>
      <c r="J167" s="2"/>
      <c r="K167" s="2"/>
      <c r="L167" s="2"/>
      <c r="M167" s="3">
        <v>308</v>
      </c>
      <c r="N167" s="3">
        <v>302</v>
      </c>
      <c r="O167" s="2"/>
      <c r="P167" s="2"/>
      <c r="Q167" s="2"/>
      <c r="R167" s="2"/>
      <c r="S167" s="2"/>
      <c r="T167" s="3">
        <v>296</v>
      </c>
      <c r="U167" s="3">
        <v>310</v>
      </c>
      <c r="V167" s="2"/>
      <c r="W167" s="2"/>
      <c r="Z167" s="4"/>
      <c r="AA167" s="3">
        <v>330</v>
      </c>
      <c r="AB167" s="3">
        <v>363</v>
      </c>
      <c r="AC167" s="2"/>
      <c r="AE167" s="2"/>
      <c r="AF167" s="2"/>
      <c r="AG167" s="2"/>
      <c r="AH167" s="3">
        <v>290</v>
      </c>
      <c r="AI167" s="3">
        <v>325</v>
      </c>
      <c r="AJ167" s="2"/>
      <c r="AK167" s="2"/>
      <c r="AL167" s="2"/>
      <c r="AO167" s="3">
        <v>380</v>
      </c>
      <c r="AP167" s="3">
        <v>388</v>
      </c>
      <c r="AQ167" s="2"/>
      <c r="AU167" s="2"/>
      <c r="AV167" s="3">
        <v>88</v>
      </c>
      <c r="AW167" s="3">
        <v>305</v>
      </c>
      <c r="AY167" s="3"/>
      <c r="AZ167" s="4"/>
      <c r="BA167" s="4"/>
      <c r="BC167" s="3">
        <v>251</v>
      </c>
      <c r="BD167" s="3">
        <v>324</v>
      </c>
      <c r="BF167" s="3"/>
      <c r="BJ167" s="3">
        <v>163</v>
      </c>
      <c r="BK167" s="3">
        <v>181</v>
      </c>
      <c r="BP167" s="3">
        <v>311</v>
      </c>
      <c r="BQ167" s="3">
        <v>312</v>
      </c>
      <c r="BR167" s="3"/>
      <c r="BS167" s="4"/>
      <c r="BU167" s="3">
        <v>135</v>
      </c>
      <c r="BV167" s="3">
        <v>235</v>
      </c>
      <c r="BX167" s="4"/>
      <c r="CC167" s="3">
        <v>30.1</v>
      </c>
      <c r="CD167" s="3">
        <v>34.33</v>
      </c>
      <c r="CF167" s="3"/>
      <c r="CJ167" s="2">
        <v>17.5</v>
      </c>
      <c r="CK167" s="3">
        <v>16.37</v>
      </c>
      <c r="CQ167" s="3">
        <v>41.25</v>
      </c>
      <c r="CR167" s="2">
        <v>36.53</v>
      </c>
      <c r="CU167" s="5"/>
      <c r="CV167" s="5"/>
      <c r="CW167" s="5"/>
      <c r="CX167" s="3">
        <v>38.090000000000003</v>
      </c>
      <c r="CY167" s="2">
        <v>46.25</v>
      </c>
      <c r="DA167" s="3"/>
      <c r="DE167" s="3">
        <v>24</v>
      </c>
      <c r="DF167" s="3">
        <v>26</v>
      </c>
      <c r="DL167" s="2">
        <v>32.65</v>
      </c>
      <c r="DM167" s="3">
        <v>29.37</v>
      </c>
      <c r="DP167" s="5"/>
      <c r="DQ167" s="5"/>
      <c r="DR167" s="5"/>
      <c r="DS167" s="2">
        <v>15.5</v>
      </c>
      <c r="DT167" s="2">
        <v>14.2</v>
      </c>
      <c r="DZ167" s="2">
        <v>20</v>
      </c>
      <c r="EA167" s="2">
        <v>25</v>
      </c>
      <c r="EB167" s="4"/>
      <c r="EG167" s="2">
        <v>13.26</v>
      </c>
      <c r="EH167" s="3">
        <v>15.33</v>
      </c>
      <c r="EM167" s="2">
        <v>20.059999999999999</v>
      </c>
      <c r="EN167" s="2">
        <v>19</v>
      </c>
      <c r="EO167" s="5"/>
      <c r="EP167" s="5"/>
      <c r="EQ167" s="5"/>
      <c r="ER167" s="2">
        <v>12.5</v>
      </c>
      <c r="ES167" s="3">
        <v>13.5</v>
      </c>
      <c r="ET167" s="5"/>
    </row>
    <row r="168" spans="1:151" x14ac:dyDescent="0.25">
      <c r="A168" s="2">
        <v>1995</v>
      </c>
      <c r="B168" s="2">
        <v>3</v>
      </c>
      <c r="E168" s="4"/>
      <c r="F168" s="3">
        <v>268</v>
      </c>
      <c r="G168" s="3">
        <v>312</v>
      </c>
      <c r="H168" s="2"/>
      <c r="I168" s="2"/>
      <c r="J168" s="2"/>
      <c r="K168" s="2"/>
      <c r="L168" s="2"/>
      <c r="M168" s="3">
        <v>246</v>
      </c>
      <c r="N168" s="3">
        <v>255</v>
      </c>
      <c r="O168" s="2"/>
      <c r="P168" s="2"/>
      <c r="Q168" s="2"/>
      <c r="R168" s="2"/>
      <c r="S168" s="2"/>
      <c r="T168" s="3">
        <v>282</v>
      </c>
      <c r="U168" s="3">
        <v>263</v>
      </c>
      <c r="V168" s="2"/>
      <c r="W168" s="2"/>
      <c r="Z168" s="4"/>
      <c r="AA168" s="3">
        <v>276</v>
      </c>
      <c r="AB168" s="3">
        <v>302</v>
      </c>
      <c r="AC168" s="2"/>
      <c r="AE168" s="2"/>
      <c r="AF168" s="2"/>
      <c r="AG168" s="2"/>
      <c r="AH168" s="3">
        <v>280</v>
      </c>
      <c r="AI168" s="3">
        <v>263</v>
      </c>
      <c r="AJ168" s="2"/>
      <c r="AK168" s="2"/>
      <c r="AL168" s="2"/>
      <c r="AO168" s="3">
        <v>288</v>
      </c>
      <c r="AP168" s="3">
        <v>310</v>
      </c>
      <c r="AQ168" s="2"/>
      <c r="AU168" s="2"/>
      <c r="AV168" s="3">
        <v>121</v>
      </c>
      <c r="AW168" s="3">
        <v>207</v>
      </c>
      <c r="AY168" s="3"/>
      <c r="AZ168" s="4"/>
      <c r="BA168" s="4"/>
      <c r="BC168" s="3">
        <v>181</v>
      </c>
      <c r="BD168" s="3">
        <v>330</v>
      </c>
      <c r="BF168" s="3"/>
      <c r="BJ168" s="3">
        <v>137</v>
      </c>
      <c r="BK168" s="3">
        <v>190</v>
      </c>
      <c r="BP168" s="3">
        <v>308</v>
      </c>
      <c r="BQ168" s="3">
        <v>300</v>
      </c>
      <c r="BR168" s="3"/>
      <c r="BS168" s="4"/>
      <c r="BU168" s="3">
        <v>128</v>
      </c>
      <c r="BV168" s="3">
        <v>192</v>
      </c>
      <c r="BX168" s="4"/>
      <c r="CC168" s="3">
        <v>23.8</v>
      </c>
      <c r="CD168" s="3">
        <v>34.840000000000003</v>
      </c>
      <c r="CF168" s="3"/>
      <c r="CJ168" s="2">
        <v>18.13</v>
      </c>
      <c r="CK168" s="3">
        <v>18.68</v>
      </c>
      <c r="CQ168" s="2">
        <v>41.6</v>
      </c>
      <c r="CR168" s="2">
        <v>37.9</v>
      </c>
      <c r="CU168" s="5"/>
      <c r="CV168" s="5"/>
      <c r="CW168" s="5"/>
      <c r="CX168" s="3">
        <v>25.08</v>
      </c>
      <c r="CY168" s="3">
        <v>36.03</v>
      </c>
      <c r="DA168" s="3"/>
      <c r="DE168" s="2">
        <v>24.18</v>
      </c>
      <c r="DF168" s="3">
        <v>29.17</v>
      </c>
      <c r="DL168" s="2">
        <v>31.21</v>
      </c>
      <c r="DM168" s="2">
        <v>25.37</v>
      </c>
      <c r="DP168" s="5"/>
      <c r="DQ168" s="5"/>
      <c r="DR168" s="5"/>
      <c r="DS168" s="3">
        <v>22.5</v>
      </c>
      <c r="DT168" s="2">
        <v>17</v>
      </c>
      <c r="DZ168" s="3">
        <v>22.5</v>
      </c>
      <c r="EA168" s="2">
        <v>27.95</v>
      </c>
      <c r="EB168" s="4"/>
      <c r="EG168" s="2">
        <v>13.12</v>
      </c>
      <c r="EH168" s="3">
        <v>16.61</v>
      </c>
      <c r="EM168" s="2">
        <v>17.63</v>
      </c>
      <c r="EN168" s="2">
        <v>20.399999999999999</v>
      </c>
      <c r="EO168" s="5"/>
      <c r="EP168" s="5"/>
      <c r="EQ168" s="5"/>
      <c r="ER168" s="2">
        <v>11</v>
      </c>
      <c r="ES168" s="3">
        <v>12.5</v>
      </c>
      <c r="ET168" s="5"/>
    </row>
    <row r="169" spans="1:151" x14ac:dyDescent="0.25">
      <c r="A169" s="2">
        <v>1995</v>
      </c>
      <c r="B169" s="2">
        <v>4</v>
      </c>
      <c r="E169" s="4"/>
      <c r="F169" s="3">
        <v>225</v>
      </c>
      <c r="G169" s="3">
        <v>224</v>
      </c>
      <c r="H169" s="2"/>
      <c r="I169" s="2"/>
      <c r="J169" s="2"/>
      <c r="K169" s="2"/>
      <c r="L169" s="2"/>
      <c r="M169" s="3">
        <v>263</v>
      </c>
      <c r="N169" s="3">
        <v>275</v>
      </c>
      <c r="O169" s="2"/>
      <c r="P169" s="2"/>
      <c r="Q169" s="2"/>
      <c r="R169" s="2"/>
      <c r="S169" s="2"/>
      <c r="T169" s="3">
        <v>254</v>
      </c>
      <c r="U169" s="3">
        <v>253</v>
      </c>
      <c r="V169" s="2"/>
      <c r="W169" s="2"/>
      <c r="Z169" s="4"/>
      <c r="AA169" s="3">
        <v>295</v>
      </c>
      <c r="AB169" s="3">
        <v>323</v>
      </c>
      <c r="AC169" s="2"/>
      <c r="AE169" s="2"/>
      <c r="AF169" s="2"/>
      <c r="AG169" s="2"/>
      <c r="AH169" s="3">
        <v>283</v>
      </c>
      <c r="AI169" s="3">
        <v>262</v>
      </c>
      <c r="AJ169" s="2"/>
      <c r="AK169" s="2"/>
      <c r="AL169" s="2"/>
      <c r="AO169" s="3">
        <v>269</v>
      </c>
      <c r="AP169" s="3">
        <v>312</v>
      </c>
      <c r="AQ169" s="2"/>
      <c r="AU169" s="2"/>
      <c r="AV169" s="3">
        <v>123</v>
      </c>
      <c r="AW169" s="3">
        <v>187</v>
      </c>
      <c r="AY169" s="3"/>
      <c r="AZ169" s="4"/>
      <c r="BA169" s="4"/>
      <c r="BC169" s="3">
        <v>298</v>
      </c>
      <c r="BD169" s="3">
        <v>290</v>
      </c>
      <c r="BF169" s="3"/>
      <c r="BJ169" s="3">
        <v>140</v>
      </c>
      <c r="BK169" s="3">
        <v>187</v>
      </c>
      <c r="BP169" s="3">
        <v>305</v>
      </c>
      <c r="BQ169" s="3">
        <v>320</v>
      </c>
      <c r="BR169" s="3"/>
      <c r="BS169" s="4"/>
      <c r="BU169" s="3">
        <v>204</v>
      </c>
      <c r="BV169" s="3">
        <v>189</v>
      </c>
      <c r="BX169" s="4"/>
      <c r="CC169" s="3">
        <v>27.17</v>
      </c>
      <c r="CD169" s="3">
        <v>26.14</v>
      </c>
      <c r="CF169" s="3"/>
      <c r="CJ169" s="3">
        <v>15.48</v>
      </c>
      <c r="CK169" s="3">
        <v>18.73</v>
      </c>
      <c r="CQ169" s="3">
        <v>36.81</v>
      </c>
      <c r="CR169" s="3">
        <v>34</v>
      </c>
      <c r="CU169" s="5"/>
      <c r="CV169" s="5"/>
      <c r="CW169" s="5"/>
      <c r="CX169" s="3">
        <v>32.24</v>
      </c>
      <c r="CY169" s="3">
        <v>37.83</v>
      </c>
      <c r="DA169" s="3"/>
      <c r="DE169" s="2">
        <v>24.17</v>
      </c>
      <c r="DF169" s="3">
        <v>24.34</v>
      </c>
      <c r="DL169" s="2">
        <v>28.75</v>
      </c>
      <c r="DM169" s="3">
        <v>26.55</v>
      </c>
      <c r="DP169" s="5"/>
      <c r="DQ169" s="5"/>
      <c r="DR169" s="5"/>
      <c r="DS169" s="3">
        <v>14.25</v>
      </c>
      <c r="DT169" s="3">
        <v>15.75</v>
      </c>
      <c r="DZ169" s="3">
        <v>16.75</v>
      </c>
      <c r="EA169" s="3">
        <v>28.69</v>
      </c>
      <c r="EB169" s="4"/>
      <c r="EG169" s="2">
        <v>13</v>
      </c>
      <c r="EH169" s="3">
        <v>16.5</v>
      </c>
      <c r="EM169" s="3">
        <v>25</v>
      </c>
      <c r="EN169" s="3">
        <v>27.9</v>
      </c>
      <c r="EO169" s="5"/>
      <c r="EP169" s="5"/>
      <c r="EQ169" s="5"/>
      <c r="ER169" s="2">
        <v>14.18</v>
      </c>
      <c r="ES169" s="2">
        <v>14.74</v>
      </c>
      <c r="ET169" s="5"/>
    </row>
    <row r="170" spans="1:151" x14ac:dyDescent="0.25">
      <c r="A170" s="2">
        <v>1996</v>
      </c>
      <c r="B170" s="2">
        <v>1</v>
      </c>
      <c r="E170" s="4"/>
      <c r="F170" s="3">
        <v>222</v>
      </c>
      <c r="G170" s="3">
        <v>251</v>
      </c>
      <c r="H170" s="2"/>
      <c r="I170" s="2"/>
      <c r="J170" s="2"/>
      <c r="K170" s="2"/>
      <c r="L170" s="2"/>
      <c r="M170" s="3">
        <v>278</v>
      </c>
      <c r="N170" s="3">
        <v>225</v>
      </c>
      <c r="O170" s="2"/>
      <c r="P170" s="2"/>
      <c r="Q170" s="2"/>
      <c r="R170" s="2"/>
      <c r="S170" s="2"/>
      <c r="T170" s="3">
        <v>235</v>
      </c>
      <c r="U170" s="3">
        <v>248</v>
      </c>
      <c r="V170" s="2"/>
      <c r="W170" s="2"/>
      <c r="Z170" s="4"/>
      <c r="AA170" s="3">
        <v>274</v>
      </c>
      <c r="AB170" s="3">
        <v>301</v>
      </c>
      <c r="AC170" s="2"/>
      <c r="AE170" s="2"/>
      <c r="AF170" s="2"/>
      <c r="AG170" s="2"/>
      <c r="AH170" s="3">
        <v>273</v>
      </c>
      <c r="AI170" s="3">
        <v>286</v>
      </c>
      <c r="AJ170" s="2"/>
      <c r="AK170" s="2"/>
      <c r="AL170" s="2"/>
      <c r="AO170" s="3">
        <v>251</v>
      </c>
      <c r="AP170" s="3">
        <v>276</v>
      </c>
      <c r="AQ170" s="2"/>
      <c r="AU170" s="2"/>
      <c r="AV170" s="3">
        <v>111</v>
      </c>
      <c r="AW170" s="3">
        <v>256</v>
      </c>
      <c r="AY170" s="3"/>
      <c r="AZ170" s="4"/>
      <c r="BA170" s="4"/>
      <c r="BC170" s="3">
        <v>275</v>
      </c>
      <c r="BD170" s="3">
        <v>311</v>
      </c>
      <c r="BF170" s="3"/>
      <c r="BJ170" s="3">
        <v>160</v>
      </c>
      <c r="BK170" s="3">
        <v>188</v>
      </c>
      <c r="BP170" s="3">
        <v>274</v>
      </c>
      <c r="BQ170" s="3">
        <v>264</v>
      </c>
      <c r="BR170" s="3"/>
      <c r="BS170" s="4"/>
      <c r="BU170" s="3">
        <v>191</v>
      </c>
      <c r="BV170" s="3">
        <v>233</v>
      </c>
      <c r="BX170" s="4"/>
      <c r="CC170" s="3">
        <v>27.12</v>
      </c>
      <c r="CD170" s="3">
        <v>29.17</v>
      </c>
      <c r="CF170" s="3"/>
      <c r="CJ170" s="3">
        <v>16.989999999999998</v>
      </c>
      <c r="CK170" s="3">
        <v>18.2</v>
      </c>
      <c r="CQ170" s="2">
        <v>42.1</v>
      </c>
      <c r="CR170" s="2">
        <v>36.53</v>
      </c>
      <c r="CU170" s="5"/>
      <c r="CV170" s="5"/>
      <c r="CW170" s="5"/>
      <c r="CX170" s="3">
        <v>31.03</v>
      </c>
      <c r="CY170" s="2">
        <v>34.96</v>
      </c>
      <c r="DA170" s="3"/>
      <c r="DE170" s="2">
        <v>24.72</v>
      </c>
      <c r="DF170" s="2">
        <v>22.67</v>
      </c>
      <c r="DL170" s="2">
        <v>28.84</v>
      </c>
      <c r="DM170" s="3">
        <v>25.75</v>
      </c>
      <c r="DP170" s="5"/>
      <c r="DQ170" s="5"/>
      <c r="DR170" s="5"/>
      <c r="DS170" s="2">
        <v>15.21</v>
      </c>
      <c r="DT170" s="3">
        <v>13.34</v>
      </c>
      <c r="DZ170" s="3">
        <v>24</v>
      </c>
      <c r="EA170" s="2">
        <v>26.54</v>
      </c>
      <c r="EB170" s="4"/>
      <c r="EG170" s="2">
        <v>19.25</v>
      </c>
      <c r="EH170" s="3">
        <v>29.48</v>
      </c>
      <c r="EM170" s="2">
        <v>32.5</v>
      </c>
      <c r="EN170" s="3">
        <v>31.5</v>
      </c>
      <c r="EO170" s="5"/>
      <c r="EP170" s="5"/>
      <c r="EQ170" s="5"/>
      <c r="ER170" s="2">
        <v>21.5</v>
      </c>
      <c r="ES170" s="2">
        <v>15</v>
      </c>
      <c r="ET170" s="5"/>
    </row>
    <row r="171" spans="1:151" x14ac:dyDescent="0.25">
      <c r="A171" s="2">
        <v>1996</v>
      </c>
      <c r="B171" s="2">
        <v>2</v>
      </c>
      <c r="E171" s="4"/>
      <c r="F171" s="3">
        <v>273</v>
      </c>
      <c r="G171" s="3">
        <v>235</v>
      </c>
      <c r="H171" s="2"/>
      <c r="I171" s="2"/>
      <c r="J171" s="2"/>
      <c r="K171" s="2"/>
      <c r="L171" s="2"/>
      <c r="M171" s="3">
        <v>246</v>
      </c>
      <c r="N171" s="3">
        <v>184</v>
      </c>
      <c r="O171" s="2"/>
      <c r="P171" s="2"/>
      <c r="Q171" s="2"/>
      <c r="R171" s="2"/>
      <c r="S171" s="2"/>
      <c r="T171" s="3">
        <v>249</v>
      </c>
      <c r="U171" s="3">
        <v>239</v>
      </c>
      <c r="V171" s="2"/>
      <c r="W171" s="2"/>
      <c r="Z171" s="4"/>
      <c r="AA171" s="3">
        <v>272</v>
      </c>
      <c r="AB171" s="3">
        <v>298</v>
      </c>
      <c r="AC171" s="2"/>
      <c r="AE171" s="2"/>
      <c r="AF171" s="2"/>
      <c r="AG171" s="2"/>
      <c r="AH171" s="3">
        <v>221</v>
      </c>
      <c r="AI171" s="3">
        <v>218</v>
      </c>
      <c r="AJ171" s="2"/>
      <c r="AK171" s="2"/>
      <c r="AL171" s="2"/>
      <c r="AO171" s="3">
        <v>219</v>
      </c>
      <c r="AP171" s="3">
        <v>262</v>
      </c>
      <c r="AQ171" s="2"/>
      <c r="AU171" s="2"/>
      <c r="AV171" s="3">
        <v>87</v>
      </c>
      <c r="AW171" s="3">
        <v>231</v>
      </c>
      <c r="AY171" s="3"/>
      <c r="AZ171" s="4"/>
      <c r="BA171" s="4"/>
      <c r="BC171" s="3">
        <v>243</v>
      </c>
      <c r="BD171" s="3">
        <v>296</v>
      </c>
      <c r="BF171" s="3"/>
      <c r="BJ171" s="3">
        <v>143</v>
      </c>
      <c r="BK171" s="3">
        <v>146</v>
      </c>
      <c r="BP171" s="3">
        <v>214</v>
      </c>
      <c r="BQ171" s="3">
        <v>242</v>
      </c>
      <c r="BR171" s="3"/>
      <c r="BS171" s="4"/>
      <c r="BU171" s="3">
        <v>143</v>
      </c>
      <c r="BV171" s="3">
        <v>224</v>
      </c>
      <c r="BX171" s="4"/>
      <c r="CC171" s="3">
        <v>21.51</v>
      </c>
      <c r="CD171" s="3">
        <v>27.39</v>
      </c>
      <c r="CF171" s="3"/>
      <c r="CJ171" s="3">
        <v>20.69</v>
      </c>
      <c r="CK171" s="3">
        <v>14.07</v>
      </c>
      <c r="CQ171" s="3">
        <v>40.049999999999997</v>
      </c>
      <c r="CR171" s="2">
        <v>33.79</v>
      </c>
      <c r="CU171" s="5"/>
      <c r="CV171" s="5"/>
      <c r="CW171" s="5"/>
      <c r="CX171" s="3">
        <v>25.54</v>
      </c>
      <c r="CY171" s="3">
        <v>36.1</v>
      </c>
      <c r="DA171" s="3"/>
      <c r="DE171" s="2">
        <v>20.94</v>
      </c>
      <c r="DF171" s="2">
        <v>17.8</v>
      </c>
      <c r="DL171" s="2">
        <v>27.5</v>
      </c>
      <c r="DM171" s="2">
        <v>23.82</v>
      </c>
      <c r="DP171" s="5"/>
      <c r="DQ171" s="5"/>
      <c r="DR171" s="5"/>
      <c r="DS171" s="2">
        <v>15</v>
      </c>
      <c r="DT171" s="2">
        <v>14.71</v>
      </c>
      <c r="DZ171" s="2">
        <v>19.3</v>
      </c>
      <c r="EA171" s="3">
        <v>25.25</v>
      </c>
      <c r="EB171" s="4"/>
      <c r="EG171" s="3">
        <v>20</v>
      </c>
      <c r="EH171" s="3">
        <v>28.14</v>
      </c>
      <c r="EM171" s="2">
        <v>13.96</v>
      </c>
      <c r="EN171" s="3">
        <v>18.71</v>
      </c>
      <c r="EO171" s="5"/>
      <c r="EP171" s="5"/>
      <c r="EQ171" s="5"/>
      <c r="ER171" s="3">
        <v>10.89</v>
      </c>
      <c r="ES171" s="2">
        <v>14.55</v>
      </c>
      <c r="ET171" s="5"/>
    </row>
    <row r="172" spans="1:151" x14ac:dyDescent="0.25">
      <c r="A172" s="2">
        <v>1996</v>
      </c>
      <c r="B172" s="2">
        <v>3</v>
      </c>
      <c r="E172" s="4"/>
      <c r="F172" s="3">
        <v>236</v>
      </c>
      <c r="G172" s="3">
        <v>277</v>
      </c>
      <c r="H172" s="2"/>
      <c r="I172" s="2"/>
      <c r="J172" s="2"/>
      <c r="K172" s="2"/>
      <c r="L172" s="2"/>
      <c r="M172" s="3">
        <v>258</v>
      </c>
      <c r="N172" s="3">
        <v>203</v>
      </c>
      <c r="O172" s="2"/>
      <c r="P172" s="2"/>
      <c r="Q172" s="2"/>
      <c r="R172" s="2"/>
      <c r="S172" s="2"/>
      <c r="T172" s="3">
        <v>240</v>
      </c>
      <c r="U172" s="3">
        <v>227</v>
      </c>
      <c r="V172" s="2"/>
      <c r="W172" s="2"/>
      <c r="Z172" s="4"/>
      <c r="AA172" s="3">
        <v>239</v>
      </c>
      <c r="AB172" s="3">
        <v>319</v>
      </c>
      <c r="AC172" s="2"/>
      <c r="AE172" s="2"/>
      <c r="AF172" s="2"/>
      <c r="AG172" s="2"/>
      <c r="AH172" s="3">
        <v>257</v>
      </c>
      <c r="AI172" s="3">
        <v>225</v>
      </c>
      <c r="AJ172" s="2"/>
      <c r="AK172" s="2"/>
      <c r="AL172" s="2"/>
      <c r="AO172" s="3">
        <v>288</v>
      </c>
      <c r="AP172" s="3">
        <v>245</v>
      </c>
      <c r="AQ172" s="2"/>
      <c r="AU172" s="2"/>
      <c r="AV172" s="3">
        <v>104</v>
      </c>
      <c r="AW172" s="3">
        <v>250</v>
      </c>
      <c r="AY172" s="3"/>
      <c r="AZ172" s="4"/>
      <c r="BA172" s="4"/>
      <c r="BC172" s="3">
        <v>249</v>
      </c>
      <c r="BD172" s="3">
        <v>287</v>
      </c>
      <c r="BF172" s="3"/>
      <c r="BJ172" s="3">
        <v>135</v>
      </c>
      <c r="BK172" s="3">
        <v>114</v>
      </c>
      <c r="BP172" s="3">
        <v>254</v>
      </c>
      <c r="BQ172" s="3">
        <v>241</v>
      </c>
      <c r="BR172" s="3"/>
      <c r="BS172" s="4"/>
      <c r="BU172" s="3">
        <v>116</v>
      </c>
      <c r="BV172" s="3">
        <v>190</v>
      </c>
      <c r="BX172" s="4"/>
      <c r="CC172" s="3">
        <v>25.92</v>
      </c>
      <c r="CD172" s="3">
        <v>29.55</v>
      </c>
      <c r="CF172" s="3"/>
      <c r="CJ172" s="2">
        <v>19.96</v>
      </c>
      <c r="CK172" s="3">
        <v>12.5</v>
      </c>
      <c r="CQ172" s="2">
        <v>38.700000000000003</v>
      </c>
      <c r="CR172" s="2">
        <v>33.33</v>
      </c>
      <c r="CU172" s="5"/>
      <c r="CV172" s="5"/>
      <c r="CW172" s="5"/>
      <c r="CX172" s="3">
        <v>23.6</v>
      </c>
      <c r="CY172" s="2">
        <v>28.4</v>
      </c>
      <c r="DA172" s="3"/>
      <c r="DE172" s="2">
        <v>21.44</v>
      </c>
      <c r="DF172" s="2">
        <v>17.53</v>
      </c>
      <c r="DL172" s="2">
        <v>28.48</v>
      </c>
      <c r="DM172" s="2">
        <v>21.84</v>
      </c>
      <c r="DP172" s="5"/>
      <c r="DQ172" s="5"/>
      <c r="DR172" s="5"/>
      <c r="DS172" s="2">
        <v>12.38</v>
      </c>
      <c r="DT172" s="3">
        <v>10.02</v>
      </c>
      <c r="DZ172" s="3">
        <v>20.38</v>
      </c>
      <c r="EA172" s="3">
        <v>24.41</v>
      </c>
      <c r="EB172" s="4"/>
      <c r="EG172" s="3">
        <v>26.25</v>
      </c>
      <c r="EH172" s="3">
        <v>26.8</v>
      </c>
      <c r="EM172" s="2">
        <v>17.59</v>
      </c>
      <c r="EN172" s="2">
        <v>19.93</v>
      </c>
      <c r="EO172" s="5"/>
      <c r="EP172" s="5"/>
      <c r="EQ172" s="5"/>
      <c r="ER172" s="3">
        <v>14.67</v>
      </c>
      <c r="ES172" s="3">
        <v>18.149999999999999</v>
      </c>
      <c r="ET172" s="5"/>
    </row>
    <row r="173" spans="1:151" x14ac:dyDescent="0.25">
      <c r="A173" s="2">
        <v>1996</v>
      </c>
      <c r="B173" s="2">
        <v>4</v>
      </c>
      <c r="E173" s="4"/>
      <c r="F173" s="3">
        <v>268</v>
      </c>
      <c r="G173" s="3">
        <v>311</v>
      </c>
      <c r="H173" s="2"/>
      <c r="I173" s="2"/>
      <c r="J173" s="2"/>
      <c r="K173" s="2"/>
      <c r="L173" s="2"/>
      <c r="M173" s="3">
        <v>287</v>
      </c>
      <c r="N173" s="3">
        <v>160</v>
      </c>
      <c r="O173" s="2"/>
      <c r="P173" s="2"/>
      <c r="Q173" s="2"/>
      <c r="R173" s="2"/>
      <c r="S173" s="2"/>
      <c r="T173" s="3">
        <v>241</v>
      </c>
      <c r="U173" s="3">
        <v>242</v>
      </c>
      <c r="V173" s="2"/>
      <c r="W173" s="2"/>
      <c r="Z173" s="4"/>
      <c r="AA173" s="3">
        <v>324</v>
      </c>
      <c r="AB173" s="3">
        <v>350</v>
      </c>
      <c r="AC173" s="2"/>
      <c r="AE173" s="2"/>
      <c r="AF173" s="2"/>
      <c r="AG173" s="2"/>
      <c r="AH173" s="3">
        <v>297</v>
      </c>
      <c r="AI173" s="3">
        <v>254</v>
      </c>
      <c r="AJ173" s="2"/>
      <c r="AK173" s="2"/>
      <c r="AL173" s="2"/>
      <c r="AO173" s="3">
        <v>315</v>
      </c>
      <c r="AP173" s="3">
        <v>309</v>
      </c>
      <c r="AQ173" s="2"/>
      <c r="AU173" s="2"/>
      <c r="AV173" s="3">
        <v>90</v>
      </c>
      <c r="AW173" s="3">
        <v>311</v>
      </c>
      <c r="AY173" s="3"/>
      <c r="AZ173" s="3"/>
      <c r="BA173" s="3"/>
      <c r="BC173" s="3">
        <v>259</v>
      </c>
      <c r="BD173" s="3">
        <v>315</v>
      </c>
      <c r="BF173" s="3"/>
      <c r="BJ173" s="3">
        <v>114</v>
      </c>
      <c r="BK173" s="3">
        <v>150</v>
      </c>
      <c r="BP173" s="3">
        <v>312</v>
      </c>
      <c r="BQ173" s="3">
        <v>330</v>
      </c>
      <c r="BR173" s="3"/>
      <c r="BS173" s="4"/>
      <c r="BU173" s="3">
        <v>120</v>
      </c>
      <c r="BV173" s="3">
        <v>245</v>
      </c>
      <c r="BX173" s="4"/>
      <c r="CC173" s="3">
        <v>24.64</v>
      </c>
      <c r="CD173" s="3">
        <v>30.44</v>
      </c>
      <c r="CF173" s="3"/>
      <c r="CJ173" s="3">
        <v>16.98</v>
      </c>
      <c r="CK173" s="3">
        <v>13.4</v>
      </c>
      <c r="CQ173" s="2">
        <v>44.09</v>
      </c>
      <c r="CR173" s="2">
        <v>33.57</v>
      </c>
      <c r="CU173" s="5"/>
      <c r="CV173" s="5"/>
      <c r="CW173" s="5"/>
      <c r="CX173" s="3">
        <v>29.17</v>
      </c>
      <c r="CY173" s="2">
        <v>41.46</v>
      </c>
      <c r="DA173" s="3"/>
      <c r="DE173" s="2">
        <v>24.48</v>
      </c>
      <c r="DF173" s="2">
        <v>22.25</v>
      </c>
      <c r="DL173" s="2">
        <v>31.16</v>
      </c>
      <c r="DM173" s="2">
        <v>25.8</v>
      </c>
      <c r="DP173" s="5"/>
      <c r="DQ173" s="5"/>
      <c r="DR173" s="5"/>
      <c r="DS173" s="2">
        <v>13.31</v>
      </c>
      <c r="DT173" s="2">
        <v>15.97</v>
      </c>
      <c r="DZ173" s="2">
        <v>21.77</v>
      </c>
      <c r="EA173" s="2">
        <v>26.58</v>
      </c>
      <c r="EB173" s="4"/>
      <c r="EG173" s="2">
        <v>27.21</v>
      </c>
      <c r="EH173" s="3">
        <v>25.26</v>
      </c>
      <c r="EM173" s="2">
        <v>18.2</v>
      </c>
      <c r="EN173" s="2">
        <v>18.28</v>
      </c>
      <c r="EO173" s="5"/>
      <c r="EP173" s="5"/>
      <c r="EQ173" s="5"/>
      <c r="ER173" s="3">
        <v>14.25</v>
      </c>
      <c r="ES173" s="2">
        <v>14.88</v>
      </c>
      <c r="ET173" s="5"/>
    </row>
    <row r="174" spans="1:151" s="3" customFormat="1" ht="12.75" x14ac:dyDescent="0.2">
      <c r="A174" s="2">
        <v>1997</v>
      </c>
      <c r="B174" s="2">
        <v>1</v>
      </c>
      <c r="C174" s="2"/>
      <c r="F174" s="3">
        <v>314</v>
      </c>
      <c r="G174" s="3">
        <v>347</v>
      </c>
      <c r="H174" s="2"/>
      <c r="I174" s="2"/>
      <c r="K174" s="2"/>
      <c r="M174" s="3">
        <v>326</v>
      </c>
      <c r="N174" s="3">
        <v>163</v>
      </c>
      <c r="O174" s="2"/>
      <c r="P174" s="2"/>
      <c r="Q174" s="2"/>
      <c r="R174" s="2"/>
      <c r="T174" s="3">
        <v>277</v>
      </c>
      <c r="U174" s="3">
        <v>334</v>
      </c>
      <c r="AA174" s="3">
        <v>310</v>
      </c>
      <c r="AB174" s="3">
        <v>327</v>
      </c>
      <c r="AC174" s="2"/>
      <c r="AF174" s="2"/>
      <c r="AH174" s="3">
        <v>338</v>
      </c>
      <c r="AI174" s="3">
        <v>362</v>
      </c>
      <c r="AJ174" s="2"/>
      <c r="AK174" s="2"/>
      <c r="AL174" s="2"/>
      <c r="AN174" s="2"/>
      <c r="AO174" s="3">
        <v>347</v>
      </c>
      <c r="AP174" s="3">
        <v>364</v>
      </c>
      <c r="AQ174" s="2"/>
      <c r="AR174" s="2"/>
      <c r="AS174" s="2"/>
      <c r="AT174" s="2"/>
      <c r="AU174" s="2"/>
      <c r="AV174" s="3">
        <v>136</v>
      </c>
      <c r="AW174" s="3">
        <v>260</v>
      </c>
      <c r="AX174" s="2"/>
      <c r="AZ174" s="4"/>
      <c r="BA174" s="4"/>
      <c r="BB174" s="2"/>
      <c r="BC174" s="3">
        <v>298</v>
      </c>
      <c r="BD174" s="3">
        <v>342</v>
      </c>
      <c r="BE174" s="2"/>
      <c r="BH174" s="2"/>
      <c r="BI174" s="2"/>
      <c r="BJ174" s="3">
        <v>125</v>
      </c>
      <c r="BK174" s="3">
        <v>155</v>
      </c>
      <c r="BL174" s="2"/>
      <c r="BM174" s="2"/>
      <c r="BP174" s="3">
        <v>319</v>
      </c>
      <c r="BQ174" s="3">
        <v>315</v>
      </c>
      <c r="BT174" s="2"/>
      <c r="BU174" s="3">
        <v>168</v>
      </c>
      <c r="BV174" s="3">
        <v>248</v>
      </c>
      <c r="BW174" s="2"/>
      <c r="BY174" s="2"/>
      <c r="BZ174" s="2"/>
      <c r="CA174" s="2"/>
      <c r="CB174" s="2"/>
      <c r="CC174" s="3">
        <v>28.9</v>
      </c>
      <c r="CD174" s="3">
        <v>32.35</v>
      </c>
      <c r="CE174" s="2"/>
      <c r="CH174" s="2"/>
      <c r="CI174" s="2"/>
      <c r="CJ174" s="3">
        <v>20.86</v>
      </c>
      <c r="CK174" s="3">
        <v>12.06</v>
      </c>
      <c r="CM174" s="2"/>
      <c r="CO174" s="2"/>
      <c r="CQ174" s="3">
        <v>45.91</v>
      </c>
      <c r="CR174" s="3">
        <v>38.89</v>
      </c>
      <c r="CX174" s="3">
        <v>31.89</v>
      </c>
      <c r="CY174" s="3">
        <v>47.34</v>
      </c>
      <c r="CZ174" s="2"/>
      <c r="DC174" s="2"/>
      <c r="DD174" s="2"/>
      <c r="DE174" s="3">
        <v>27.55</v>
      </c>
      <c r="DF174" s="3">
        <v>30.86</v>
      </c>
      <c r="DG174" s="2"/>
      <c r="DH174" s="2"/>
      <c r="DI174" s="2"/>
      <c r="DJ174" s="2"/>
      <c r="DL174" s="3">
        <v>36.36</v>
      </c>
      <c r="DM174" s="3">
        <v>29.49</v>
      </c>
      <c r="DN174" s="2"/>
      <c r="DO174" s="2"/>
      <c r="DS174" s="3">
        <v>14.1</v>
      </c>
      <c r="DT174" s="3">
        <v>14.82</v>
      </c>
      <c r="DU174" s="2"/>
      <c r="DW174" s="2"/>
      <c r="DX174" s="2"/>
      <c r="DY174" s="2"/>
      <c r="DZ174" s="3">
        <v>23.56</v>
      </c>
      <c r="EA174" s="3">
        <v>31.54</v>
      </c>
      <c r="EB174" s="4"/>
      <c r="ED174" s="2"/>
      <c r="EF174" s="2"/>
      <c r="EG174" s="3">
        <v>18.100000000000001</v>
      </c>
      <c r="EH174" s="3">
        <v>29.48</v>
      </c>
      <c r="EI174" s="2"/>
      <c r="EK174" s="2"/>
      <c r="EM174" s="3">
        <v>27.67</v>
      </c>
      <c r="EN174" s="3">
        <v>23.6</v>
      </c>
      <c r="ER174" s="3">
        <v>21.03</v>
      </c>
      <c r="ES174" s="3">
        <v>16.149999999999999</v>
      </c>
      <c r="EU174" s="2"/>
    </row>
    <row r="175" spans="1:151" s="3" customFormat="1" ht="12.75" x14ac:dyDescent="0.2">
      <c r="A175" s="2">
        <v>1997</v>
      </c>
      <c r="B175" s="2">
        <v>2</v>
      </c>
      <c r="C175" s="2"/>
      <c r="F175" s="3">
        <v>312</v>
      </c>
      <c r="G175" s="3">
        <v>381</v>
      </c>
      <c r="H175" s="2"/>
      <c r="I175" s="2"/>
      <c r="M175" s="3">
        <v>342</v>
      </c>
      <c r="N175" s="3">
        <v>143</v>
      </c>
      <c r="O175" s="2"/>
      <c r="T175" s="3">
        <v>288</v>
      </c>
      <c r="U175" s="3">
        <v>313</v>
      </c>
      <c r="V175" s="2"/>
      <c r="X175" s="2"/>
      <c r="Y175" s="2"/>
      <c r="Z175" s="2"/>
      <c r="AA175" s="3">
        <v>321</v>
      </c>
      <c r="AB175" s="3">
        <v>353</v>
      </c>
      <c r="AC175" s="2"/>
      <c r="AE175" s="2"/>
      <c r="AF175" s="2"/>
      <c r="AG175" s="2"/>
      <c r="AH175" s="3">
        <v>315</v>
      </c>
      <c r="AI175" s="3">
        <v>319</v>
      </c>
      <c r="AJ175" s="2"/>
      <c r="AK175" s="2"/>
      <c r="AL175" s="2"/>
      <c r="AM175" s="2"/>
      <c r="AN175" s="2"/>
      <c r="AO175" s="3">
        <v>311</v>
      </c>
      <c r="AP175" s="3">
        <v>323</v>
      </c>
      <c r="AQ175" s="2"/>
      <c r="AR175" s="2"/>
      <c r="AV175" s="3">
        <v>169</v>
      </c>
      <c r="AW175" s="3">
        <v>239</v>
      </c>
      <c r="AZ175" s="2"/>
      <c r="BC175" s="3">
        <v>284</v>
      </c>
      <c r="BD175" s="3">
        <v>329</v>
      </c>
      <c r="BF175" s="2"/>
      <c r="BG175" s="2"/>
      <c r="BH175" s="2"/>
      <c r="BI175" s="2"/>
      <c r="BJ175" s="3">
        <v>99</v>
      </c>
      <c r="BK175" s="3">
        <v>238</v>
      </c>
      <c r="BL175" s="2"/>
      <c r="BM175" s="2"/>
      <c r="BN175" s="2"/>
      <c r="BO175" s="2"/>
      <c r="BP175" s="3">
        <v>356</v>
      </c>
      <c r="BQ175" s="3">
        <v>368</v>
      </c>
      <c r="BR175" s="2"/>
      <c r="BS175" s="2"/>
      <c r="BT175" s="2"/>
      <c r="BU175" s="3">
        <v>144</v>
      </c>
      <c r="BV175" s="3">
        <v>246</v>
      </c>
      <c r="BY175" s="2"/>
      <c r="BZ175" s="2"/>
      <c r="CA175" s="2"/>
      <c r="CC175" s="3">
        <v>31.14</v>
      </c>
      <c r="CD175" s="3">
        <v>31.78</v>
      </c>
      <c r="CJ175" s="2">
        <v>19.82</v>
      </c>
      <c r="CK175" s="3">
        <v>12.06</v>
      </c>
      <c r="CL175" s="2"/>
      <c r="CM175" s="2"/>
      <c r="CN175" s="2"/>
      <c r="CO175" s="2"/>
      <c r="CP175" s="2"/>
      <c r="CQ175" s="2">
        <v>42.32</v>
      </c>
      <c r="CR175" s="3">
        <v>32.200000000000003</v>
      </c>
      <c r="CS175" s="2"/>
      <c r="CU175" s="2"/>
      <c r="CV175" s="2"/>
      <c r="CW175" s="2"/>
      <c r="CX175" s="3">
        <v>30.19</v>
      </c>
      <c r="CY175" s="3">
        <v>35.04</v>
      </c>
      <c r="CZ175" s="2"/>
      <c r="DB175" s="2"/>
      <c r="DC175" s="2"/>
      <c r="DD175" s="2"/>
      <c r="DE175" s="3">
        <v>29.27</v>
      </c>
      <c r="DF175" s="2">
        <v>26</v>
      </c>
      <c r="DI175" s="2"/>
      <c r="DL175" s="3">
        <v>32.56</v>
      </c>
      <c r="DM175" s="3">
        <v>26.9</v>
      </c>
      <c r="DP175" s="2"/>
      <c r="DR175" s="2"/>
      <c r="DS175" s="3">
        <v>13.91</v>
      </c>
      <c r="DT175" s="3">
        <v>13.64</v>
      </c>
      <c r="DU175" s="2"/>
      <c r="DW175" s="2"/>
      <c r="DY175" s="2"/>
      <c r="DZ175" s="3">
        <v>22.98</v>
      </c>
      <c r="EA175" s="3">
        <v>27.09</v>
      </c>
      <c r="EB175" s="4"/>
      <c r="EC175" s="2"/>
      <c r="ED175" s="2"/>
      <c r="EE175" s="2"/>
      <c r="EF175" s="2"/>
      <c r="EG175" s="2">
        <v>8.52</v>
      </c>
      <c r="EH175" s="3">
        <v>31.14</v>
      </c>
      <c r="EI175" s="2"/>
      <c r="EJ175" s="2"/>
      <c r="EK175" s="2"/>
      <c r="EL175" s="2"/>
      <c r="EM175" s="2">
        <v>23.4</v>
      </c>
      <c r="EN175" s="2">
        <v>20.37</v>
      </c>
      <c r="EO175" s="2"/>
      <c r="EP175" s="2"/>
      <c r="ER175" s="3">
        <v>19.78</v>
      </c>
      <c r="ES175" s="3">
        <v>17.03</v>
      </c>
    </row>
    <row r="176" spans="1:151" s="3" customFormat="1" ht="12.75" x14ac:dyDescent="0.2">
      <c r="A176" s="2">
        <v>1997</v>
      </c>
      <c r="B176" s="2">
        <v>3</v>
      </c>
      <c r="C176" s="2"/>
      <c r="F176" s="3">
        <v>345</v>
      </c>
      <c r="G176" s="3">
        <v>393</v>
      </c>
      <c r="H176" s="2"/>
      <c r="I176" s="2"/>
      <c r="M176" s="3">
        <v>308</v>
      </c>
      <c r="N176" s="3">
        <v>244</v>
      </c>
      <c r="O176" s="2"/>
      <c r="Q176" s="2"/>
      <c r="R176" s="2"/>
      <c r="S176" s="2"/>
      <c r="T176" s="3">
        <v>261</v>
      </c>
      <c r="U176" s="3">
        <v>291</v>
      </c>
      <c r="V176" s="2"/>
      <c r="W176" s="2"/>
      <c r="X176" s="2"/>
      <c r="Y176" s="2"/>
      <c r="Z176" s="2"/>
      <c r="AA176" s="3">
        <v>321</v>
      </c>
      <c r="AB176" s="3">
        <v>342</v>
      </c>
      <c r="AC176" s="2"/>
      <c r="AE176" s="4"/>
      <c r="AF176" s="4"/>
      <c r="AG176" s="2"/>
      <c r="AH176" s="3">
        <v>313</v>
      </c>
      <c r="AI176" s="3">
        <v>356</v>
      </c>
      <c r="AJ176" s="2"/>
      <c r="AN176" s="2"/>
      <c r="AO176" s="3">
        <v>374</v>
      </c>
      <c r="AP176" s="3">
        <v>329</v>
      </c>
      <c r="AQ176" s="2"/>
      <c r="AT176" s="2"/>
      <c r="AV176" s="3">
        <v>108</v>
      </c>
      <c r="AW176" s="3">
        <v>272</v>
      </c>
      <c r="AX176" s="2"/>
      <c r="AY176" s="2"/>
      <c r="AZ176" s="2"/>
      <c r="BA176" s="2"/>
      <c r="BB176" s="2"/>
      <c r="BC176" s="3">
        <v>286</v>
      </c>
      <c r="BD176" s="3">
        <v>320</v>
      </c>
      <c r="BE176" s="2"/>
      <c r="BF176" s="2"/>
      <c r="BG176" s="2"/>
      <c r="BH176" s="2"/>
      <c r="BJ176" s="3">
        <v>108</v>
      </c>
      <c r="BK176" s="3">
        <v>188</v>
      </c>
      <c r="BL176" s="2"/>
      <c r="BM176" s="2"/>
      <c r="BN176" s="2"/>
      <c r="BP176" s="3">
        <v>347</v>
      </c>
      <c r="BQ176" s="3">
        <v>342</v>
      </c>
      <c r="BS176" s="2"/>
      <c r="BT176" s="2"/>
      <c r="BU176" s="3">
        <v>144</v>
      </c>
      <c r="BV176" s="3">
        <v>236</v>
      </c>
      <c r="BY176" s="2"/>
      <c r="BZ176" s="2"/>
      <c r="CA176" s="2"/>
      <c r="CB176" s="2"/>
      <c r="CC176" s="3">
        <v>29.21</v>
      </c>
      <c r="CD176" s="3">
        <v>32.119999999999997</v>
      </c>
      <c r="CE176" s="2"/>
      <c r="CJ176" s="2">
        <v>21.76</v>
      </c>
      <c r="CK176" s="3">
        <v>13.74</v>
      </c>
      <c r="CL176" s="2"/>
      <c r="CM176" s="2"/>
      <c r="CQ176" s="3">
        <v>43.83</v>
      </c>
      <c r="CR176" s="3">
        <v>33.22</v>
      </c>
      <c r="CS176" s="2"/>
      <c r="CU176" s="2"/>
      <c r="CV176" s="2"/>
      <c r="CW176" s="2"/>
      <c r="CX176" s="3">
        <v>29.71</v>
      </c>
      <c r="CY176" s="3">
        <v>40.49</v>
      </c>
      <c r="CZ176" s="2"/>
      <c r="DE176" s="3">
        <v>28.17</v>
      </c>
      <c r="DF176" s="3">
        <v>27.5</v>
      </c>
      <c r="DH176" s="2"/>
      <c r="DJ176" s="2"/>
      <c r="DK176" s="2"/>
      <c r="DL176" s="3">
        <v>34.21</v>
      </c>
      <c r="DM176" s="2">
        <v>30.85</v>
      </c>
      <c r="DO176" s="2"/>
      <c r="DQ176" s="2"/>
      <c r="DS176" s="3">
        <v>15.17</v>
      </c>
      <c r="DT176" s="3">
        <v>14.35</v>
      </c>
      <c r="DU176" s="2"/>
      <c r="DV176" s="2"/>
      <c r="DW176" s="2"/>
      <c r="DX176" s="2"/>
      <c r="DZ176" s="3">
        <v>22.66</v>
      </c>
      <c r="EA176" s="3">
        <v>29.13</v>
      </c>
      <c r="EB176" s="4"/>
      <c r="EC176" s="2"/>
      <c r="ED176" s="2"/>
      <c r="EE176" s="2"/>
      <c r="EF176" s="2"/>
      <c r="EG176" s="2">
        <v>9.35</v>
      </c>
      <c r="EH176" s="3">
        <v>26.8</v>
      </c>
      <c r="EI176" s="2"/>
      <c r="EJ176" s="2"/>
      <c r="EK176" s="2"/>
      <c r="EM176" s="2">
        <v>28.92</v>
      </c>
      <c r="EN176" s="3">
        <v>23.7</v>
      </c>
      <c r="EP176" s="2"/>
      <c r="ER176" s="3">
        <v>19.78</v>
      </c>
      <c r="ES176" s="3">
        <v>22.31</v>
      </c>
    </row>
    <row r="177" spans="1:151" s="3" customFormat="1" ht="12.75" x14ac:dyDescent="0.2">
      <c r="A177" s="2">
        <v>1997</v>
      </c>
      <c r="B177" s="2">
        <v>4</v>
      </c>
      <c r="C177" s="2"/>
      <c r="F177" s="3">
        <v>413</v>
      </c>
      <c r="G177" s="3">
        <v>437</v>
      </c>
      <c r="H177" s="2"/>
      <c r="I177" s="2"/>
      <c r="M177" s="3">
        <v>334</v>
      </c>
      <c r="N177" s="3">
        <v>275</v>
      </c>
      <c r="O177" s="2"/>
      <c r="Q177" s="2"/>
      <c r="R177" s="2"/>
      <c r="S177" s="2"/>
      <c r="T177" s="3">
        <v>315</v>
      </c>
      <c r="U177" s="3">
        <v>320</v>
      </c>
      <c r="V177" s="2"/>
      <c r="W177" s="2"/>
      <c r="X177" s="2"/>
      <c r="Y177" s="2"/>
      <c r="Z177" s="2"/>
      <c r="AA177" s="3">
        <v>329</v>
      </c>
      <c r="AB177" s="3">
        <v>399</v>
      </c>
      <c r="AC177" s="2"/>
      <c r="AE177" s="4"/>
      <c r="AF177" s="4"/>
      <c r="AG177" s="2"/>
      <c r="AH177" s="3">
        <v>338</v>
      </c>
      <c r="AI177" s="3">
        <v>359</v>
      </c>
      <c r="AJ177" s="2"/>
      <c r="AN177" s="2"/>
      <c r="AO177" s="3">
        <v>348</v>
      </c>
      <c r="AP177" s="3">
        <v>369</v>
      </c>
      <c r="AQ177" s="2"/>
      <c r="AT177" s="2"/>
      <c r="AV177" s="3">
        <v>170</v>
      </c>
      <c r="AW177" s="3">
        <v>298</v>
      </c>
      <c r="AX177" s="2"/>
      <c r="AY177" s="2"/>
      <c r="AZ177" s="2"/>
      <c r="BA177" s="2"/>
      <c r="BB177" s="2"/>
      <c r="BC177" s="3">
        <v>335</v>
      </c>
      <c r="BD177" s="3">
        <v>340</v>
      </c>
      <c r="BE177" s="2"/>
      <c r="BF177" s="2"/>
      <c r="BG177" s="2"/>
      <c r="BH177" s="2"/>
      <c r="BK177" s="3">
        <v>234</v>
      </c>
      <c r="BL177" s="2"/>
      <c r="BM177" s="2"/>
      <c r="BN177" s="2"/>
      <c r="BP177" s="3">
        <v>375</v>
      </c>
      <c r="BQ177" s="3">
        <v>388</v>
      </c>
      <c r="BS177" s="2"/>
      <c r="BT177" s="2"/>
      <c r="BU177" s="3">
        <v>128</v>
      </c>
      <c r="BV177" s="3">
        <v>274</v>
      </c>
      <c r="BY177" s="2"/>
      <c r="BZ177" s="2"/>
      <c r="CA177" s="2"/>
      <c r="CB177" s="2"/>
      <c r="CC177" s="3">
        <v>37.9</v>
      </c>
      <c r="CD177" s="3">
        <v>35.799999999999997</v>
      </c>
      <c r="CE177" s="2"/>
      <c r="CJ177" s="2">
        <v>19.63</v>
      </c>
      <c r="CK177" s="3">
        <v>15.05</v>
      </c>
      <c r="CL177" s="2"/>
      <c r="CM177" s="2"/>
      <c r="CQ177" s="3">
        <v>44.6</v>
      </c>
      <c r="CR177" s="3">
        <v>38.39</v>
      </c>
      <c r="CS177" s="2"/>
      <c r="CU177" s="2"/>
      <c r="CV177" s="2"/>
      <c r="CW177" s="2"/>
      <c r="CX177" s="3">
        <v>29.96</v>
      </c>
      <c r="CY177" s="3">
        <v>48.08</v>
      </c>
      <c r="CZ177" s="2"/>
      <c r="DE177" s="3">
        <v>33.729999999999997</v>
      </c>
      <c r="DF177" s="3">
        <v>34.06</v>
      </c>
      <c r="DH177" s="2"/>
      <c r="DJ177" s="2"/>
      <c r="DK177" s="2"/>
      <c r="DL177" s="3">
        <v>38.39</v>
      </c>
      <c r="DM177" s="2">
        <v>33.99</v>
      </c>
      <c r="DO177" s="2"/>
      <c r="DQ177" s="2"/>
      <c r="DS177" s="3">
        <v>14.5</v>
      </c>
      <c r="DT177" s="3">
        <v>14.87</v>
      </c>
      <c r="DX177" s="2"/>
      <c r="DY177" s="2"/>
      <c r="DZ177" s="3">
        <v>28.69</v>
      </c>
      <c r="EA177" s="3">
        <v>30.22</v>
      </c>
      <c r="EB177" s="4"/>
      <c r="EC177" s="2"/>
      <c r="ED177" s="2"/>
      <c r="EE177" s="2"/>
      <c r="EG177" s="3">
        <v>14.07</v>
      </c>
      <c r="EH177" s="3">
        <v>37.83</v>
      </c>
      <c r="EI177" s="2"/>
      <c r="EJ177" s="2"/>
      <c r="EK177" s="2"/>
      <c r="EM177" s="2">
        <v>30.16</v>
      </c>
      <c r="EN177" s="3">
        <v>25.27</v>
      </c>
      <c r="EP177" s="2"/>
      <c r="ER177" s="2">
        <v>20.059999999999999</v>
      </c>
      <c r="ES177" s="3">
        <v>16.64</v>
      </c>
    </row>
    <row r="178" spans="1:151" s="3" customFormat="1" x14ac:dyDescent="0.25">
      <c r="A178" s="2">
        <v>1998</v>
      </c>
      <c r="B178" s="17">
        <v>1</v>
      </c>
      <c r="F178" s="3">
        <v>334</v>
      </c>
      <c r="G178" s="3">
        <v>412</v>
      </c>
      <c r="M178" s="3">
        <v>409</v>
      </c>
      <c r="N178" s="3">
        <v>297</v>
      </c>
      <c r="T178" s="3">
        <v>340</v>
      </c>
      <c r="U178" s="3">
        <v>374</v>
      </c>
      <c r="AA178" s="3">
        <v>400</v>
      </c>
      <c r="AB178" s="3">
        <v>400</v>
      </c>
      <c r="AH178" s="3">
        <v>376</v>
      </c>
      <c r="AI178" s="3">
        <v>366</v>
      </c>
      <c r="AO178" s="3">
        <v>418</v>
      </c>
      <c r="AP178" s="3">
        <v>427</v>
      </c>
      <c r="AV178" s="3">
        <v>205</v>
      </c>
      <c r="AW178" s="3">
        <v>316</v>
      </c>
      <c r="BC178" s="3">
        <v>373</v>
      </c>
      <c r="BD178" s="3">
        <v>385</v>
      </c>
      <c r="BJ178" s="3">
        <v>162</v>
      </c>
      <c r="BK178" s="3">
        <v>320</v>
      </c>
      <c r="BP178" s="3">
        <v>377</v>
      </c>
      <c r="BQ178" s="3">
        <v>386</v>
      </c>
      <c r="BU178" s="3">
        <v>186</v>
      </c>
      <c r="BV178" s="3">
        <v>305</v>
      </c>
      <c r="CC178" s="3">
        <v>39.090000000000003</v>
      </c>
      <c r="CD178" s="3">
        <v>39.17</v>
      </c>
      <c r="CJ178" s="3">
        <v>21.76</v>
      </c>
      <c r="CK178" s="3">
        <v>13.4</v>
      </c>
      <c r="CQ178" s="3">
        <v>55.32</v>
      </c>
      <c r="CR178" s="3">
        <v>44.23</v>
      </c>
      <c r="CX178" s="3">
        <v>34.93</v>
      </c>
      <c r="CY178" s="3">
        <v>56.62</v>
      </c>
      <c r="DE178" s="3">
        <v>30.43</v>
      </c>
      <c r="DF178" s="3">
        <v>28.5</v>
      </c>
      <c r="DL178" s="3">
        <v>47.76</v>
      </c>
      <c r="DM178" s="3">
        <v>43.17</v>
      </c>
      <c r="DS178" s="3">
        <v>16.63</v>
      </c>
      <c r="DT178" s="3">
        <v>19.91</v>
      </c>
      <c r="DZ178" s="3">
        <v>27.15</v>
      </c>
      <c r="EA178" s="3">
        <v>37.25</v>
      </c>
      <c r="EG178" s="3">
        <v>20.100000000000001</v>
      </c>
      <c r="EH178" s="3">
        <v>34.71</v>
      </c>
      <c r="EM178" s="3">
        <v>32.31</v>
      </c>
      <c r="EN178" s="3">
        <v>32.549999999999997</v>
      </c>
      <c r="ER178" s="3">
        <v>26.25</v>
      </c>
      <c r="ES178" s="3">
        <v>19.34</v>
      </c>
      <c r="ET178"/>
      <c r="EU178" s="18"/>
    </row>
    <row r="179" spans="1:151" s="3" customFormat="1" x14ac:dyDescent="0.25">
      <c r="A179" s="2">
        <v>1998</v>
      </c>
      <c r="B179" s="17">
        <v>2</v>
      </c>
      <c r="F179" s="3">
        <v>423</v>
      </c>
      <c r="G179" s="3">
        <v>407</v>
      </c>
      <c r="M179" s="3">
        <v>349</v>
      </c>
      <c r="N179" s="3">
        <v>279</v>
      </c>
      <c r="T179" s="3">
        <v>281</v>
      </c>
      <c r="U179" s="3">
        <v>348</v>
      </c>
      <c r="AA179" s="3">
        <v>350</v>
      </c>
      <c r="AB179" s="3">
        <v>412</v>
      </c>
      <c r="AH179" s="3">
        <v>315</v>
      </c>
      <c r="AI179" s="3">
        <v>363</v>
      </c>
      <c r="AO179" s="3">
        <v>315</v>
      </c>
      <c r="AP179" s="3">
        <v>350</v>
      </c>
      <c r="AV179" s="3">
        <v>136</v>
      </c>
      <c r="AW179" s="3">
        <v>324</v>
      </c>
      <c r="BC179" s="3">
        <v>308</v>
      </c>
      <c r="BD179" s="3">
        <v>335</v>
      </c>
      <c r="BJ179" s="3">
        <v>171</v>
      </c>
      <c r="BK179" s="3">
        <v>206</v>
      </c>
      <c r="BP179" s="3">
        <v>281</v>
      </c>
      <c r="BQ179" s="3">
        <v>278</v>
      </c>
      <c r="BU179" s="3">
        <v>318</v>
      </c>
      <c r="BV179" s="3">
        <v>331</v>
      </c>
      <c r="CC179" s="3">
        <v>31.46</v>
      </c>
      <c r="CD179" s="3">
        <v>34.49</v>
      </c>
      <c r="CJ179" s="3">
        <v>19.36</v>
      </c>
      <c r="CK179" s="3">
        <v>16.75</v>
      </c>
      <c r="CQ179" s="3">
        <v>44.66</v>
      </c>
      <c r="CR179" s="3">
        <v>38.65</v>
      </c>
      <c r="CX179" s="3">
        <v>38.82</v>
      </c>
      <c r="CY179" s="3">
        <v>41.22</v>
      </c>
      <c r="DE179" s="3">
        <v>24.6</v>
      </c>
      <c r="DF179" s="3">
        <v>29.25</v>
      </c>
      <c r="DL179" s="3">
        <v>38.26</v>
      </c>
      <c r="DM179" s="3">
        <v>30.3</v>
      </c>
      <c r="DS179" s="3">
        <v>14.6</v>
      </c>
      <c r="DT179" s="3">
        <v>18.2</v>
      </c>
      <c r="DZ179" s="3">
        <v>20.94</v>
      </c>
      <c r="EA179" s="3">
        <v>32.229999999999997</v>
      </c>
      <c r="EG179" s="3">
        <v>19.97</v>
      </c>
      <c r="EH179" s="3">
        <v>29.48</v>
      </c>
      <c r="EM179" s="3">
        <v>26.99</v>
      </c>
      <c r="EN179" s="3">
        <v>29.71</v>
      </c>
      <c r="ER179" s="3">
        <v>26.25</v>
      </c>
      <c r="ES179" s="3">
        <v>21.98</v>
      </c>
      <c r="ET179"/>
      <c r="EU179" s="18"/>
    </row>
    <row r="180" spans="1:151" s="3" customFormat="1" x14ac:dyDescent="0.25">
      <c r="A180" s="2">
        <v>1998</v>
      </c>
      <c r="B180" s="17">
        <v>3</v>
      </c>
      <c r="F180" s="3">
        <v>365</v>
      </c>
      <c r="G180" s="3">
        <v>370</v>
      </c>
      <c r="M180" s="3">
        <v>288</v>
      </c>
      <c r="N180" s="3">
        <v>234</v>
      </c>
      <c r="T180" s="3">
        <v>284</v>
      </c>
      <c r="U180" s="3">
        <v>269</v>
      </c>
      <c r="AA180" s="3">
        <v>304</v>
      </c>
      <c r="AB180" s="3">
        <v>340</v>
      </c>
      <c r="AH180" s="3">
        <v>277</v>
      </c>
      <c r="AI180" s="3">
        <v>304</v>
      </c>
      <c r="AO180" s="3">
        <v>296</v>
      </c>
      <c r="AP180" s="3">
        <v>348</v>
      </c>
      <c r="AV180" s="3">
        <v>142</v>
      </c>
      <c r="AW180" s="3">
        <v>300</v>
      </c>
      <c r="BC180" s="3">
        <v>288</v>
      </c>
      <c r="BD180" s="3">
        <v>294</v>
      </c>
      <c r="BJ180" s="3">
        <v>113</v>
      </c>
      <c r="BK180" s="3">
        <v>188</v>
      </c>
      <c r="BP180" s="3">
        <v>281</v>
      </c>
      <c r="BQ180" s="3">
        <v>277</v>
      </c>
      <c r="BU180" s="3">
        <v>210</v>
      </c>
      <c r="BV180" s="3">
        <v>286</v>
      </c>
      <c r="CC180" s="3">
        <v>23.03</v>
      </c>
      <c r="CD180" s="3">
        <v>32.96</v>
      </c>
      <c r="CJ180" s="3">
        <v>14.7</v>
      </c>
      <c r="CK180" s="3">
        <v>15.08</v>
      </c>
      <c r="CQ180" s="3">
        <v>45.64</v>
      </c>
      <c r="CR180" s="3">
        <v>32.619999999999997</v>
      </c>
      <c r="CX180" s="3">
        <v>27.2</v>
      </c>
      <c r="CY180" s="3">
        <v>35.94</v>
      </c>
      <c r="DE180" s="19">
        <v>26.72</v>
      </c>
      <c r="DF180" s="19">
        <v>26.72</v>
      </c>
      <c r="DL180" s="3">
        <v>32.94</v>
      </c>
      <c r="DM180" s="3">
        <v>29.6</v>
      </c>
      <c r="DS180" s="3">
        <v>15.33</v>
      </c>
      <c r="DT180" s="3">
        <v>17.690000000000001</v>
      </c>
      <c r="DZ180" s="3">
        <v>22.86</v>
      </c>
      <c r="EA180" s="3">
        <v>27.52</v>
      </c>
      <c r="EG180" s="3">
        <v>16.75</v>
      </c>
      <c r="EH180" s="3">
        <v>29.48</v>
      </c>
      <c r="EM180" s="3">
        <v>30.51</v>
      </c>
      <c r="EN180" s="3">
        <v>29.96</v>
      </c>
      <c r="ER180" s="3">
        <v>22.51</v>
      </c>
      <c r="ES180" s="3">
        <v>22.97</v>
      </c>
      <c r="ET180"/>
      <c r="EU180" s="18"/>
    </row>
    <row r="181" spans="1:151" s="3" customFormat="1" x14ac:dyDescent="0.25">
      <c r="A181" s="2">
        <v>1998</v>
      </c>
      <c r="B181" s="17">
        <v>4</v>
      </c>
      <c r="F181" s="3">
        <v>314</v>
      </c>
      <c r="G181" s="3">
        <v>386</v>
      </c>
      <c r="M181" s="3">
        <v>312</v>
      </c>
      <c r="N181" s="3">
        <v>229</v>
      </c>
      <c r="T181" s="3">
        <v>304</v>
      </c>
      <c r="U181" s="3">
        <v>282</v>
      </c>
      <c r="AA181" s="3">
        <v>322</v>
      </c>
      <c r="AB181" s="3">
        <v>371</v>
      </c>
      <c r="AH181" s="3">
        <v>294</v>
      </c>
      <c r="AI181" s="3">
        <v>308</v>
      </c>
      <c r="AO181" s="3">
        <v>360</v>
      </c>
      <c r="AP181" s="3">
        <v>353</v>
      </c>
      <c r="AV181" s="3">
        <v>176</v>
      </c>
      <c r="AW181" s="3">
        <v>294</v>
      </c>
      <c r="BC181" s="3">
        <v>298</v>
      </c>
      <c r="BD181" s="3">
        <v>294</v>
      </c>
      <c r="BJ181" s="3">
        <v>161</v>
      </c>
      <c r="BK181" s="3">
        <v>147</v>
      </c>
      <c r="BP181" s="3">
        <v>318</v>
      </c>
      <c r="BQ181" s="3">
        <v>308</v>
      </c>
      <c r="BU181" s="3">
        <v>169</v>
      </c>
      <c r="BV181" s="3">
        <v>206</v>
      </c>
      <c r="CC181" s="3">
        <v>31.73</v>
      </c>
      <c r="CD181" s="3">
        <v>30.97</v>
      </c>
      <c r="CJ181" s="3">
        <v>14.66</v>
      </c>
      <c r="CK181" s="3">
        <v>14.07</v>
      </c>
      <c r="CQ181" s="3">
        <v>39.880000000000003</v>
      </c>
      <c r="CR181" s="3">
        <v>33.770000000000003</v>
      </c>
      <c r="CX181" s="3">
        <v>23.6</v>
      </c>
      <c r="CY181" s="3">
        <v>35.08</v>
      </c>
      <c r="DE181" s="3">
        <v>32.04</v>
      </c>
      <c r="DF181" s="3">
        <v>26.8</v>
      </c>
      <c r="DL181" s="3">
        <v>32.82</v>
      </c>
      <c r="DM181" s="3">
        <v>29.63</v>
      </c>
      <c r="DS181" s="3">
        <v>15.94</v>
      </c>
      <c r="DT181" s="3">
        <v>17.88</v>
      </c>
      <c r="DZ181" s="3">
        <v>23.48</v>
      </c>
      <c r="EA181" s="3">
        <v>25.18</v>
      </c>
      <c r="EG181" s="3">
        <v>27.2</v>
      </c>
      <c r="EH181" s="3">
        <v>21.08</v>
      </c>
      <c r="EM181" s="3">
        <v>35.299999999999997</v>
      </c>
      <c r="EN181" s="3">
        <v>27.79</v>
      </c>
      <c r="ER181" s="3">
        <v>21.44</v>
      </c>
      <c r="ES181" s="3">
        <v>24.44</v>
      </c>
      <c r="ET181"/>
      <c r="EU181" s="18"/>
    </row>
    <row r="182" spans="1:151" s="3" customFormat="1" x14ac:dyDescent="0.25">
      <c r="A182" s="2">
        <v>1999</v>
      </c>
      <c r="B182" s="17">
        <v>1</v>
      </c>
      <c r="F182" s="3">
        <v>342</v>
      </c>
      <c r="G182" s="3">
        <v>369</v>
      </c>
      <c r="M182" s="3">
        <v>318</v>
      </c>
      <c r="N182" s="3">
        <v>225</v>
      </c>
      <c r="T182" s="3">
        <v>245</v>
      </c>
      <c r="U182" s="3">
        <v>291</v>
      </c>
      <c r="AA182" s="3">
        <v>298</v>
      </c>
      <c r="AB182" s="3">
        <v>347</v>
      </c>
      <c r="AH182" s="3">
        <v>287</v>
      </c>
      <c r="AI182" s="3">
        <v>303</v>
      </c>
      <c r="AO182" s="3">
        <v>341</v>
      </c>
      <c r="AP182" s="3">
        <v>372</v>
      </c>
      <c r="AV182" s="3">
        <v>162</v>
      </c>
      <c r="AW182" s="3">
        <v>270</v>
      </c>
      <c r="BC182" s="3">
        <v>311</v>
      </c>
      <c r="BD182" s="3">
        <v>307</v>
      </c>
      <c r="BJ182" s="3">
        <v>184</v>
      </c>
      <c r="BK182" s="3">
        <v>188</v>
      </c>
      <c r="BP182" s="3">
        <v>301</v>
      </c>
      <c r="BQ182" s="3">
        <v>300</v>
      </c>
      <c r="BU182" s="3">
        <v>146</v>
      </c>
      <c r="BV182" s="3">
        <v>217</v>
      </c>
      <c r="CC182" s="3">
        <v>26.25</v>
      </c>
      <c r="CD182" s="3">
        <v>29.55</v>
      </c>
      <c r="CJ182" s="3">
        <v>22.26</v>
      </c>
      <c r="CK182" s="3">
        <v>13.4</v>
      </c>
      <c r="CQ182" s="3">
        <v>35.85</v>
      </c>
      <c r="CR182" s="3">
        <v>29.51</v>
      </c>
      <c r="CX182" s="3">
        <v>24.46</v>
      </c>
      <c r="CY182" s="3">
        <v>34.85</v>
      </c>
      <c r="DE182" s="3">
        <v>29.92</v>
      </c>
      <c r="DF182" s="3">
        <v>27.81</v>
      </c>
      <c r="DL182" s="3">
        <v>30.97</v>
      </c>
      <c r="DM182" s="3">
        <v>28.7</v>
      </c>
      <c r="DS182" s="3">
        <v>12.19</v>
      </c>
      <c r="DT182" s="3">
        <v>17.100000000000001</v>
      </c>
      <c r="DZ182" s="3">
        <v>19</v>
      </c>
      <c r="EA182" s="3">
        <v>24.72</v>
      </c>
      <c r="EG182" s="3">
        <v>19.28</v>
      </c>
      <c r="EH182" s="3">
        <v>25.94</v>
      </c>
      <c r="EM182" s="3">
        <v>31.48</v>
      </c>
      <c r="EN182" s="3">
        <v>30.71</v>
      </c>
      <c r="ER182" s="3">
        <v>21.47</v>
      </c>
      <c r="ES182" s="3">
        <v>21.75</v>
      </c>
      <c r="ET182"/>
      <c r="EU182" s="18"/>
    </row>
    <row r="183" spans="1:151" s="3" customFormat="1" x14ac:dyDescent="0.25">
      <c r="A183" s="2">
        <v>1999</v>
      </c>
      <c r="B183" s="17">
        <v>2</v>
      </c>
      <c r="F183" s="3">
        <v>324</v>
      </c>
      <c r="G183" s="3">
        <v>350</v>
      </c>
      <c r="M183" s="3">
        <v>288</v>
      </c>
      <c r="N183" s="3">
        <v>233</v>
      </c>
      <c r="T183" s="3">
        <v>322</v>
      </c>
      <c r="U183" s="3">
        <v>278</v>
      </c>
      <c r="AA183" s="3">
        <v>322</v>
      </c>
      <c r="AB183" s="3">
        <v>360</v>
      </c>
      <c r="AH183" s="3">
        <v>278</v>
      </c>
      <c r="AI183" s="3">
        <v>310</v>
      </c>
      <c r="AO183" s="3">
        <v>354</v>
      </c>
      <c r="AP183" s="3">
        <v>331</v>
      </c>
      <c r="AV183" s="3">
        <v>191</v>
      </c>
      <c r="AW183" s="3">
        <v>326</v>
      </c>
      <c r="BC183" s="3">
        <v>297</v>
      </c>
      <c r="BD183" s="3">
        <v>308</v>
      </c>
      <c r="BJ183" s="3">
        <v>158</v>
      </c>
      <c r="BK183" s="3">
        <v>195</v>
      </c>
      <c r="BP183" s="3">
        <v>263</v>
      </c>
      <c r="BQ183" s="3">
        <v>276</v>
      </c>
      <c r="BU183" s="3">
        <v>238</v>
      </c>
      <c r="BV183" s="3">
        <v>259</v>
      </c>
      <c r="CC183" s="3">
        <v>26.02</v>
      </c>
      <c r="CD183" s="3">
        <v>27.38</v>
      </c>
      <c r="CJ183" s="3">
        <v>17.43</v>
      </c>
      <c r="CK183" s="3">
        <v>13.4</v>
      </c>
      <c r="CQ183" s="3">
        <v>38.78</v>
      </c>
      <c r="CR183" s="3">
        <v>26.22</v>
      </c>
      <c r="CX183" s="3">
        <v>22.78</v>
      </c>
      <c r="CY183" s="3">
        <v>26.92</v>
      </c>
      <c r="DE183" s="3">
        <v>28.37</v>
      </c>
      <c r="DF183" s="3">
        <v>32.43</v>
      </c>
      <c r="DL183" s="3">
        <v>17.899999999999999</v>
      </c>
      <c r="DM183" s="3">
        <v>20.52</v>
      </c>
      <c r="DS183" s="3">
        <v>14.69</v>
      </c>
      <c r="DT183" s="3">
        <v>14.31</v>
      </c>
      <c r="DZ183" s="3">
        <v>20.190000000000001</v>
      </c>
      <c r="EA183" s="3">
        <v>21.73</v>
      </c>
      <c r="EG183" s="3">
        <v>14.2</v>
      </c>
      <c r="EH183" s="3">
        <v>26.13</v>
      </c>
      <c r="EM183" s="3">
        <v>31.09</v>
      </c>
      <c r="EN183" s="3">
        <v>26.81</v>
      </c>
      <c r="ER183" s="3">
        <v>21.72</v>
      </c>
      <c r="ES183" s="3">
        <v>18.43</v>
      </c>
      <c r="ET183"/>
      <c r="EU183" s="18"/>
    </row>
    <row r="184" spans="1:151" s="3" customFormat="1" x14ac:dyDescent="0.25">
      <c r="A184" s="2">
        <v>1999</v>
      </c>
      <c r="B184" s="17">
        <v>3</v>
      </c>
      <c r="F184" s="3">
        <v>329</v>
      </c>
      <c r="G184" s="3">
        <v>370</v>
      </c>
      <c r="M184" s="3">
        <v>308</v>
      </c>
      <c r="N184" s="3">
        <v>259</v>
      </c>
      <c r="T184" s="3">
        <v>263</v>
      </c>
      <c r="U184" s="3">
        <v>351</v>
      </c>
      <c r="AA184" s="3">
        <v>361</v>
      </c>
      <c r="AB184" s="3">
        <v>384</v>
      </c>
      <c r="AH184" s="3">
        <v>286</v>
      </c>
      <c r="AI184" s="3">
        <v>303</v>
      </c>
      <c r="AO184" s="3">
        <v>371</v>
      </c>
      <c r="AP184" s="3">
        <v>381</v>
      </c>
      <c r="AV184" s="3">
        <v>190</v>
      </c>
      <c r="AW184" s="3">
        <v>325</v>
      </c>
      <c r="BC184" s="3">
        <v>303</v>
      </c>
      <c r="BD184" s="3">
        <v>321</v>
      </c>
      <c r="BJ184" s="3">
        <v>150</v>
      </c>
      <c r="BK184" s="3">
        <v>228</v>
      </c>
      <c r="BP184" s="3">
        <v>269</v>
      </c>
      <c r="BQ184" s="3">
        <v>264</v>
      </c>
      <c r="BU184" s="3">
        <v>182</v>
      </c>
      <c r="BV184" s="3">
        <v>227</v>
      </c>
      <c r="CC184" s="3">
        <v>23.24</v>
      </c>
      <c r="CD184" s="3">
        <v>27.08</v>
      </c>
      <c r="CJ184" s="3">
        <v>17.53</v>
      </c>
      <c r="CK184" s="3">
        <v>16.149999999999999</v>
      </c>
      <c r="CQ184" s="3">
        <v>34.25</v>
      </c>
      <c r="CR184" s="3">
        <v>28.93</v>
      </c>
      <c r="CX184" s="3">
        <v>21.53</v>
      </c>
      <c r="CY184" s="3">
        <v>30.78</v>
      </c>
      <c r="DE184" s="3">
        <v>26.87</v>
      </c>
      <c r="DF184" s="3">
        <v>24.51</v>
      </c>
      <c r="DL184" s="3">
        <v>22.45</v>
      </c>
      <c r="DM184" s="3">
        <v>20.170000000000002</v>
      </c>
      <c r="DS184" s="3">
        <v>17.41</v>
      </c>
      <c r="DT184" s="3">
        <v>18.84</v>
      </c>
      <c r="DZ184" s="3">
        <v>22.83</v>
      </c>
      <c r="EA184" s="3">
        <v>22.97</v>
      </c>
      <c r="EG184" s="3">
        <v>15.87</v>
      </c>
      <c r="EH184" s="3">
        <v>29.39</v>
      </c>
      <c r="EM184" s="3">
        <v>27.66</v>
      </c>
      <c r="EN184" s="3">
        <v>27.03</v>
      </c>
      <c r="ER184" s="3">
        <v>21.73</v>
      </c>
      <c r="ES184" s="3">
        <v>20.98</v>
      </c>
      <c r="ET184"/>
      <c r="EU184" s="18"/>
    </row>
    <row r="185" spans="1:151" s="3" customFormat="1" x14ac:dyDescent="0.25">
      <c r="A185" s="2">
        <v>1999</v>
      </c>
      <c r="B185" s="17">
        <v>4</v>
      </c>
      <c r="F185" s="3">
        <v>374</v>
      </c>
      <c r="G185" s="3">
        <v>376</v>
      </c>
      <c r="M185" s="3">
        <v>311</v>
      </c>
      <c r="N185" s="3">
        <v>238</v>
      </c>
      <c r="T185" s="3">
        <v>333</v>
      </c>
      <c r="U185" s="3">
        <v>330</v>
      </c>
      <c r="AA185" s="3">
        <v>334</v>
      </c>
      <c r="AB185" s="3">
        <v>381</v>
      </c>
      <c r="AH185" s="3">
        <v>303</v>
      </c>
      <c r="AI185" s="3">
        <v>300</v>
      </c>
      <c r="AO185" s="3">
        <v>352</v>
      </c>
      <c r="AP185" s="3">
        <v>394</v>
      </c>
      <c r="AV185" s="3">
        <v>232</v>
      </c>
      <c r="AW185" s="3">
        <v>395</v>
      </c>
      <c r="BC185" s="3">
        <v>329</v>
      </c>
      <c r="BD185" s="3">
        <v>361</v>
      </c>
      <c r="BJ185" s="3">
        <v>225</v>
      </c>
      <c r="BK185" s="3">
        <v>178</v>
      </c>
      <c r="BP185" s="3">
        <v>283</v>
      </c>
      <c r="BQ185" s="3">
        <v>295</v>
      </c>
      <c r="BU185" s="3">
        <v>203</v>
      </c>
      <c r="BV185" s="3">
        <v>209</v>
      </c>
      <c r="CC185" s="3">
        <v>24.62</v>
      </c>
      <c r="CD185" s="3">
        <v>27.6</v>
      </c>
      <c r="CJ185" s="3">
        <v>15.62</v>
      </c>
      <c r="CK185" s="3">
        <v>12.73</v>
      </c>
      <c r="CQ185" s="3">
        <v>41.85</v>
      </c>
      <c r="CR185" s="3">
        <v>27.07</v>
      </c>
      <c r="CX185" s="3">
        <v>21.73</v>
      </c>
      <c r="CY185" s="3">
        <v>33.86</v>
      </c>
      <c r="DE185" s="3">
        <v>26.76</v>
      </c>
      <c r="DF185" s="3">
        <v>27.05</v>
      </c>
      <c r="DL185" s="3">
        <v>31.93</v>
      </c>
      <c r="DM185" s="3">
        <v>23.45</v>
      </c>
      <c r="DS185" s="3">
        <v>15.53</v>
      </c>
      <c r="DT185" s="3">
        <v>22.07</v>
      </c>
      <c r="DZ185" s="3">
        <v>23.26</v>
      </c>
      <c r="EA185" s="3">
        <v>25.49</v>
      </c>
      <c r="EG185" s="3">
        <v>26.13</v>
      </c>
      <c r="EH185" s="3">
        <v>26.8</v>
      </c>
      <c r="EM185" s="3">
        <v>30.73</v>
      </c>
      <c r="EN185" s="3">
        <v>24.72</v>
      </c>
      <c r="ER185" s="3">
        <v>21.17</v>
      </c>
      <c r="ES185" s="3">
        <v>25.58</v>
      </c>
      <c r="ET185"/>
      <c r="EU185" s="18"/>
    </row>
    <row r="186" spans="1:151" s="3" customFormat="1" x14ac:dyDescent="0.25">
      <c r="A186" s="17">
        <v>2000</v>
      </c>
      <c r="B186" s="17">
        <v>1</v>
      </c>
      <c r="F186" s="3">
        <v>375</v>
      </c>
      <c r="G186" s="3">
        <v>424</v>
      </c>
      <c r="M186" s="3">
        <v>328</v>
      </c>
      <c r="N186" s="3">
        <v>278</v>
      </c>
      <c r="T186" s="3">
        <v>287</v>
      </c>
      <c r="U186" s="3">
        <v>339</v>
      </c>
      <c r="AA186" s="3">
        <v>361</v>
      </c>
      <c r="AB186" s="3">
        <v>399</v>
      </c>
      <c r="AH186" s="3">
        <v>306</v>
      </c>
      <c r="AI186" s="3">
        <v>363</v>
      </c>
      <c r="AO186" s="3">
        <v>380</v>
      </c>
      <c r="AP186" s="3">
        <v>407</v>
      </c>
      <c r="AV186" s="3">
        <v>206</v>
      </c>
      <c r="AW186" s="3">
        <v>392</v>
      </c>
      <c r="BC186" s="3">
        <v>287</v>
      </c>
      <c r="BD186" s="3">
        <v>359</v>
      </c>
      <c r="BJ186" s="3">
        <v>153</v>
      </c>
      <c r="BK186" s="3">
        <v>204</v>
      </c>
      <c r="BP186" s="3">
        <v>297</v>
      </c>
      <c r="BQ186" s="3">
        <v>294</v>
      </c>
      <c r="BU186" s="3">
        <v>218</v>
      </c>
      <c r="BV186" s="3">
        <v>268</v>
      </c>
      <c r="CC186" s="3">
        <v>27.04</v>
      </c>
      <c r="CD186" s="3">
        <v>26.6</v>
      </c>
      <c r="CJ186" s="3">
        <v>17.09</v>
      </c>
      <c r="CK186" s="3">
        <v>15.32</v>
      </c>
      <c r="CQ186" s="3">
        <v>36.96</v>
      </c>
      <c r="CR186" s="3">
        <v>28.21</v>
      </c>
      <c r="CX186" s="3">
        <v>23.3</v>
      </c>
      <c r="CY186" s="3">
        <v>34.96</v>
      </c>
      <c r="DE186" s="3">
        <v>25.7</v>
      </c>
      <c r="DF186" s="3">
        <v>29.72</v>
      </c>
      <c r="DL186" s="3">
        <v>25.58</v>
      </c>
      <c r="DM186" s="3">
        <v>21.47</v>
      </c>
      <c r="DS186" s="3">
        <v>15.76</v>
      </c>
      <c r="DT186" s="3">
        <v>22.4</v>
      </c>
      <c r="DZ186" s="3">
        <v>22.34</v>
      </c>
      <c r="EA186" s="3">
        <v>26.56</v>
      </c>
      <c r="EG186" s="3">
        <v>17.78</v>
      </c>
      <c r="EH186" s="3">
        <v>24.25</v>
      </c>
      <c r="EM186" s="3">
        <v>20.27</v>
      </c>
      <c r="EN186" s="3">
        <v>19.5</v>
      </c>
      <c r="ER186" s="3">
        <v>27.31</v>
      </c>
      <c r="ES186" s="3">
        <v>25.77</v>
      </c>
      <c r="ET186"/>
      <c r="EU186" s="18"/>
    </row>
    <row r="187" spans="1:151" s="3" customFormat="1" x14ac:dyDescent="0.25">
      <c r="A187" s="17">
        <v>2000</v>
      </c>
      <c r="B187" s="17">
        <v>2</v>
      </c>
      <c r="F187" s="3">
        <v>361</v>
      </c>
      <c r="G187" s="3">
        <v>380</v>
      </c>
      <c r="M187" s="3">
        <v>336</v>
      </c>
      <c r="N187" s="3">
        <v>243</v>
      </c>
      <c r="T187" s="3">
        <v>252</v>
      </c>
      <c r="U187" s="3">
        <v>328</v>
      </c>
      <c r="AA187" s="3">
        <v>299</v>
      </c>
      <c r="AB187" s="3">
        <v>387</v>
      </c>
      <c r="AH187" s="3">
        <v>297</v>
      </c>
      <c r="AI187" s="3">
        <v>303</v>
      </c>
      <c r="AO187" s="3">
        <v>354</v>
      </c>
      <c r="AP187" s="3">
        <v>357</v>
      </c>
      <c r="AV187" s="3">
        <v>247</v>
      </c>
      <c r="AW187" s="3">
        <v>318</v>
      </c>
      <c r="BC187" s="3">
        <v>282</v>
      </c>
      <c r="BD187" s="3">
        <v>331</v>
      </c>
      <c r="BJ187" s="3">
        <v>190</v>
      </c>
      <c r="BK187" s="3">
        <v>221</v>
      </c>
      <c r="BP187" s="3">
        <v>281</v>
      </c>
      <c r="BQ187" s="3">
        <v>268</v>
      </c>
      <c r="BU187" s="3">
        <v>192</v>
      </c>
      <c r="BV187" s="3">
        <v>281</v>
      </c>
      <c r="CC187" s="3">
        <v>21.23</v>
      </c>
      <c r="CD187" s="3">
        <v>23.33</v>
      </c>
      <c r="CJ187" s="3">
        <v>13.79</v>
      </c>
      <c r="CK187" s="3">
        <v>16.5</v>
      </c>
      <c r="CQ187" s="3">
        <v>30.31</v>
      </c>
      <c r="CR187" s="3">
        <v>22.59</v>
      </c>
      <c r="CX187" s="3">
        <v>17.41</v>
      </c>
      <c r="CY187" s="3">
        <v>25.5</v>
      </c>
      <c r="DE187" s="3">
        <v>21.9</v>
      </c>
      <c r="DF187" s="3">
        <v>23.13</v>
      </c>
      <c r="DL187" s="3">
        <v>19.7</v>
      </c>
      <c r="DM187" s="3">
        <v>18.93</v>
      </c>
      <c r="DS187" s="3">
        <v>16.170000000000002</v>
      </c>
      <c r="DT187" s="3">
        <v>16.79</v>
      </c>
      <c r="DZ187" s="3">
        <v>20.76</v>
      </c>
      <c r="EA187" s="3">
        <v>21.43</v>
      </c>
      <c r="EG187" s="3">
        <v>7.92</v>
      </c>
      <c r="EH187" s="3">
        <v>20.100000000000001</v>
      </c>
      <c r="EM187" s="3">
        <v>21.16</v>
      </c>
      <c r="EN187" s="3">
        <v>22.03</v>
      </c>
      <c r="ER187" s="3">
        <v>25.62</v>
      </c>
      <c r="ES187" s="3">
        <v>24.56</v>
      </c>
      <c r="ET187"/>
      <c r="EU187" s="18"/>
    </row>
    <row r="188" spans="1:151" s="3" customFormat="1" x14ac:dyDescent="0.25">
      <c r="A188" s="17">
        <v>2000</v>
      </c>
      <c r="B188" s="17">
        <v>3</v>
      </c>
      <c r="F188" s="3">
        <v>327</v>
      </c>
      <c r="G188" s="3">
        <v>353</v>
      </c>
      <c r="M188" s="3">
        <v>278</v>
      </c>
      <c r="N188" s="3">
        <v>258</v>
      </c>
      <c r="T188" s="3">
        <v>305</v>
      </c>
      <c r="U188" s="3">
        <v>274</v>
      </c>
      <c r="AA188" s="3">
        <v>268</v>
      </c>
      <c r="AB188" s="3">
        <v>367</v>
      </c>
      <c r="AH188" s="3">
        <v>270</v>
      </c>
      <c r="AI188" s="3">
        <v>270</v>
      </c>
      <c r="AO188" s="3">
        <v>347</v>
      </c>
      <c r="AP188" s="3">
        <v>333</v>
      </c>
      <c r="AV188" s="3">
        <v>248</v>
      </c>
      <c r="AW188" s="3">
        <v>334</v>
      </c>
      <c r="BC188" s="3">
        <v>296</v>
      </c>
      <c r="BD188" s="3">
        <v>326</v>
      </c>
      <c r="BJ188" s="3">
        <v>177</v>
      </c>
      <c r="BK188" s="3">
        <v>280</v>
      </c>
      <c r="BP188" s="3">
        <v>283</v>
      </c>
      <c r="BQ188" s="3">
        <v>268</v>
      </c>
      <c r="BU188" s="3">
        <v>225</v>
      </c>
      <c r="BV188" s="3">
        <v>312</v>
      </c>
      <c r="CC188" s="3">
        <v>20.86</v>
      </c>
      <c r="CD188" s="3">
        <v>19.14</v>
      </c>
      <c r="CJ188" s="3">
        <v>14.27</v>
      </c>
      <c r="CK188" s="3">
        <v>12.06</v>
      </c>
      <c r="CQ188" s="3">
        <v>28.84</v>
      </c>
      <c r="CR188" s="3">
        <v>20.72</v>
      </c>
      <c r="CX188" s="3">
        <v>14.95</v>
      </c>
      <c r="CY188" s="3">
        <v>25.27</v>
      </c>
      <c r="DE188" s="3">
        <v>19.3</v>
      </c>
      <c r="DF188" s="3">
        <v>15.32</v>
      </c>
      <c r="DL188" s="3">
        <v>16.350000000000001</v>
      </c>
      <c r="DM188" s="3">
        <v>18.48</v>
      </c>
      <c r="DS188" s="3">
        <v>14.57</v>
      </c>
      <c r="DT188" s="3">
        <v>18.36</v>
      </c>
      <c r="DZ188" s="3">
        <v>20.49</v>
      </c>
      <c r="EA188" s="3">
        <v>21.82</v>
      </c>
      <c r="EG188" s="3">
        <v>16.079999999999998</v>
      </c>
      <c r="EH188" s="3">
        <v>18.760000000000002</v>
      </c>
      <c r="EM188" s="3">
        <v>17.190000000000001</v>
      </c>
      <c r="EN188" s="3">
        <v>18.55</v>
      </c>
      <c r="ER188" s="3">
        <v>29.43</v>
      </c>
      <c r="ES188" s="3">
        <v>43.49</v>
      </c>
      <c r="ET188"/>
      <c r="EU188" s="18"/>
    </row>
    <row r="189" spans="1:151" s="3" customFormat="1" x14ac:dyDescent="0.25">
      <c r="A189" s="17">
        <v>2000</v>
      </c>
      <c r="B189" s="17">
        <v>4</v>
      </c>
      <c r="F189" s="3">
        <v>302</v>
      </c>
      <c r="G189" s="3">
        <v>336</v>
      </c>
      <c r="M189" s="3">
        <v>277</v>
      </c>
      <c r="N189" s="3">
        <v>253</v>
      </c>
      <c r="T189" s="3">
        <v>273</v>
      </c>
      <c r="U189" s="3">
        <v>235</v>
      </c>
      <c r="AA189" s="3">
        <v>261</v>
      </c>
      <c r="AB189" s="3">
        <v>340</v>
      </c>
      <c r="AH189" s="3">
        <v>269</v>
      </c>
      <c r="AI189" s="3">
        <v>284</v>
      </c>
      <c r="AO189" s="3">
        <v>287</v>
      </c>
      <c r="AP189" s="3">
        <v>311</v>
      </c>
      <c r="AV189" s="3">
        <v>177</v>
      </c>
      <c r="AW189" s="3">
        <v>337</v>
      </c>
      <c r="BC189" s="3">
        <v>320</v>
      </c>
      <c r="BD189" s="3">
        <v>283</v>
      </c>
      <c r="BJ189" s="3">
        <v>184</v>
      </c>
      <c r="BK189" s="3">
        <v>241</v>
      </c>
      <c r="BP189" s="3">
        <v>277</v>
      </c>
      <c r="BQ189" s="3">
        <v>275</v>
      </c>
      <c r="BU189" s="3">
        <v>191</v>
      </c>
      <c r="BV189" s="3">
        <v>258</v>
      </c>
      <c r="CC189" s="3">
        <v>19.079999999999998</v>
      </c>
      <c r="CD189" s="3">
        <v>18.440000000000001</v>
      </c>
      <c r="CJ189" s="3">
        <v>12.34</v>
      </c>
      <c r="CK189" s="3">
        <v>11.06</v>
      </c>
      <c r="CQ189" s="3">
        <v>29.19</v>
      </c>
      <c r="CR189" s="3">
        <v>19.63</v>
      </c>
      <c r="CX189" s="3">
        <v>16.239999999999998</v>
      </c>
      <c r="CY189" s="3">
        <v>24.15</v>
      </c>
      <c r="DE189" s="3">
        <v>17.98</v>
      </c>
      <c r="DF189" s="3">
        <v>20.100000000000001</v>
      </c>
      <c r="DL189" s="3">
        <v>22.19</v>
      </c>
      <c r="DM189" s="3">
        <v>18.510000000000002</v>
      </c>
      <c r="DS189" s="3">
        <v>15.26</v>
      </c>
      <c r="DT189" s="3">
        <v>20.7</v>
      </c>
      <c r="DZ189" s="3">
        <v>20.56</v>
      </c>
      <c r="EA189" s="3">
        <v>24.07</v>
      </c>
      <c r="EG189" s="3">
        <v>11.73</v>
      </c>
      <c r="EH189" s="3">
        <v>19.36</v>
      </c>
      <c r="EM189" s="3">
        <v>18.09</v>
      </c>
      <c r="EN189" s="3">
        <v>15.09</v>
      </c>
      <c r="ER189" s="3">
        <v>25.39</v>
      </c>
      <c r="ES189" s="3">
        <v>26.2</v>
      </c>
      <c r="ET189"/>
      <c r="EU189" s="18"/>
    </row>
    <row r="190" spans="1:151" s="3" customFormat="1" x14ac:dyDescent="0.25">
      <c r="A190" s="17">
        <v>2001</v>
      </c>
      <c r="B190" s="17">
        <v>1</v>
      </c>
      <c r="F190" s="3">
        <v>299</v>
      </c>
      <c r="G190" s="3">
        <v>285</v>
      </c>
      <c r="M190" s="3">
        <v>253</v>
      </c>
      <c r="N190" s="3">
        <v>221</v>
      </c>
      <c r="T190" s="3">
        <v>261</v>
      </c>
      <c r="U190" s="3">
        <v>258</v>
      </c>
      <c r="AA190" s="3">
        <v>235</v>
      </c>
      <c r="AB190" s="3">
        <v>314</v>
      </c>
      <c r="AH190" s="3">
        <v>244</v>
      </c>
      <c r="AI190" s="3">
        <v>261</v>
      </c>
      <c r="AO190" s="3">
        <v>302</v>
      </c>
      <c r="AP190" s="3">
        <v>337</v>
      </c>
      <c r="AV190" s="3">
        <v>205</v>
      </c>
      <c r="AW190" s="3">
        <v>307</v>
      </c>
      <c r="BC190" s="3">
        <v>260</v>
      </c>
      <c r="BD190" s="3">
        <v>301</v>
      </c>
      <c r="BJ190" s="3">
        <v>150</v>
      </c>
      <c r="BK190" s="3">
        <v>201</v>
      </c>
      <c r="BP190" s="3">
        <v>248</v>
      </c>
      <c r="BQ190" s="3">
        <v>237</v>
      </c>
      <c r="BU190" s="3">
        <v>199</v>
      </c>
      <c r="BV190" s="3">
        <v>251</v>
      </c>
      <c r="CC190" s="3">
        <v>14.99</v>
      </c>
      <c r="CD190" s="3">
        <v>17.190000000000001</v>
      </c>
      <c r="CJ190" s="3">
        <v>11.16</v>
      </c>
      <c r="CK190" s="3">
        <v>12.06</v>
      </c>
      <c r="CQ190" s="3">
        <v>29.98</v>
      </c>
      <c r="CR190" s="3">
        <v>19.54</v>
      </c>
      <c r="CX190" s="3">
        <v>16.440000000000001</v>
      </c>
      <c r="CY190" s="3">
        <v>22.63</v>
      </c>
      <c r="DE190" s="3">
        <v>15.49</v>
      </c>
      <c r="DF190" s="3">
        <v>19.78</v>
      </c>
      <c r="DL190" s="3">
        <v>19.39</v>
      </c>
      <c r="DM190" s="3">
        <v>19.2</v>
      </c>
      <c r="DS190" s="3">
        <v>15.09</v>
      </c>
      <c r="DT190" s="3">
        <v>18.16</v>
      </c>
      <c r="DZ190" s="3">
        <v>19.239999999999998</v>
      </c>
      <c r="EA190" s="3">
        <v>21.04</v>
      </c>
      <c r="EG190" s="3">
        <v>7.92</v>
      </c>
      <c r="EH190" s="3">
        <v>19.600000000000001</v>
      </c>
      <c r="EM190" s="3">
        <v>15.57</v>
      </c>
      <c r="EN190" s="3">
        <v>13.35</v>
      </c>
      <c r="ER190" s="3">
        <v>24.12</v>
      </c>
      <c r="ES190" s="3">
        <v>25.02</v>
      </c>
      <c r="ET190"/>
      <c r="EU190" s="18"/>
    </row>
    <row r="191" spans="1:151" s="3" customFormat="1" x14ac:dyDescent="0.25">
      <c r="A191" s="17">
        <v>2001</v>
      </c>
      <c r="B191" s="17">
        <v>2</v>
      </c>
      <c r="F191" s="3">
        <v>304</v>
      </c>
      <c r="G191" s="3">
        <v>351</v>
      </c>
      <c r="M191" s="3">
        <v>265</v>
      </c>
      <c r="N191" s="3">
        <v>221</v>
      </c>
      <c r="T191" s="3">
        <v>261</v>
      </c>
      <c r="U191" s="3">
        <v>246</v>
      </c>
      <c r="AA191" s="3">
        <v>209</v>
      </c>
      <c r="AB191" s="3">
        <v>314</v>
      </c>
      <c r="AH191" s="3">
        <v>278</v>
      </c>
      <c r="AI191" s="3">
        <v>268</v>
      </c>
      <c r="AO191" s="3">
        <v>284</v>
      </c>
      <c r="AP191" s="3">
        <v>313</v>
      </c>
      <c r="AV191" s="3">
        <v>215</v>
      </c>
      <c r="AW191" s="3">
        <v>318</v>
      </c>
      <c r="BC191" s="3">
        <v>295</v>
      </c>
      <c r="BD191" s="3">
        <v>300</v>
      </c>
      <c r="BJ191" s="3">
        <v>124</v>
      </c>
      <c r="BK191" s="3">
        <v>145</v>
      </c>
      <c r="BP191" s="3">
        <v>260</v>
      </c>
      <c r="BQ191" s="3">
        <v>274</v>
      </c>
      <c r="BU191" s="3">
        <v>191</v>
      </c>
      <c r="BV191" s="3">
        <v>221</v>
      </c>
      <c r="CC191" s="3">
        <v>15.69</v>
      </c>
      <c r="CD191" s="3">
        <v>19.39</v>
      </c>
      <c r="CJ191" s="3">
        <v>13.87</v>
      </c>
      <c r="CK191" s="3">
        <v>10.85</v>
      </c>
      <c r="CQ191" s="3">
        <v>25.13</v>
      </c>
      <c r="CR191" s="3">
        <v>19.86</v>
      </c>
      <c r="CX191" s="3">
        <v>15.75</v>
      </c>
      <c r="CY191" s="3">
        <v>22</v>
      </c>
      <c r="DE191" s="3">
        <v>16.96</v>
      </c>
      <c r="DF191" s="3">
        <v>16.149999999999999</v>
      </c>
      <c r="DL191" s="3">
        <v>19.93</v>
      </c>
      <c r="DM191" s="3">
        <v>15.2</v>
      </c>
      <c r="DS191" s="3">
        <v>16.09</v>
      </c>
      <c r="DT191" s="3">
        <v>15.4</v>
      </c>
      <c r="DZ191" s="3">
        <v>20.11</v>
      </c>
      <c r="EA191" s="3">
        <v>19.899999999999999</v>
      </c>
      <c r="EG191" s="3">
        <v>9.65</v>
      </c>
      <c r="EH191" s="3">
        <v>17.260000000000002</v>
      </c>
      <c r="EM191" s="3">
        <v>14.38</v>
      </c>
      <c r="EN191" s="3">
        <v>14.45</v>
      </c>
      <c r="ER191" s="3">
        <v>23.29</v>
      </c>
      <c r="ES191" s="3">
        <v>23.77</v>
      </c>
      <c r="ET191"/>
      <c r="EU191" s="18"/>
    </row>
    <row r="192" spans="1:151" s="3" customFormat="1" x14ac:dyDescent="0.25">
      <c r="A192" s="17">
        <v>2001</v>
      </c>
      <c r="B192" s="17">
        <v>3</v>
      </c>
      <c r="F192" s="3">
        <v>263</v>
      </c>
      <c r="G192" s="3">
        <v>338</v>
      </c>
      <c r="M192" s="3">
        <v>259</v>
      </c>
      <c r="N192" s="3">
        <v>233</v>
      </c>
      <c r="T192" s="3">
        <v>295</v>
      </c>
      <c r="U192" s="3">
        <v>279</v>
      </c>
      <c r="AA192" s="3">
        <v>264</v>
      </c>
      <c r="AB192" s="3">
        <v>353</v>
      </c>
      <c r="AH192" s="3">
        <v>251</v>
      </c>
      <c r="AI192" s="3">
        <v>271</v>
      </c>
      <c r="AO192" s="3">
        <v>297</v>
      </c>
      <c r="AP192" s="3">
        <v>306</v>
      </c>
      <c r="AV192" s="3">
        <v>183</v>
      </c>
      <c r="AW192" s="3">
        <v>353</v>
      </c>
      <c r="BC192" s="3">
        <v>282</v>
      </c>
      <c r="BD192" s="3">
        <v>325</v>
      </c>
      <c r="BJ192" s="3">
        <v>122</v>
      </c>
      <c r="BK192" s="3">
        <v>167</v>
      </c>
      <c r="BP192" s="3">
        <v>254</v>
      </c>
      <c r="BQ192" s="3">
        <v>266</v>
      </c>
      <c r="BU192" s="3">
        <v>191</v>
      </c>
      <c r="BV192" s="3">
        <v>256</v>
      </c>
      <c r="CC192" s="3">
        <v>13.59</v>
      </c>
      <c r="CD192" s="3">
        <v>17.649999999999999</v>
      </c>
      <c r="CJ192" s="3">
        <v>11.91</v>
      </c>
      <c r="CK192" s="3">
        <v>10.43</v>
      </c>
      <c r="CQ192" s="3">
        <v>28.15</v>
      </c>
      <c r="CR192" s="3">
        <v>20.46</v>
      </c>
      <c r="CX192" s="3">
        <v>17.37</v>
      </c>
      <c r="CY192" s="3">
        <v>21.98</v>
      </c>
      <c r="DE192" s="3">
        <v>16.63</v>
      </c>
      <c r="DF192" s="3">
        <v>15.95</v>
      </c>
      <c r="DL192" s="3">
        <v>17.86</v>
      </c>
      <c r="DM192" s="3">
        <v>17.309999999999999</v>
      </c>
      <c r="DS192" s="3">
        <v>10.130000000000001</v>
      </c>
      <c r="DT192" s="3">
        <v>17.54</v>
      </c>
      <c r="DZ192" s="3">
        <v>16.8</v>
      </c>
      <c r="EA192" s="3">
        <v>18.93</v>
      </c>
      <c r="EG192" s="3">
        <v>13.2</v>
      </c>
      <c r="EH192" s="3">
        <v>16.75</v>
      </c>
      <c r="EM192" s="3">
        <v>13.57</v>
      </c>
      <c r="EN192" s="3">
        <v>13.98</v>
      </c>
      <c r="ER192" s="3">
        <v>22.98</v>
      </c>
      <c r="ES192" s="3">
        <v>23.84</v>
      </c>
      <c r="ET192"/>
      <c r="EU192" s="18"/>
    </row>
    <row r="193" spans="1:151" s="3" customFormat="1" x14ac:dyDescent="0.25">
      <c r="A193" s="17">
        <v>2001</v>
      </c>
      <c r="B193" s="17">
        <v>4</v>
      </c>
      <c r="F193" s="3">
        <v>277</v>
      </c>
      <c r="G193" s="3">
        <v>341</v>
      </c>
      <c r="M193" s="3">
        <v>269</v>
      </c>
      <c r="N193" s="3">
        <v>245</v>
      </c>
      <c r="T193" s="3">
        <v>286</v>
      </c>
      <c r="U193" s="3">
        <v>265</v>
      </c>
      <c r="AA193" s="3">
        <v>278</v>
      </c>
      <c r="AB193" s="3">
        <v>345</v>
      </c>
      <c r="AH193" s="3">
        <v>255</v>
      </c>
      <c r="AI193" s="3">
        <v>282</v>
      </c>
      <c r="AO193" s="3">
        <v>330</v>
      </c>
      <c r="AP193" s="3">
        <v>322</v>
      </c>
      <c r="AV193" s="3">
        <v>256</v>
      </c>
      <c r="AW193" s="3">
        <v>352</v>
      </c>
      <c r="BC193" s="3">
        <v>269</v>
      </c>
      <c r="BD193" s="3">
        <v>319</v>
      </c>
      <c r="BJ193" s="3">
        <v>132</v>
      </c>
      <c r="BK193" s="3">
        <v>204</v>
      </c>
      <c r="BP193" s="3">
        <v>260</v>
      </c>
      <c r="BQ193" s="3">
        <v>242</v>
      </c>
      <c r="BU193" s="3">
        <v>175</v>
      </c>
      <c r="BV193" s="3">
        <v>228</v>
      </c>
      <c r="CC193" s="3">
        <v>13.35</v>
      </c>
      <c r="CD193" s="3">
        <v>17.88</v>
      </c>
      <c r="CJ193" s="3">
        <v>13.19</v>
      </c>
      <c r="CK193" s="3">
        <v>10.91</v>
      </c>
      <c r="CQ193" s="3">
        <v>23.33</v>
      </c>
      <c r="CR193" s="3">
        <v>12.38</v>
      </c>
      <c r="CX193" s="3">
        <v>15.62</v>
      </c>
      <c r="CY193" s="3">
        <v>21.53</v>
      </c>
      <c r="DE193" s="3">
        <v>17.690000000000001</v>
      </c>
      <c r="DF193" s="3">
        <v>16.75</v>
      </c>
      <c r="DL193" s="3">
        <v>18.95</v>
      </c>
      <c r="DM193" s="3">
        <v>18.84</v>
      </c>
      <c r="DS193" s="3">
        <v>11.68</v>
      </c>
      <c r="DT193" s="3">
        <v>17.89</v>
      </c>
      <c r="DZ193" s="3">
        <v>17.899999999999999</v>
      </c>
      <c r="EA193" s="3">
        <v>18.2</v>
      </c>
      <c r="EG193" s="3">
        <v>10.32</v>
      </c>
      <c r="EH193" s="3">
        <v>19.510000000000002</v>
      </c>
      <c r="EM193" s="3">
        <v>14.65</v>
      </c>
      <c r="EN193" s="3">
        <v>11.42</v>
      </c>
      <c r="ER193" s="3">
        <v>21.11</v>
      </c>
      <c r="ES193" s="3">
        <v>22.3</v>
      </c>
      <c r="ET193"/>
      <c r="EU193" s="18"/>
    </row>
    <row r="194" spans="1:151" s="3" customFormat="1" x14ac:dyDescent="0.25">
      <c r="A194" s="17">
        <v>2002</v>
      </c>
      <c r="B194" s="17">
        <v>1</v>
      </c>
      <c r="F194" s="3">
        <v>311</v>
      </c>
      <c r="G194" s="3">
        <v>353</v>
      </c>
      <c r="M194" s="3">
        <v>285</v>
      </c>
      <c r="N194" s="3">
        <v>227</v>
      </c>
      <c r="T194" s="3">
        <v>287</v>
      </c>
      <c r="U194" s="3">
        <v>272</v>
      </c>
      <c r="AA194" s="3">
        <v>244</v>
      </c>
      <c r="AB194" s="3">
        <v>345</v>
      </c>
      <c r="AH194" s="3">
        <v>293</v>
      </c>
      <c r="AI194" s="3">
        <v>283</v>
      </c>
      <c r="AO194" s="3">
        <v>334</v>
      </c>
      <c r="AP194" s="3">
        <v>337</v>
      </c>
      <c r="AV194" s="3">
        <v>219</v>
      </c>
      <c r="AW194" s="3">
        <v>311</v>
      </c>
      <c r="BC194" s="3">
        <v>263</v>
      </c>
      <c r="BD194" s="3">
        <v>311</v>
      </c>
      <c r="BJ194" s="3">
        <v>139</v>
      </c>
      <c r="BK194" s="3">
        <v>218</v>
      </c>
      <c r="BP194" s="3">
        <v>261</v>
      </c>
      <c r="BQ194" s="3">
        <v>265</v>
      </c>
      <c r="BU194" s="3">
        <v>191</v>
      </c>
      <c r="BV194" s="3">
        <v>240</v>
      </c>
      <c r="CC194" s="3">
        <v>14.26</v>
      </c>
      <c r="CD194" s="3">
        <v>18.8</v>
      </c>
      <c r="CJ194" s="3">
        <v>13.88</v>
      </c>
      <c r="CK194" s="3">
        <v>12.66</v>
      </c>
      <c r="CQ194" s="3">
        <v>23.97</v>
      </c>
      <c r="CR194" s="3">
        <v>19.14</v>
      </c>
      <c r="CX194" s="3">
        <v>14.47</v>
      </c>
      <c r="CY194" s="3">
        <v>19.010000000000002</v>
      </c>
      <c r="DE194" s="3">
        <v>17.350000000000001</v>
      </c>
      <c r="DF194" s="3">
        <v>20.6</v>
      </c>
      <c r="DL194" s="3">
        <v>17.649999999999999</v>
      </c>
      <c r="DM194" s="3">
        <v>20.6</v>
      </c>
      <c r="DS194" s="3">
        <v>12.01</v>
      </c>
      <c r="DT194" s="3">
        <v>16.09</v>
      </c>
      <c r="DZ194" s="3">
        <v>14.59</v>
      </c>
      <c r="EA194" s="3">
        <v>18.34</v>
      </c>
      <c r="EG194" s="3">
        <v>14.07</v>
      </c>
      <c r="EH194" s="3">
        <v>16.75</v>
      </c>
      <c r="EM194" s="3">
        <v>14.19</v>
      </c>
      <c r="EN194" s="3">
        <v>14.78</v>
      </c>
      <c r="ER194" s="3">
        <v>21.11</v>
      </c>
      <c r="ES194" s="3">
        <v>19</v>
      </c>
      <c r="ET194"/>
      <c r="EU194" s="18"/>
    </row>
    <row r="195" spans="1:151" s="3" customFormat="1" x14ac:dyDescent="0.25">
      <c r="A195" s="17">
        <v>2002</v>
      </c>
      <c r="B195" s="17">
        <v>2</v>
      </c>
      <c r="F195" s="3">
        <v>302</v>
      </c>
      <c r="G195" s="3">
        <v>347</v>
      </c>
      <c r="M195" s="3">
        <v>289</v>
      </c>
      <c r="N195" s="3">
        <v>230</v>
      </c>
      <c r="T195" s="3">
        <v>279</v>
      </c>
      <c r="U195" s="3">
        <v>232</v>
      </c>
      <c r="AA195" s="3">
        <v>228</v>
      </c>
      <c r="AB195" s="3">
        <v>335</v>
      </c>
      <c r="AH195" s="3">
        <v>272</v>
      </c>
      <c r="AI195" s="3">
        <v>276</v>
      </c>
      <c r="AO195" s="3">
        <v>311</v>
      </c>
      <c r="AP195" s="3">
        <v>360</v>
      </c>
      <c r="AV195" s="3">
        <v>230</v>
      </c>
      <c r="AW195" s="3">
        <v>314</v>
      </c>
      <c r="BC195" s="3">
        <v>295</v>
      </c>
      <c r="BD195" s="3">
        <v>313</v>
      </c>
      <c r="BJ195" s="3">
        <v>139</v>
      </c>
      <c r="BK195" s="3">
        <v>249</v>
      </c>
      <c r="BP195" s="3">
        <v>279</v>
      </c>
      <c r="BQ195" s="3">
        <v>305</v>
      </c>
      <c r="BU195" s="3">
        <v>186</v>
      </c>
      <c r="BV195" s="3">
        <v>247</v>
      </c>
      <c r="CC195" s="3">
        <v>13.78</v>
      </c>
      <c r="CD195" s="3">
        <v>14.73</v>
      </c>
      <c r="CJ195" s="3">
        <v>13.01</v>
      </c>
      <c r="CK195" s="3">
        <v>12.53</v>
      </c>
      <c r="CQ195" s="3">
        <v>20.9</v>
      </c>
      <c r="CR195" s="3">
        <v>18.079999999999998</v>
      </c>
      <c r="CX195" s="3">
        <v>12.05</v>
      </c>
      <c r="CY195" s="3">
        <v>18.510000000000002</v>
      </c>
      <c r="DE195" s="3">
        <v>13.91</v>
      </c>
      <c r="DF195" s="3">
        <v>18.399999999999999</v>
      </c>
      <c r="DL195" s="3">
        <v>13.27</v>
      </c>
      <c r="DM195" s="3">
        <v>17.02</v>
      </c>
      <c r="DS195" s="3">
        <v>11.83</v>
      </c>
      <c r="DT195" s="3">
        <v>15.03</v>
      </c>
      <c r="DZ195" s="3">
        <v>14.79</v>
      </c>
      <c r="EA195" s="3">
        <v>15.75</v>
      </c>
      <c r="EG195" s="3">
        <v>13.11</v>
      </c>
      <c r="EH195" s="3">
        <v>18.690000000000001</v>
      </c>
      <c r="EM195" s="3">
        <v>14.87</v>
      </c>
      <c r="EN195" s="3">
        <v>11.36</v>
      </c>
      <c r="ER195" s="3">
        <v>22.11</v>
      </c>
      <c r="ES195" s="3">
        <v>20.09</v>
      </c>
      <c r="ET195"/>
      <c r="EU195" s="18"/>
    </row>
    <row r="196" spans="1:151" s="3" customFormat="1" x14ac:dyDescent="0.25">
      <c r="A196" s="17">
        <v>2002</v>
      </c>
      <c r="B196" s="17">
        <v>3</v>
      </c>
      <c r="F196" s="3">
        <v>334</v>
      </c>
      <c r="G196" s="3">
        <v>330</v>
      </c>
      <c r="M196" s="3">
        <v>255</v>
      </c>
      <c r="N196" s="3">
        <v>255</v>
      </c>
      <c r="T196" s="3">
        <v>278</v>
      </c>
      <c r="U196" s="3">
        <v>236</v>
      </c>
      <c r="AA196" s="3">
        <v>256</v>
      </c>
      <c r="AB196" s="3">
        <v>333</v>
      </c>
      <c r="AH196" s="3">
        <v>253</v>
      </c>
      <c r="AI196" s="3">
        <v>273</v>
      </c>
      <c r="AO196" s="3">
        <v>312</v>
      </c>
      <c r="AP196" s="3">
        <v>317</v>
      </c>
      <c r="AV196" s="3">
        <v>260</v>
      </c>
      <c r="AW196" s="3">
        <v>325</v>
      </c>
      <c r="BC196" s="3">
        <v>280</v>
      </c>
      <c r="BD196" s="3">
        <v>314</v>
      </c>
      <c r="BJ196" s="3">
        <v>138</v>
      </c>
      <c r="BK196" s="3">
        <v>243</v>
      </c>
      <c r="BP196" s="3">
        <v>261</v>
      </c>
      <c r="BQ196" s="3">
        <v>256</v>
      </c>
      <c r="BU196" s="3">
        <v>227</v>
      </c>
      <c r="BV196" s="3">
        <v>224</v>
      </c>
      <c r="CC196" s="3">
        <v>14.46</v>
      </c>
      <c r="CD196" s="3">
        <v>14.73</v>
      </c>
      <c r="CJ196" s="3">
        <v>12.34</v>
      </c>
      <c r="CK196" s="3">
        <v>12.38</v>
      </c>
      <c r="CQ196" s="3">
        <v>22.94</v>
      </c>
      <c r="CR196" s="3">
        <v>18.63</v>
      </c>
      <c r="CX196" s="3">
        <v>13.86</v>
      </c>
      <c r="CY196" s="3">
        <v>17.510000000000002</v>
      </c>
      <c r="DE196" s="3">
        <v>14.32</v>
      </c>
      <c r="DF196" s="3">
        <v>17.190000000000001</v>
      </c>
      <c r="DL196" s="3">
        <v>12.37</v>
      </c>
      <c r="DM196" s="3">
        <v>17.760000000000002</v>
      </c>
      <c r="DS196" s="3">
        <v>11.35</v>
      </c>
      <c r="DT196" s="3">
        <v>14.54</v>
      </c>
      <c r="DZ196" s="3">
        <v>13.27</v>
      </c>
      <c r="EA196" s="3">
        <v>14.75</v>
      </c>
      <c r="EG196" s="3">
        <v>12.57</v>
      </c>
      <c r="EH196" s="3">
        <v>19.03</v>
      </c>
      <c r="EM196" s="3">
        <v>13.07</v>
      </c>
      <c r="EN196" s="3">
        <v>12.01</v>
      </c>
      <c r="ER196" s="3">
        <v>20.98</v>
      </c>
      <c r="ES196" s="3">
        <v>21.02</v>
      </c>
      <c r="ET196"/>
      <c r="EU196" s="18"/>
    </row>
    <row r="197" spans="1:151" s="3" customFormat="1" x14ac:dyDescent="0.25">
      <c r="A197" s="17">
        <v>2002</v>
      </c>
      <c r="B197" s="17">
        <v>4</v>
      </c>
      <c r="F197" s="3">
        <v>325</v>
      </c>
      <c r="G197" s="3">
        <v>341</v>
      </c>
      <c r="M197" s="3">
        <v>269</v>
      </c>
      <c r="N197" s="3">
        <v>259</v>
      </c>
      <c r="T197" s="3">
        <v>277</v>
      </c>
      <c r="U197" s="3">
        <v>247</v>
      </c>
      <c r="AA197" s="3">
        <v>242</v>
      </c>
      <c r="AB197" s="3">
        <v>338</v>
      </c>
      <c r="AH197" s="3">
        <v>285</v>
      </c>
      <c r="AI197" s="3">
        <v>282</v>
      </c>
      <c r="AO197" s="3">
        <v>356</v>
      </c>
      <c r="AP197" s="3">
        <v>349</v>
      </c>
      <c r="AV197" s="3">
        <v>242</v>
      </c>
      <c r="AW197" s="3">
        <v>317</v>
      </c>
      <c r="BC197" s="3">
        <v>287</v>
      </c>
      <c r="BD197" s="3">
        <v>293</v>
      </c>
      <c r="BJ197" s="3">
        <v>140</v>
      </c>
      <c r="BK197" s="3">
        <v>230</v>
      </c>
      <c r="BP197" s="3">
        <v>261</v>
      </c>
      <c r="BQ197" s="3">
        <v>272</v>
      </c>
      <c r="BU197" s="3">
        <v>233</v>
      </c>
      <c r="BV197" s="3">
        <v>266</v>
      </c>
      <c r="CC197" s="3">
        <v>18.02</v>
      </c>
      <c r="CD197" s="3">
        <v>18</v>
      </c>
      <c r="CJ197" s="3">
        <v>12.25</v>
      </c>
      <c r="CK197" s="3">
        <v>12.27</v>
      </c>
      <c r="CQ197" s="3">
        <v>22.12</v>
      </c>
      <c r="CR197" s="3">
        <v>19.36</v>
      </c>
      <c r="CX197" s="3">
        <v>15.02</v>
      </c>
      <c r="CY197" s="3">
        <v>18.690000000000001</v>
      </c>
      <c r="DE197" s="3">
        <v>16.600000000000001</v>
      </c>
      <c r="DF197" s="3">
        <v>17.77</v>
      </c>
      <c r="DL197" s="3">
        <v>18.72</v>
      </c>
      <c r="DM197" s="3">
        <v>21.33</v>
      </c>
      <c r="DS197" s="3">
        <v>12.17</v>
      </c>
      <c r="DT197" s="3">
        <v>15.33</v>
      </c>
      <c r="DZ197" s="3">
        <v>17.09</v>
      </c>
      <c r="EA197" s="3">
        <v>16.920000000000002</v>
      </c>
      <c r="EG197" s="3">
        <v>13.23</v>
      </c>
      <c r="EH197" s="3">
        <v>21.41</v>
      </c>
      <c r="EM197" s="3">
        <v>16.75</v>
      </c>
      <c r="EN197" s="3">
        <v>10.61</v>
      </c>
      <c r="ER197" s="3">
        <v>21.44</v>
      </c>
      <c r="ES197" s="3">
        <v>21.23</v>
      </c>
      <c r="ET197"/>
      <c r="EU197" s="18"/>
    </row>
    <row r="198" spans="1:151" s="3" customFormat="1" x14ac:dyDescent="0.25">
      <c r="A198" s="17">
        <v>2003</v>
      </c>
      <c r="B198" s="17">
        <v>1</v>
      </c>
      <c r="F198" s="3">
        <v>312</v>
      </c>
      <c r="G198" s="3">
        <v>357</v>
      </c>
      <c r="M198" s="3">
        <v>261</v>
      </c>
      <c r="N198" s="3">
        <v>259</v>
      </c>
      <c r="T198" s="3">
        <v>236</v>
      </c>
      <c r="U198" s="3">
        <v>249</v>
      </c>
      <c r="AA198" s="3">
        <v>263</v>
      </c>
      <c r="AB198" s="3">
        <v>316</v>
      </c>
      <c r="AH198" s="3">
        <v>260</v>
      </c>
      <c r="AI198" s="3">
        <v>310</v>
      </c>
      <c r="AO198" s="3">
        <v>349</v>
      </c>
      <c r="AP198" s="3">
        <v>339</v>
      </c>
      <c r="AV198" s="3">
        <v>299</v>
      </c>
      <c r="AW198" s="3">
        <v>273</v>
      </c>
      <c r="BC198" s="3">
        <v>263</v>
      </c>
      <c r="BD198" s="3">
        <v>279</v>
      </c>
      <c r="BJ198" s="3">
        <v>184</v>
      </c>
      <c r="BK198" s="3">
        <v>220</v>
      </c>
      <c r="BP198" s="3">
        <v>276</v>
      </c>
      <c r="BQ198" s="3">
        <v>303</v>
      </c>
      <c r="BU198" s="3">
        <v>213</v>
      </c>
      <c r="BV198" s="3">
        <v>233</v>
      </c>
      <c r="CC198" s="3">
        <v>19.98</v>
      </c>
      <c r="CD198" s="3">
        <v>20.77</v>
      </c>
      <c r="CJ198" s="3">
        <v>15.66</v>
      </c>
      <c r="CK198" s="3">
        <v>12.4</v>
      </c>
      <c r="CQ198" s="3">
        <v>19.809999999999999</v>
      </c>
      <c r="CR198" s="3">
        <v>19.95</v>
      </c>
      <c r="CX198" s="3">
        <v>15.24</v>
      </c>
      <c r="CY198" s="3">
        <v>15.62</v>
      </c>
      <c r="DE198" s="3">
        <v>18.29</v>
      </c>
      <c r="DF198" s="3">
        <v>21.11</v>
      </c>
      <c r="DL198" s="3">
        <v>20.94</v>
      </c>
      <c r="DM198" s="3">
        <v>24.83</v>
      </c>
      <c r="DS198" s="3">
        <v>18.18</v>
      </c>
      <c r="DT198" s="3">
        <v>19.850000000000001</v>
      </c>
      <c r="DZ198" s="3">
        <v>14.69</v>
      </c>
      <c r="EA198" s="3">
        <v>16.52</v>
      </c>
      <c r="EG198" s="3">
        <v>19.47</v>
      </c>
      <c r="EH198" s="3">
        <v>24.16</v>
      </c>
      <c r="EM198" s="3">
        <v>17.04</v>
      </c>
      <c r="EN198" s="3">
        <v>14.43</v>
      </c>
      <c r="ER198" s="3">
        <v>22.98</v>
      </c>
      <c r="ES198" s="3">
        <v>22.65</v>
      </c>
      <c r="ET198"/>
      <c r="EU198" s="18"/>
    </row>
    <row r="199" spans="1:151" s="3" customFormat="1" x14ac:dyDescent="0.25">
      <c r="A199" s="17">
        <v>2003</v>
      </c>
      <c r="B199" s="17">
        <v>2</v>
      </c>
      <c r="F199" s="3">
        <v>328</v>
      </c>
      <c r="G199" s="3">
        <v>335</v>
      </c>
      <c r="M199" s="3">
        <v>260</v>
      </c>
      <c r="N199" s="3">
        <v>300</v>
      </c>
      <c r="T199" s="3">
        <v>278</v>
      </c>
      <c r="U199" s="3">
        <v>250</v>
      </c>
      <c r="AA199" s="3">
        <v>269</v>
      </c>
      <c r="AB199" s="3">
        <v>326</v>
      </c>
      <c r="AH199" s="3">
        <v>262</v>
      </c>
      <c r="AI199" s="3">
        <v>278</v>
      </c>
      <c r="AO199" s="3">
        <v>310</v>
      </c>
      <c r="AP199" s="3">
        <v>310</v>
      </c>
      <c r="AV199" s="3">
        <v>234</v>
      </c>
      <c r="AW199" s="3">
        <v>313</v>
      </c>
      <c r="BC199" s="3">
        <v>276</v>
      </c>
      <c r="BD199" s="3">
        <v>295</v>
      </c>
      <c r="BJ199" s="3">
        <v>153</v>
      </c>
      <c r="BK199" s="3">
        <v>197</v>
      </c>
      <c r="BP199" s="3">
        <v>257</v>
      </c>
      <c r="BQ199" s="3">
        <v>258</v>
      </c>
      <c r="BU199" s="3">
        <v>227</v>
      </c>
      <c r="BV199" s="3">
        <v>285</v>
      </c>
      <c r="CC199" s="3">
        <v>19.36</v>
      </c>
      <c r="CD199" s="3">
        <v>19.22</v>
      </c>
      <c r="CJ199" s="3">
        <v>14.55</v>
      </c>
      <c r="CK199" s="3">
        <v>13.96</v>
      </c>
      <c r="CQ199" s="3">
        <v>23.37</v>
      </c>
      <c r="CR199" s="3">
        <v>19.82</v>
      </c>
      <c r="CX199" s="3">
        <v>15.89</v>
      </c>
      <c r="CY199" s="3">
        <v>16.47</v>
      </c>
      <c r="DE199" s="3">
        <v>18.21</v>
      </c>
      <c r="DF199" s="3">
        <v>20.37</v>
      </c>
      <c r="DL199" s="3">
        <v>17.55</v>
      </c>
      <c r="DM199" s="3">
        <v>20.98</v>
      </c>
      <c r="DS199" s="3">
        <v>12.78</v>
      </c>
      <c r="DT199" s="3">
        <v>17.62</v>
      </c>
      <c r="DZ199" s="3">
        <v>13.16</v>
      </c>
      <c r="EA199" s="3">
        <v>15.68</v>
      </c>
      <c r="EG199" s="3">
        <v>12.29</v>
      </c>
      <c r="EH199" s="3">
        <v>21.44</v>
      </c>
      <c r="EM199" s="3">
        <v>14.23</v>
      </c>
      <c r="EN199" s="3">
        <v>15.02</v>
      </c>
      <c r="ER199" s="3">
        <v>25.46</v>
      </c>
      <c r="ES199" s="3">
        <v>22.57</v>
      </c>
      <c r="ET199"/>
      <c r="EU199" s="18"/>
    </row>
    <row r="200" spans="1:151" s="3" customFormat="1" x14ac:dyDescent="0.25">
      <c r="A200" s="17">
        <v>2003</v>
      </c>
      <c r="B200" s="17">
        <v>3</v>
      </c>
      <c r="F200" s="3">
        <v>345</v>
      </c>
      <c r="G200" s="3">
        <v>368</v>
      </c>
      <c r="M200" s="3">
        <v>245</v>
      </c>
      <c r="N200" s="3">
        <v>225</v>
      </c>
      <c r="T200" s="3">
        <v>295</v>
      </c>
      <c r="U200" s="3">
        <v>245</v>
      </c>
      <c r="AA200" s="3">
        <v>260</v>
      </c>
      <c r="AB200" s="3">
        <v>334</v>
      </c>
      <c r="AH200" s="3">
        <v>225</v>
      </c>
      <c r="AI200" s="3">
        <v>252</v>
      </c>
      <c r="AO200" s="3">
        <v>317</v>
      </c>
      <c r="AP200" s="3">
        <v>307</v>
      </c>
      <c r="AV200" s="3">
        <v>219</v>
      </c>
      <c r="AW200" s="3">
        <v>287</v>
      </c>
      <c r="BC200" s="3">
        <v>273</v>
      </c>
      <c r="BD200" s="3">
        <v>285</v>
      </c>
      <c r="BJ200" s="3">
        <v>138</v>
      </c>
      <c r="BK200" s="3">
        <v>159</v>
      </c>
      <c r="BP200" s="3">
        <v>219</v>
      </c>
      <c r="BQ200" s="3">
        <v>257</v>
      </c>
      <c r="BU200" s="3">
        <v>168</v>
      </c>
      <c r="BV200" s="3">
        <v>249</v>
      </c>
      <c r="CC200" s="3">
        <v>22.79</v>
      </c>
      <c r="CD200" s="3">
        <v>23.84</v>
      </c>
      <c r="CJ200" s="3">
        <v>14.23</v>
      </c>
      <c r="CK200" s="3">
        <v>12.06</v>
      </c>
      <c r="CQ200" s="3">
        <v>27.83</v>
      </c>
      <c r="CR200" s="3">
        <v>21.16</v>
      </c>
      <c r="CX200" s="3">
        <v>18.170000000000002</v>
      </c>
      <c r="CY200" s="3">
        <v>18.95</v>
      </c>
      <c r="DE200" s="3">
        <v>18.14</v>
      </c>
      <c r="DF200" s="3">
        <v>24.12</v>
      </c>
      <c r="DL200" s="3">
        <v>18.96</v>
      </c>
      <c r="DM200" s="3">
        <v>20.3</v>
      </c>
      <c r="DS200" s="3">
        <v>12.18</v>
      </c>
      <c r="DT200" s="3">
        <v>15.83</v>
      </c>
      <c r="DZ200" s="3">
        <v>16.21</v>
      </c>
      <c r="EA200" s="3">
        <v>16.899999999999999</v>
      </c>
      <c r="EG200" s="3">
        <v>12.64</v>
      </c>
      <c r="EH200" s="3">
        <v>13.4</v>
      </c>
      <c r="EM200" s="3">
        <v>15.41</v>
      </c>
      <c r="EN200" s="3">
        <v>15.41</v>
      </c>
      <c r="ER200" s="3">
        <v>27.64</v>
      </c>
      <c r="ES200" s="3">
        <v>24.44</v>
      </c>
      <c r="ET200"/>
      <c r="EU200" s="18"/>
    </row>
    <row r="201" spans="1:151" s="3" customFormat="1" x14ac:dyDescent="0.25">
      <c r="A201" s="17">
        <v>2003</v>
      </c>
      <c r="B201" s="17">
        <v>4</v>
      </c>
      <c r="F201" s="3">
        <v>340</v>
      </c>
      <c r="G201" s="3">
        <v>376</v>
      </c>
      <c r="M201" s="3">
        <v>309</v>
      </c>
      <c r="N201" s="3">
        <v>218</v>
      </c>
      <c r="T201" s="3">
        <v>315</v>
      </c>
      <c r="U201" s="3">
        <v>267</v>
      </c>
      <c r="AA201" s="3">
        <v>278</v>
      </c>
      <c r="AB201" s="3">
        <v>335</v>
      </c>
      <c r="AH201" s="3">
        <v>248</v>
      </c>
      <c r="AI201" s="3">
        <v>257</v>
      </c>
      <c r="AO201" s="3">
        <v>368</v>
      </c>
      <c r="AP201" s="3">
        <v>354</v>
      </c>
      <c r="AV201" s="3">
        <v>247</v>
      </c>
      <c r="AW201" s="3">
        <v>296</v>
      </c>
      <c r="BC201" s="3">
        <v>283</v>
      </c>
      <c r="BD201" s="3">
        <v>289</v>
      </c>
      <c r="BJ201" s="3">
        <v>206</v>
      </c>
      <c r="BK201" s="3">
        <v>169</v>
      </c>
      <c r="BP201" s="3">
        <v>252</v>
      </c>
      <c r="BQ201" s="3">
        <v>286</v>
      </c>
      <c r="BU201" s="3">
        <v>159</v>
      </c>
      <c r="BV201" s="3">
        <v>224</v>
      </c>
      <c r="CC201" s="3">
        <v>20.56</v>
      </c>
      <c r="CD201" s="3">
        <v>23.24</v>
      </c>
      <c r="CJ201" s="3">
        <v>17.420000000000002</v>
      </c>
      <c r="CK201" s="3">
        <v>14.07</v>
      </c>
      <c r="CQ201" s="3">
        <v>24.76</v>
      </c>
      <c r="CR201" s="3">
        <v>21.82</v>
      </c>
      <c r="CX201" s="3">
        <v>17.059999999999999</v>
      </c>
      <c r="CY201" s="3">
        <v>19.850000000000001</v>
      </c>
      <c r="DE201" s="3">
        <v>15.91</v>
      </c>
      <c r="DF201" s="3">
        <v>17.21</v>
      </c>
      <c r="DL201" s="3">
        <v>19.739999999999998</v>
      </c>
      <c r="DM201" s="3">
        <v>23.53</v>
      </c>
      <c r="DS201" s="3">
        <v>13.13</v>
      </c>
      <c r="DT201" s="3">
        <v>17.190000000000001</v>
      </c>
      <c r="DZ201" s="3">
        <v>15.65</v>
      </c>
      <c r="EA201" s="3">
        <v>17.09</v>
      </c>
      <c r="EG201" s="3">
        <v>17.420000000000002</v>
      </c>
      <c r="EH201" s="3">
        <v>20.100000000000001</v>
      </c>
      <c r="EM201" s="3">
        <v>16.29</v>
      </c>
      <c r="EN201" s="3">
        <v>13.45</v>
      </c>
      <c r="ER201" s="3">
        <v>16.29</v>
      </c>
      <c r="ES201" s="3">
        <v>18.850000000000001</v>
      </c>
      <c r="ET201"/>
      <c r="EU201" s="18"/>
    </row>
    <row r="202" spans="1:151" s="3" customFormat="1" x14ac:dyDescent="0.25">
      <c r="A202" s="17">
        <v>2004</v>
      </c>
      <c r="B202" s="17">
        <v>1</v>
      </c>
      <c r="F202" s="3">
        <v>346</v>
      </c>
      <c r="G202" s="3">
        <v>369</v>
      </c>
      <c r="M202" s="3">
        <v>291</v>
      </c>
      <c r="N202" s="3">
        <v>236</v>
      </c>
      <c r="T202" s="3">
        <v>297</v>
      </c>
      <c r="U202" s="3">
        <v>295</v>
      </c>
      <c r="AA202" s="3">
        <v>273</v>
      </c>
      <c r="AB202" s="3">
        <v>342</v>
      </c>
      <c r="AH202" s="3">
        <v>277</v>
      </c>
      <c r="AI202" s="3">
        <v>287</v>
      </c>
      <c r="AO202" s="3">
        <v>368</v>
      </c>
      <c r="AP202" s="3">
        <v>365</v>
      </c>
      <c r="AV202" s="3">
        <v>218</v>
      </c>
      <c r="AW202" s="3">
        <v>286</v>
      </c>
      <c r="BC202" s="3">
        <v>275</v>
      </c>
      <c r="BD202" s="3">
        <v>297</v>
      </c>
      <c r="BJ202" s="3">
        <v>195</v>
      </c>
      <c r="BK202" s="3">
        <v>210</v>
      </c>
      <c r="BP202" s="3">
        <v>284</v>
      </c>
      <c r="BQ202" s="3">
        <v>280</v>
      </c>
      <c r="BU202" s="3">
        <v>184</v>
      </c>
      <c r="BV202" s="3">
        <v>216</v>
      </c>
      <c r="CC202" s="3">
        <v>18.55</v>
      </c>
      <c r="CD202" s="3">
        <v>23.3</v>
      </c>
      <c r="CJ202" s="3">
        <v>16.190000000000001</v>
      </c>
      <c r="CK202" s="3">
        <v>12.06</v>
      </c>
      <c r="CQ202" s="3">
        <v>21.02</v>
      </c>
      <c r="CR202" s="3">
        <v>22.24</v>
      </c>
      <c r="CX202" s="3">
        <v>16.559999999999999</v>
      </c>
      <c r="CY202" s="3">
        <v>17.86</v>
      </c>
      <c r="DE202" s="3">
        <v>16.87</v>
      </c>
      <c r="DF202" s="3">
        <v>15.76</v>
      </c>
      <c r="DL202" s="3">
        <v>19.399999999999999</v>
      </c>
      <c r="DM202" s="3">
        <v>22.63</v>
      </c>
      <c r="DS202" s="3">
        <v>11.2</v>
      </c>
      <c r="DT202" s="3">
        <v>17.899999999999999</v>
      </c>
      <c r="DZ202" s="3">
        <v>13.44</v>
      </c>
      <c r="EA202" s="3">
        <v>14.9</v>
      </c>
      <c r="EG202" s="3">
        <v>17.420000000000002</v>
      </c>
      <c r="EH202" s="3">
        <v>18.760000000000002</v>
      </c>
      <c r="EM202" s="3">
        <v>17.649999999999999</v>
      </c>
      <c r="EN202" s="3">
        <v>15.3</v>
      </c>
      <c r="ER202" s="3">
        <v>26.64</v>
      </c>
      <c r="ES202" s="3">
        <v>22.9</v>
      </c>
      <c r="ET202"/>
      <c r="EU202" s="18"/>
    </row>
    <row r="203" spans="1:151" s="3" customFormat="1" x14ac:dyDescent="0.25">
      <c r="A203" s="17">
        <v>2004</v>
      </c>
      <c r="B203" s="17">
        <v>2</v>
      </c>
      <c r="F203" s="3">
        <v>353</v>
      </c>
      <c r="G203" s="3">
        <v>384</v>
      </c>
      <c r="M203" s="3">
        <v>337</v>
      </c>
      <c r="N203" s="3">
        <v>282</v>
      </c>
      <c r="T203" s="3">
        <v>309</v>
      </c>
      <c r="U203" s="3">
        <v>261</v>
      </c>
      <c r="AA203" s="3">
        <v>256</v>
      </c>
      <c r="AB203" s="3">
        <v>332</v>
      </c>
      <c r="AH203" s="3">
        <v>277</v>
      </c>
      <c r="AI203" s="3">
        <v>253</v>
      </c>
      <c r="AO203" s="3">
        <v>331</v>
      </c>
      <c r="AP203" s="3">
        <v>309</v>
      </c>
      <c r="AV203" s="3">
        <v>162</v>
      </c>
      <c r="AW203" s="3">
        <v>297</v>
      </c>
      <c r="BC203" s="3">
        <v>255</v>
      </c>
      <c r="BD203" s="3">
        <v>297</v>
      </c>
      <c r="BJ203" s="3">
        <v>236</v>
      </c>
      <c r="BK203" s="3">
        <v>249</v>
      </c>
      <c r="BP203" s="3">
        <v>298</v>
      </c>
      <c r="BQ203" s="3">
        <v>275</v>
      </c>
      <c r="BU203" s="3">
        <v>155</v>
      </c>
      <c r="BV203" s="3">
        <v>262</v>
      </c>
      <c r="CC203" s="3">
        <v>17.54</v>
      </c>
      <c r="CD203" s="3">
        <v>21.17</v>
      </c>
      <c r="CJ203" s="3">
        <v>17.420000000000002</v>
      </c>
      <c r="CK203" s="3">
        <v>13.4</v>
      </c>
      <c r="CQ203" s="3">
        <v>23.16</v>
      </c>
      <c r="CR203" s="3">
        <v>20.29</v>
      </c>
      <c r="CX203" s="3">
        <v>14.35</v>
      </c>
      <c r="CY203" s="3">
        <v>16.55</v>
      </c>
      <c r="DE203" s="3">
        <v>18.010000000000002</v>
      </c>
      <c r="DF203" s="3">
        <v>15.75</v>
      </c>
      <c r="DL203" s="3">
        <v>18</v>
      </c>
      <c r="DM203" s="3">
        <v>17.14</v>
      </c>
      <c r="DS203" s="3">
        <v>11.39</v>
      </c>
      <c r="DT203" s="3">
        <v>16.829999999999998</v>
      </c>
      <c r="DZ203" s="3">
        <v>13.41</v>
      </c>
      <c r="EA203" s="3">
        <v>14.7</v>
      </c>
      <c r="EG203" s="3">
        <v>19.43</v>
      </c>
      <c r="EH203" s="3">
        <v>18.36</v>
      </c>
      <c r="EM203" s="3">
        <v>14.74</v>
      </c>
      <c r="EN203" s="3">
        <v>12.76</v>
      </c>
      <c r="ER203" s="3">
        <v>19.559999999999999</v>
      </c>
      <c r="ES203" s="3">
        <v>20.100000000000001</v>
      </c>
      <c r="ET203"/>
      <c r="EU203" s="18"/>
    </row>
    <row r="204" spans="1:151" s="3" customFormat="1" x14ac:dyDescent="0.25">
      <c r="A204" s="17">
        <v>2004</v>
      </c>
      <c r="B204" s="17">
        <v>3</v>
      </c>
      <c r="F204" s="3">
        <v>312</v>
      </c>
      <c r="G204" s="3">
        <v>379</v>
      </c>
      <c r="M204" s="3">
        <v>272</v>
      </c>
      <c r="N204" s="3">
        <v>248</v>
      </c>
      <c r="T204" s="3">
        <v>315</v>
      </c>
      <c r="U204" s="3">
        <v>276</v>
      </c>
      <c r="AA204" s="3">
        <v>277</v>
      </c>
      <c r="AB204" s="3">
        <v>334</v>
      </c>
      <c r="AH204" s="3">
        <v>308</v>
      </c>
      <c r="AI204" s="3">
        <v>284</v>
      </c>
      <c r="AO204" s="3">
        <v>339</v>
      </c>
      <c r="AP204" s="3">
        <v>353</v>
      </c>
      <c r="AV204" s="3">
        <v>167</v>
      </c>
      <c r="AW204" s="3">
        <v>274</v>
      </c>
      <c r="BC204" s="3">
        <v>295</v>
      </c>
      <c r="BD204" s="3">
        <v>315</v>
      </c>
      <c r="BJ204" s="3">
        <v>252</v>
      </c>
      <c r="BK204" s="3">
        <v>291</v>
      </c>
      <c r="BP204" s="3">
        <v>267</v>
      </c>
      <c r="BQ204" s="3">
        <v>270</v>
      </c>
      <c r="BU204" s="3">
        <v>171</v>
      </c>
      <c r="BV204" s="3">
        <v>243</v>
      </c>
      <c r="CC204" s="3">
        <v>14.2</v>
      </c>
      <c r="CD204" s="3">
        <v>19.989999999999998</v>
      </c>
      <c r="CJ204" s="3">
        <v>15.84</v>
      </c>
      <c r="CK204" s="3">
        <v>12.06</v>
      </c>
      <c r="CQ204" s="3">
        <v>23.4</v>
      </c>
      <c r="CR204" s="3">
        <v>17.98</v>
      </c>
      <c r="CX204" s="3">
        <v>17.420000000000002</v>
      </c>
      <c r="CY204" s="3">
        <v>17.260000000000002</v>
      </c>
      <c r="DE204" s="3">
        <v>20.22</v>
      </c>
      <c r="DF204" s="3">
        <v>17.489999999999998</v>
      </c>
      <c r="DL204" s="3">
        <v>18.18</v>
      </c>
      <c r="DM204" s="3">
        <v>19.11</v>
      </c>
      <c r="DS204" s="3">
        <v>10.8</v>
      </c>
      <c r="DT204" s="3">
        <v>15.83</v>
      </c>
      <c r="DZ204" s="3">
        <v>14.5</v>
      </c>
      <c r="EA204" s="3">
        <v>16.54</v>
      </c>
      <c r="EG204" s="3">
        <v>16.37</v>
      </c>
      <c r="EH204" s="3">
        <v>14.74</v>
      </c>
      <c r="EM204" s="3">
        <v>16.75</v>
      </c>
      <c r="EN204" s="3">
        <v>13.72</v>
      </c>
      <c r="ER204" s="3">
        <v>19.309999999999999</v>
      </c>
      <c r="ES204" s="3">
        <v>22.71</v>
      </c>
      <c r="ET204"/>
      <c r="EU204" s="18"/>
    </row>
    <row r="205" spans="1:151" s="3" customFormat="1" x14ac:dyDescent="0.25">
      <c r="A205" s="17">
        <v>2004</v>
      </c>
      <c r="B205" s="17">
        <v>4</v>
      </c>
      <c r="F205" s="3">
        <v>346</v>
      </c>
      <c r="G205" s="3">
        <v>344</v>
      </c>
      <c r="M205" s="3">
        <v>314</v>
      </c>
      <c r="N205" s="3">
        <v>255</v>
      </c>
      <c r="T205" s="3">
        <v>317</v>
      </c>
      <c r="U205" s="3">
        <v>278</v>
      </c>
      <c r="AA205" s="3">
        <v>302</v>
      </c>
      <c r="AB205" s="3">
        <v>352</v>
      </c>
      <c r="AH205" s="3">
        <v>288</v>
      </c>
      <c r="AI205" s="3">
        <v>264</v>
      </c>
      <c r="AO205" s="3">
        <v>371</v>
      </c>
      <c r="AP205" s="3">
        <v>353</v>
      </c>
      <c r="AV205" s="3">
        <v>203</v>
      </c>
      <c r="AW205" s="3">
        <v>288</v>
      </c>
      <c r="BC205" s="3">
        <v>313</v>
      </c>
      <c r="BD205" s="3">
        <v>317</v>
      </c>
      <c r="BJ205" s="3">
        <v>211</v>
      </c>
      <c r="BK205" s="3">
        <v>291</v>
      </c>
      <c r="BP205" s="3">
        <v>339</v>
      </c>
      <c r="BQ205" s="3">
        <v>302</v>
      </c>
      <c r="BU205" s="3">
        <v>203</v>
      </c>
      <c r="BV205" s="3">
        <v>277</v>
      </c>
      <c r="CC205" s="3">
        <v>18.14</v>
      </c>
      <c r="CD205" s="3">
        <v>16.940000000000001</v>
      </c>
      <c r="CJ205" s="3">
        <v>17.62</v>
      </c>
      <c r="CK205" s="3">
        <v>12.06</v>
      </c>
      <c r="CQ205" s="3">
        <v>21.9</v>
      </c>
      <c r="CR205" s="3">
        <v>17.86</v>
      </c>
      <c r="CX205" s="3">
        <v>17.47</v>
      </c>
      <c r="CY205" s="3">
        <v>18.59</v>
      </c>
      <c r="DE205" s="3">
        <v>18.04</v>
      </c>
      <c r="DF205" s="3">
        <v>16.64</v>
      </c>
      <c r="DL205" s="3">
        <v>21.84</v>
      </c>
      <c r="DM205" s="3">
        <v>20.22</v>
      </c>
      <c r="DS205" s="3">
        <v>13.37</v>
      </c>
      <c r="DT205" s="3">
        <v>17.190000000000001</v>
      </c>
      <c r="DZ205" s="3">
        <v>16.96</v>
      </c>
      <c r="EA205" s="3">
        <v>16.7</v>
      </c>
      <c r="EG205" s="3">
        <v>18.760000000000002</v>
      </c>
      <c r="EH205" s="3">
        <v>17.420000000000002</v>
      </c>
      <c r="EM205" s="3">
        <v>25.92</v>
      </c>
      <c r="EN205" s="3">
        <v>18.690000000000001</v>
      </c>
      <c r="ER205" s="3">
        <v>12.86</v>
      </c>
      <c r="ES205" s="3">
        <v>17.420000000000002</v>
      </c>
      <c r="ET205"/>
      <c r="EU205" s="18"/>
    </row>
    <row r="206" spans="1:151" s="3" customFormat="1" x14ac:dyDescent="0.25">
      <c r="A206" s="17">
        <v>2005</v>
      </c>
      <c r="B206" s="17">
        <v>1</v>
      </c>
      <c r="F206" s="3">
        <v>403</v>
      </c>
      <c r="G206" s="3">
        <v>354</v>
      </c>
      <c r="M206" s="3">
        <v>375</v>
      </c>
      <c r="N206" s="3">
        <v>285</v>
      </c>
      <c r="T206" s="3">
        <v>309</v>
      </c>
      <c r="U206" s="3">
        <v>267</v>
      </c>
      <c r="AA206" s="3">
        <v>299</v>
      </c>
      <c r="AB206" s="3">
        <v>342</v>
      </c>
      <c r="AH206" s="3">
        <v>325</v>
      </c>
      <c r="AI206" s="3">
        <v>286</v>
      </c>
      <c r="AO206" s="3">
        <v>361</v>
      </c>
      <c r="AP206" s="3">
        <v>356</v>
      </c>
      <c r="AV206" s="3">
        <v>190</v>
      </c>
      <c r="AW206" s="3">
        <v>293</v>
      </c>
      <c r="BC206" s="3">
        <v>275</v>
      </c>
      <c r="BD206" s="3">
        <v>309</v>
      </c>
      <c r="BJ206" s="3">
        <v>249</v>
      </c>
      <c r="BK206" s="3">
        <v>250</v>
      </c>
      <c r="BP206" s="3">
        <v>339</v>
      </c>
      <c r="BQ206" s="3">
        <v>352</v>
      </c>
      <c r="BU206" s="3">
        <v>195</v>
      </c>
      <c r="BV206" s="3">
        <v>265</v>
      </c>
      <c r="CC206" s="3">
        <v>23.93</v>
      </c>
      <c r="CD206" s="3">
        <v>19.47</v>
      </c>
      <c r="CJ206" s="3">
        <v>23.03</v>
      </c>
      <c r="CK206" s="3">
        <v>16.079999999999998</v>
      </c>
      <c r="CQ206" s="3">
        <v>20.69</v>
      </c>
      <c r="CR206" s="3">
        <v>19.7</v>
      </c>
      <c r="CX206" s="3">
        <v>18.21</v>
      </c>
      <c r="CY206" s="3">
        <v>18.399999999999999</v>
      </c>
      <c r="DE206" s="3">
        <v>22.73</v>
      </c>
      <c r="DF206" s="3">
        <v>20.010000000000002</v>
      </c>
      <c r="DL206" s="3">
        <v>27.2</v>
      </c>
      <c r="DM206" s="3">
        <v>23.33</v>
      </c>
      <c r="DS206" s="3">
        <v>14.2</v>
      </c>
      <c r="DT206" s="3">
        <v>16.52</v>
      </c>
      <c r="DZ206" s="3">
        <v>16.98</v>
      </c>
      <c r="EA206" s="3">
        <v>18.89</v>
      </c>
      <c r="EG206" s="3">
        <v>18.510000000000002</v>
      </c>
      <c r="EH206" s="3">
        <v>24.05</v>
      </c>
      <c r="EM206" s="3">
        <v>28.76</v>
      </c>
      <c r="EN206" s="3">
        <v>22.82</v>
      </c>
      <c r="ER206" s="3">
        <v>22.51</v>
      </c>
      <c r="ES206" s="3">
        <v>20.39</v>
      </c>
      <c r="ET206"/>
      <c r="EU206" s="18"/>
    </row>
    <row r="207" spans="1:151" s="3" customFormat="1" x14ac:dyDescent="0.25">
      <c r="A207" s="2">
        <v>2005</v>
      </c>
      <c r="B207" s="2">
        <v>2</v>
      </c>
      <c r="F207" s="3">
        <v>380</v>
      </c>
      <c r="G207" s="3">
        <v>399</v>
      </c>
      <c r="M207" s="3">
        <v>384</v>
      </c>
      <c r="N207" s="3">
        <v>289</v>
      </c>
      <c r="T207" s="3">
        <v>312</v>
      </c>
      <c r="U207" s="3">
        <v>300</v>
      </c>
      <c r="AA207" s="3">
        <v>301</v>
      </c>
      <c r="AB207" s="3">
        <v>355</v>
      </c>
      <c r="AH207" s="3">
        <v>304</v>
      </c>
      <c r="AI207" s="3">
        <v>258</v>
      </c>
      <c r="AO207" s="3">
        <v>324</v>
      </c>
      <c r="AP207" s="3">
        <v>341</v>
      </c>
      <c r="AV207" s="3">
        <v>222</v>
      </c>
      <c r="AW207" s="3">
        <v>300</v>
      </c>
      <c r="BC207" s="3">
        <v>302</v>
      </c>
      <c r="BD207" s="3">
        <v>334</v>
      </c>
      <c r="BJ207" s="3">
        <v>227</v>
      </c>
      <c r="BK207" s="3">
        <v>244</v>
      </c>
      <c r="BP207" s="3">
        <v>321</v>
      </c>
      <c r="BQ207" s="3">
        <v>293</v>
      </c>
      <c r="BU207" s="3">
        <v>198</v>
      </c>
      <c r="BV207" s="3">
        <v>300</v>
      </c>
      <c r="CC207" s="3">
        <v>20.260000000000002</v>
      </c>
      <c r="CD207" s="3">
        <v>20.76</v>
      </c>
      <c r="CJ207" s="3">
        <v>27.89</v>
      </c>
      <c r="CK207" s="3">
        <v>17.420000000000002</v>
      </c>
      <c r="CQ207" s="3">
        <v>19.39</v>
      </c>
      <c r="CR207" s="3">
        <v>20.34</v>
      </c>
      <c r="CX207" s="3">
        <v>16.48</v>
      </c>
      <c r="CY207" s="3">
        <v>17.39</v>
      </c>
      <c r="DE207" s="3">
        <v>24.46</v>
      </c>
      <c r="DF207" s="3">
        <v>18</v>
      </c>
      <c r="DL207" s="3">
        <v>26.26</v>
      </c>
      <c r="DM207" s="3">
        <v>25.63</v>
      </c>
      <c r="DS207" s="3">
        <v>11.5</v>
      </c>
      <c r="DT207" s="3">
        <v>14</v>
      </c>
      <c r="DZ207" s="3">
        <v>14.93</v>
      </c>
      <c r="EA207" s="3">
        <v>16.52</v>
      </c>
      <c r="EG207" s="3">
        <v>16.079999999999998</v>
      </c>
      <c r="EH207" s="3">
        <v>16.75</v>
      </c>
      <c r="EM207" s="3">
        <v>34.340000000000003</v>
      </c>
      <c r="EN207" s="3">
        <v>18.37</v>
      </c>
      <c r="ER207" s="3">
        <v>20.100000000000001</v>
      </c>
      <c r="ES207" s="3">
        <v>19.91</v>
      </c>
      <c r="ET207"/>
      <c r="EU207" s="18"/>
    </row>
    <row r="208" spans="1:151" s="3" customFormat="1" x14ac:dyDescent="0.25">
      <c r="A208" s="2">
        <v>2005</v>
      </c>
      <c r="B208" s="2">
        <v>3</v>
      </c>
      <c r="F208" s="3">
        <v>343</v>
      </c>
      <c r="G208" s="3">
        <v>351</v>
      </c>
      <c r="M208" s="3">
        <v>327</v>
      </c>
      <c r="N208" s="3">
        <v>276</v>
      </c>
      <c r="T208" s="3">
        <v>322</v>
      </c>
      <c r="U208" s="3">
        <v>311</v>
      </c>
      <c r="AA208" s="3">
        <v>316</v>
      </c>
      <c r="AB208" s="3">
        <v>363</v>
      </c>
      <c r="AH208" s="3">
        <v>295</v>
      </c>
      <c r="AI208" s="3">
        <v>269</v>
      </c>
      <c r="AO208" s="3">
        <v>307</v>
      </c>
      <c r="AP208" s="3">
        <v>315</v>
      </c>
      <c r="AV208" s="3">
        <v>256</v>
      </c>
      <c r="AW208" s="3">
        <v>294</v>
      </c>
      <c r="BC208" s="3">
        <v>302</v>
      </c>
      <c r="BD208" s="3">
        <v>334</v>
      </c>
      <c r="BJ208" s="3">
        <v>215</v>
      </c>
      <c r="BK208" s="3">
        <v>236</v>
      </c>
      <c r="BP208" s="3">
        <v>321</v>
      </c>
      <c r="BQ208" s="3">
        <v>299</v>
      </c>
      <c r="BU208" s="3">
        <v>201</v>
      </c>
      <c r="BV208" s="3">
        <v>274</v>
      </c>
      <c r="CC208" s="3">
        <v>18.04</v>
      </c>
      <c r="CD208" s="3">
        <v>20.07</v>
      </c>
      <c r="CJ208" s="3">
        <v>21.59</v>
      </c>
      <c r="CK208" s="3">
        <v>16.420000000000002</v>
      </c>
      <c r="CQ208" s="3">
        <v>21.44</v>
      </c>
      <c r="CR208" s="3">
        <v>20.38</v>
      </c>
      <c r="CX208" s="3">
        <v>16.96</v>
      </c>
      <c r="CY208" s="3">
        <v>18.77</v>
      </c>
      <c r="DE208" s="3">
        <v>22.14</v>
      </c>
      <c r="DF208" s="3">
        <v>17.71</v>
      </c>
      <c r="DL208" s="3">
        <v>18.989999999999998</v>
      </c>
      <c r="DM208" s="3">
        <v>20.76</v>
      </c>
      <c r="DS208" s="3">
        <v>13.09</v>
      </c>
      <c r="DT208" s="3">
        <v>15.34</v>
      </c>
      <c r="DZ208" s="3">
        <v>16.309999999999999</v>
      </c>
      <c r="EA208" s="3">
        <v>16.920000000000002</v>
      </c>
      <c r="EG208" s="3">
        <v>15.75</v>
      </c>
      <c r="EH208" s="3">
        <v>17.420000000000002</v>
      </c>
      <c r="EM208" s="3">
        <v>29.12</v>
      </c>
      <c r="EN208" s="3">
        <v>18.09</v>
      </c>
      <c r="ER208" s="3">
        <v>19.43</v>
      </c>
      <c r="ES208" s="3">
        <v>21.52</v>
      </c>
      <c r="ET208"/>
      <c r="EU208" s="18"/>
    </row>
    <row r="209" spans="1:151" s="3" customFormat="1" x14ac:dyDescent="0.25">
      <c r="A209" s="2">
        <v>2005</v>
      </c>
      <c r="B209" s="2">
        <v>4</v>
      </c>
      <c r="F209" s="3">
        <v>356</v>
      </c>
      <c r="G209" s="3">
        <v>365</v>
      </c>
      <c r="M209" s="3">
        <v>333</v>
      </c>
      <c r="N209" s="3">
        <v>255</v>
      </c>
      <c r="T209" s="3">
        <v>318</v>
      </c>
      <c r="U209" s="3">
        <v>314</v>
      </c>
      <c r="AA209" s="3">
        <v>322</v>
      </c>
      <c r="AB209" s="3">
        <v>370</v>
      </c>
      <c r="AH209" s="3">
        <v>322</v>
      </c>
      <c r="AI209" s="3">
        <v>257</v>
      </c>
      <c r="AO209" s="3">
        <v>317</v>
      </c>
      <c r="AP209" s="3">
        <v>291</v>
      </c>
      <c r="AV209" s="3">
        <v>214</v>
      </c>
      <c r="AW209" s="3">
        <v>309</v>
      </c>
      <c r="BC209" s="3">
        <v>315</v>
      </c>
      <c r="BD209" s="3">
        <v>331</v>
      </c>
      <c r="BJ209" s="3">
        <v>187</v>
      </c>
      <c r="BK209" s="3">
        <v>231</v>
      </c>
      <c r="BP209" s="3">
        <v>305</v>
      </c>
      <c r="BQ209" s="3">
        <v>332</v>
      </c>
      <c r="BU209" s="3">
        <v>203</v>
      </c>
      <c r="BV209" s="3">
        <v>276</v>
      </c>
      <c r="CC209" s="3">
        <v>19.2</v>
      </c>
      <c r="CD209" s="3">
        <v>23.16</v>
      </c>
      <c r="CJ209" s="3">
        <v>22.65</v>
      </c>
      <c r="CK209" s="3">
        <v>16.079999999999998</v>
      </c>
      <c r="CQ209" s="3">
        <v>19.79</v>
      </c>
      <c r="CR209" s="3">
        <v>20.440000000000001</v>
      </c>
      <c r="CX209" s="3">
        <v>21.01</v>
      </c>
      <c r="CY209" s="3">
        <v>19.79</v>
      </c>
      <c r="DE209" s="3">
        <v>21.16</v>
      </c>
      <c r="DF209" s="3">
        <v>13.65</v>
      </c>
      <c r="DL209" s="3">
        <v>18.61</v>
      </c>
      <c r="DM209" s="3">
        <v>18.18</v>
      </c>
      <c r="DS209" s="3">
        <v>12.86</v>
      </c>
      <c r="DT209" s="3">
        <v>19.559999999999999</v>
      </c>
      <c r="DZ209" s="3">
        <v>16.760000000000002</v>
      </c>
      <c r="EA209" s="3">
        <v>17.489999999999998</v>
      </c>
      <c r="EG209" s="3">
        <v>15.41</v>
      </c>
      <c r="EH209" s="3">
        <v>20.100000000000001</v>
      </c>
      <c r="EM209" s="3">
        <v>24.56</v>
      </c>
      <c r="EN209" s="3">
        <v>18.72</v>
      </c>
      <c r="ER209" s="3">
        <v>18.239999999999998</v>
      </c>
      <c r="ES209" s="3">
        <v>21.2</v>
      </c>
      <c r="ET209"/>
      <c r="EU209" s="18"/>
    </row>
    <row r="210" spans="1:151" s="3" customFormat="1" x14ac:dyDescent="0.25">
      <c r="A210" s="2">
        <v>2006</v>
      </c>
      <c r="B210" s="17">
        <v>1</v>
      </c>
      <c r="F210" s="3">
        <v>348</v>
      </c>
      <c r="G210" s="3">
        <v>384</v>
      </c>
      <c r="M210" s="3">
        <v>349</v>
      </c>
      <c r="N210" s="3">
        <v>271</v>
      </c>
      <c r="T210" s="3">
        <v>318</v>
      </c>
      <c r="U210" s="3">
        <v>298</v>
      </c>
      <c r="AA210" s="3">
        <v>323</v>
      </c>
      <c r="AB210" s="3">
        <v>368</v>
      </c>
      <c r="AH210" s="3">
        <v>350</v>
      </c>
      <c r="AI210" s="3">
        <v>255</v>
      </c>
      <c r="AO210" s="3">
        <v>384</v>
      </c>
      <c r="AP210" s="3">
        <v>318</v>
      </c>
      <c r="AV210" s="3">
        <v>244</v>
      </c>
      <c r="AW210" s="3">
        <v>355</v>
      </c>
      <c r="BC210" s="3">
        <v>313</v>
      </c>
      <c r="BD210" s="3">
        <v>346</v>
      </c>
      <c r="BJ210" s="3">
        <v>209</v>
      </c>
      <c r="BK210" s="3">
        <v>225</v>
      </c>
      <c r="BP210" s="3">
        <v>304</v>
      </c>
      <c r="BQ210" s="3">
        <v>332</v>
      </c>
      <c r="BU210" s="3">
        <v>210</v>
      </c>
      <c r="BV210" s="3">
        <v>266</v>
      </c>
      <c r="CC210" s="3">
        <v>19.86</v>
      </c>
      <c r="CD210" s="3">
        <v>20.6</v>
      </c>
      <c r="CJ210" s="3">
        <v>21.05</v>
      </c>
      <c r="CK210" s="3">
        <v>15.95</v>
      </c>
      <c r="CQ210" s="3">
        <v>21.25</v>
      </c>
      <c r="CR210" s="3">
        <v>22.47</v>
      </c>
      <c r="CX210" s="3">
        <v>17.57</v>
      </c>
      <c r="CY210" s="3">
        <v>19.86</v>
      </c>
      <c r="DE210" s="3">
        <v>21.16</v>
      </c>
      <c r="DF210" s="3">
        <v>18.53</v>
      </c>
      <c r="DL210" s="3">
        <v>23.06</v>
      </c>
      <c r="DM210" s="3">
        <v>18.37</v>
      </c>
      <c r="DS210" s="3">
        <v>12.46</v>
      </c>
      <c r="DT210" s="3">
        <v>18.63</v>
      </c>
      <c r="DZ210" s="3">
        <v>20.18</v>
      </c>
      <c r="EA210" s="3">
        <v>20.34</v>
      </c>
      <c r="EG210" s="3">
        <v>10.95</v>
      </c>
      <c r="EH210" s="3">
        <v>18.760000000000002</v>
      </c>
      <c r="EM210" s="3">
        <v>20.69</v>
      </c>
      <c r="EN210" s="3">
        <v>17.63</v>
      </c>
      <c r="ER210" s="3">
        <v>19.559999999999999</v>
      </c>
      <c r="ES210" s="3">
        <v>20.27</v>
      </c>
      <c r="ET210"/>
      <c r="EU210" s="18"/>
    </row>
    <row r="211" spans="1:151" s="3" customFormat="1" x14ac:dyDescent="0.25">
      <c r="A211" s="2">
        <v>2006</v>
      </c>
      <c r="B211" s="2">
        <v>2</v>
      </c>
      <c r="F211" s="3">
        <v>333</v>
      </c>
      <c r="G211" s="3">
        <v>364</v>
      </c>
      <c r="M211" s="3">
        <v>335</v>
      </c>
      <c r="N211" s="3">
        <v>289</v>
      </c>
      <c r="T211" s="3">
        <v>290</v>
      </c>
      <c r="U211" s="3">
        <v>280</v>
      </c>
      <c r="AA211" s="3">
        <v>294</v>
      </c>
      <c r="AB211" s="3">
        <v>342</v>
      </c>
      <c r="AH211" s="3">
        <v>296</v>
      </c>
      <c r="AI211" s="3">
        <v>240</v>
      </c>
      <c r="AO211" s="3">
        <v>300</v>
      </c>
      <c r="AP211" s="3">
        <v>288</v>
      </c>
      <c r="AV211" s="3">
        <v>185</v>
      </c>
      <c r="AW211" s="3">
        <v>290</v>
      </c>
      <c r="BC211" s="3">
        <v>298</v>
      </c>
      <c r="BD211" s="3">
        <v>328</v>
      </c>
      <c r="BJ211" s="3">
        <v>210</v>
      </c>
      <c r="BK211" s="3">
        <v>206</v>
      </c>
      <c r="BP211" s="3">
        <v>269</v>
      </c>
      <c r="BQ211" s="3">
        <v>309</v>
      </c>
      <c r="BU211" s="3">
        <v>199</v>
      </c>
      <c r="BV211" s="3">
        <v>276</v>
      </c>
      <c r="CC211" s="3">
        <v>17.170000000000002</v>
      </c>
      <c r="CD211" s="3">
        <v>21.48</v>
      </c>
      <c r="CJ211" s="3">
        <v>19.64</v>
      </c>
      <c r="CK211" s="3">
        <v>14.07</v>
      </c>
      <c r="CQ211" s="3">
        <v>15.8</v>
      </c>
      <c r="CR211" s="3">
        <v>19.350000000000001</v>
      </c>
      <c r="CX211" s="3">
        <v>15.06</v>
      </c>
      <c r="CY211" s="3">
        <v>17.82</v>
      </c>
      <c r="DE211" s="3">
        <v>19.829999999999998</v>
      </c>
      <c r="DF211" s="3">
        <v>12.23</v>
      </c>
      <c r="DL211" s="3">
        <v>20.6</v>
      </c>
      <c r="DM211" s="3">
        <v>16.36</v>
      </c>
      <c r="DS211" s="3">
        <v>11.82</v>
      </c>
      <c r="DT211" s="3">
        <v>13.69</v>
      </c>
      <c r="DZ211" s="3">
        <v>17.22</v>
      </c>
      <c r="EA211" s="3">
        <v>18.41</v>
      </c>
      <c r="EG211" s="3">
        <v>14.07</v>
      </c>
      <c r="EH211" s="3">
        <v>16.079999999999998</v>
      </c>
      <c r="EM211" s="3">
        <v>18.64</v>
      </c>
      <c r="EN211" s="3">
        <v>13.15</v>
      </c>
      <c r="ER211" s="3">
        <v>14.62</v>
      </c>
      <c r="ES211" s="3">
        <v>19.18</v>
      </c>
      <c r="ET211"/>
      <c r="EU211" s="18"/>
    </row>
    <row r="212" spans="1:151" s="3" customFormat="1" x14ac:dyDescent="0.25">
      <c r="A212" s="2">
        <v>2006</v>
      </c>
      <c r="B212" s="2">
        <v>3</v>
      </c>
      <c r="F212" s="3">
        <v>333</v>
      </c>
      <c r="G212" s="3">
        <v>320</v>
      </c>
      <c r="M212" s="3">
        <v>323</v>
      </c>
      <c r="N212" s="3">
        <v>296</v>
      </c>
      <c r="T212" s="3">
        <v>294</v>
      </c>
      <c r="U212" s="3">
        <v>277</v>
      </c>
      <c r="AA212" s="3">
        <v>321</v>
      </c>
      <c r="AB212" s="3">
        <v>321</v>
      </c>
      <c r="AH212" s="3">
        <v>296</v>
      </c>
      <c r="AI212" s="3">
        <v>283</v>
      </c>
      <c r="AO212" s="3">
        <v>297</v>
      </c>
      <c r="AP212" s="3">
        <v>302</v>
      </c>
      <c r="AV212" s="3">
        <v>214</v>
      </c>
      <c r="AW212" s="3">
        <v>311</v>
      </c>
      <c r="BC212" s="3">
        <v>256</v>
      </c>
      <c r="BD212" s="3">
        <v>310</v>
      </c>
      <c r="BJ212" s="3">
        <v>206</v>
      </c>
      <c r="BK212" s="3">
        <v>236</v>
      </c>
      <c r="BP212" s="3">
        <v>267</v>
      </c>
      <c r="BQ212" s="3">
        <v>306</v>
      </c>
      <c r="BU212" s="3">
        <v>195</v>
      </c>
      <c r="BV212" s="3">
        <v>256</v>
      </c>
      <c r="CC212" s="3">
        <v>16.54</v>
      </c>
      <c r="CD212" s="3">
        <v>15.02</v>
      </c>
      <c r="CJ212" s="3">
        <v>18.84</v>
      </c>
      <c r="CK212" s="3">
        <v>14.07</v>
      </c>
      <c r="CQ212" s="3">
        <v>20.69</v>
      </c>
      <c r="CR212" s="3">
        <v>18.55</v>
      </c>
      <c r="CX212" s="3">
        <v>15.4</v>
      </c>
      <c r="CY212" s="3">
        <v>17.260000000000002</v>
      </c>
      <c r="DE212" s="3">
        <v>19.82</v>
      </c>
      <c r="DF212" s="3">
        <v>12.49</v>
      </c>
      <c r="DL212" s="3">
        <v>18.079999999999998</v>
      </c>
      <c r="DM212" s="3">
        <v>14.04</v>
      </c>
      <c r="DS212" s="3">
        <v>12.65</v>
      </c>
      <c r="DT212" s="3">
        <v>15.49</v>
      </c>
      <c r="DZ212" s="3">
        <v>17.04</v>
      </c>
      <c r="EA212" s="3">
        <v>18.12</v>
      </c>
      <c r="EG212" s="3">
        <v>12.06</v>
      </c>
      <c r="EH212" s="3">
        <v>18.760000000000002</v>
      </c>
      <c r="EM212" s="3">
        <v>21.48</v>
      </c>
      <c r="EN212" s="3">
        <v>15.28</v>
      </c>
      <c r="ER212" s="3">
        <v>15.41</v>
      </c>
      <c r="ES212" s="3">
        <v>19.28</v>
      </c>
      <c r="ET212"/>
      <c r="EU212" s="18"/>
    </row>
    <row r="213" spans="1:151" s="3" customFormat="1" x14ac:dyDescent="0.25">
      <c r="A213" s="2">
        <v>2006</v>
      </c>
      <c r="B213" s="2">
        <v>4</v>
      </c>
      <c r="F213" s="3">
        <v>291</v>
      </c>
      <c r="G213" s="3">
        <v>315</v>
      </c>
      <c r="M213" s="3">
        <v>326</v>
      </c>
      <c r="N213" s="3">
        <v>240</v>
      </c>
      <c r="T213" s="3">
        <v>247</v>
      </c>
      <c r="U213" s="3">
        <v>287</v>
      </c>
      <c r="AA213" s="3">
        <v>259</v>
      </c>
      <c r="AB213" s="3">
        <v>315</v>
      </c>
      <c r="AH213" s="3">
        <v>287</v>
      </c>
      <c r="AI213" s="3">
        <v>278</v>
      </c>
      <c r="AO213" s="3">
        <v>286</v>
      </c>
      <c r="AP213" s="3">
        <v>302</v>
      </c>
      <c r="AV213" s="3">
        <v>223</v>
      </c>
      <c r="AW213" s="3">
        <v>283</v>
      </c>
      <c r="BC213" s="3">
        <v>302</v>
      </c>
      <c r="BD213" s="3">
        <v>287</v>
      </c>
      <c r="BJ213" s="3">
        <v>188</v>
      </c>
      <c r="BK213" s="3">
        <v>201</v>
      </c>
      <c r="BP213" s="3">
        <v>290</v>
      </c>
      <c r="BQ213" s="3">
        <v>350</v>
      </c>
      <c r="BU213" s="3">
        <v>230</v>
      </c>
      <c r="BV213" s="3">
        <v>248</v>
      </c>
      <c r="CC213" s="3">
        <v>15.09</v>
      </c>
      <c r="CD213" s="3">
        <v>18.75</v>
      </c>
      <c r="CJ213" s="3">
        <v>20.29</v>
      </c>
      <c r="CK213" s="3">
        <v>12.06</v>
      </c>
      <c r="CQ213" s="3">
        <v>24.59</v>
      </c>
      <c r="CR213" s="3">
        <v>18.36</v>
      </c>
      <c r="CX213" s="3">
        <v>14.2</v>
      </c>
      <c r="CY213" s="3">
        <v>17.190000000000001</v>
      </c>
      <c r="DE213" s="3">
        <v>17.850000000000001</v>
      </c>
      <c r="DF213" s="3">
        <v>15.73</v>
      </c>
      <c r="DL213" s="3">
        <v>18.38</v>
      </c>
      <c r="DM213" s="3">
        <v>15.99</v>
      </c>
      <c r="DS213" s="3">
        <v>13.17</v>
      </c>
      <c r="DT213" s="3">
        <v>17.25</v>
      </c>
      <c r="DZ213" s="3">
        <v>18.43</v>
      </c>
      <c r="EA213" s="3">
        <v>18.510000000000002</v>
      </c>
      <c r="EG213" s="3">
        <v>23.17</v>
      </c>
      <c r="EH213" s="3">
        <v>16.75</v>
      </c>
      <c r="EM213" s="3">
        <v>22.11</v>
      </c>
      <c r="EN213" s="3">
        <v>19.11</v>
      </c>
      <c r="ER213" s="3">
        <v>18.22</v>
      </c>
      <c r="ES213" s="3">
        <v>18.510000000000002</v>
      </c>
      <c r="ET213"/>
      <c r="EU213" s="18"/>
    </row>
    <row r="214" spans="1:151" s="3" customFormat="1" x14ac:dyDescent="0.25">
      <c r="A214" s="2">
        <v>2007</v>
      </c>
      <c r="B214" s="17">
        <v>1</v>
      </c>
      <c r="F214" s="3">
        <v>304</v>
      </c>
      <c r="G214" s="3">
        <v>336</v>
      </c>
      <c r="M214" s="3">
        <v>349</v>
      </c>
      <c r="N214" s="3">
        <v>226</v>
      </c>
      <c r="T214" s="3">
        <v>263</v>
      </c>
      <c r="U214" s="3">
        <v>280</v>
      </c>
      <c r="AA214" s="3">
        <v>273</v>
      </c>
      <c r="AB214" s="3">
        <v>315</v>
      </c>
      <c r="AH214" s="3">
        <v>321</v>
      </c>
      <c r="AI214" s="3">
        <v>315</v>
      </c>
      <c r="AO214" s="3">
        <v>314</v>
      </c>
      <c r="AP214" s="3">
        <v>300</v>
      </c>
      <c r="AV214" s="3">
        <v>251</v>
      </c>
      <c r="AW214" s="3">
        <v>348</v>
      </c>
      <c r="BC214" s="3">
        <v>300</v>
      </c>
      <c r="BD214" s="3">
        <v>309</v>
      </c>
      <c r="BJ214" s="3">
        <v>128</v>
      </c>
      <c r="BK214" s="3">
        <v>195</v>
      </c>
      <c r="BP214" s="3">
        <v>332</v>
      </c>
      <c r="BQ214" s="3">
        <v>350</v>
      </c>
      <c r="BU214" s="3">
        <v>275</v>
      </c>
      <c r="BV214" s="3">
        <v>290</v>
      </c>
      <c r="CC214" s="3">
        <v>19.55</v>
      </c>
      <c r="CD214" s="3">
        <v>23.47</v>
      </c>
      <c r="CJ214" s="3">
        <v>27.12</v>
      </c>
      <c r="CK214" s="3">
        <v>24.12</v>
      </c>
      <c r="CQ214" s="3">
        <v>22.03</v>
      </c>
      <c r="CR214" s="3">
        <v>21.16</v>
      </c>
      <c r="CX214" s="3">
        <v>15.12</v>
      </c>
      <c r="CY214" s="3">
        <v>19.399999999999999</v>
      </c>
      <c r="DE214" s="3">
        <v>24.74</v>
      </c>
      <c r="DF214" s="3">
        <v>22.61</v>
      </c>
      <c r="DL214" s="3">
        <v>25.18</v>
      </c>
      <c r="DM214" s="3">
        <v>21.88</v>
      </c>
      <c r="DS214" s="3">
        <v>12.9</v>
      </c>
      <c r="DT214" s="3">
        <v>19.16</v>
      </c>
      <c r="DZ214" s="3">
        <v>17.899999999999999</v>
      </c>
      <c r="EA214" s="3">
        <v>20.22</v>
      </c>
      <c r="EG214" s="3">
        <v>23.96</v>
      </c>
      <c r="EH214" s="3">
        <v>14.58</v>
      </c>
      <c r="EM214" s="3">
        <v>29.51</v>
      </c>
      <c r="EN214" s="3">
        <v>20.74</v>
      </c>
      <c r="ER214" s="3">
        <v>18.22</v>
      </c>
      <c r="ES214" s="3">
        <v>21.87</v>
      </c>
      <c r="ET214"/>
      <c r="EU214" s="18"/>
    </row>
    <row r="215" spans="1:151" s="3" customFormat="1" x14ac:dyDescent="0.25">
      <c r="A215" s="2">
        <v>2007</v>
      </c>
      <c r="B215" s="2">
        <v>2</v>
      </c>
      <c r="F215" s="3">
        <v>287</v>
      </c>
      <c r="G215" s="3">
        <v>286</v>
      </c>
      <c r="M215" s="3">
        <v>365</v>
      </c>
      <c r="N215" s="3">
        <v>234</v>
      </c>
      <c r="T215" s="3">
        <v>284</v>
      </c>
      <c r="U215" s="3">
        <v>270</v>
      </c>
      <c r="AA215" s="3">
        <v>246</v>
      </c>
      <c r="AB215" s="3">
        <v>297</v>
      </c>
      <c r="AH215" s="3">
        <v>314</v>
      </c>
      <c r="AI215" s="3">
        <v>306</v>
      </c>
      <c r="AO215" s="3">
        <v>276</v>
      </c>
      <c r="AP215" s="3">
        <v>289</v>
      </c>
      <c r="AV215" s="3">
        <v>183</v>
      </c>
      <c r="AW215" s="3">
        <v>297</v>
      </c>
      <c r="BC215" s="3">
        <v>255</v>
      </c>
      <c r="BD215" s="3">
        <v>311</v>
      </c>
      <c r="BJ215" s="3">
        <v>147</v>
      </c>
      <c r="BK215" s="3">
        <v>188</v>
      </c>
      <c r="BP215" s="3">
        <v>317</v>
      </c>
      <c r="BQ215" s="3">
        <v>289</v>
      </c>
      <c r="BU215" s="3">
        <v>251</v>
      </c>
      <c r="BV215" s="3">
        <v>269</v>
      </c>
      <c r="CC215" s="3">
        <v>15.87</v>
      </c>
      <c r="CD215" s="3">
        <v>18.21</v>
      </c>
      <c r="CJ215" s="3">
        <v>26.95</v>
      </c>
      <c r="CK215" s="3">
        <v>22.11</v>
      </c>
      <c r="CQ215" s="3">
        <v>23.97</v>
      </c>
      <c r="CR215" s="3">
        <v>19.260000000000002</v>
      </c>
      <c r="CX215" s="3">
        <v>15.03</v>
      </c>
      <c r="CY215" s="3">
        <v>19.010000000000002</v>
      </c>
      <c r="DE215" s="3">
        <v>24</v>
      </c>
      <c r="DF215" s="3">
        <v>18.04</v>
      </c>
      <c r="DL215" s="3">
        <v>20.29</v>
      </c>
      <c r="DM215" s="3">
        <v>19.190000000000001</v>
      </c>
      <c r="DS215" s="3">
        <v>11.14</v>
      </c>
      <c r="DT215" s="3">
        <v>18.350000000000001</v>
      </c>
      <c r="DZ215" s="3">
        <v>17.190000000000001</v>
      </c>
      <c r="EA215" s="3">
        <v>19.079999999999998</v>
      </c>
      <c r="EG215" s="3">
        <v>20.25</v>
      </c>
      <c r="EH215" s="3">
        <v>15.14</v>
      </c>
      <c r="EM215" s="3">
        <v>28.65</v>
      </c>
      <c r="EN215" s="3">
        <v>21.98</v>
      </c>
      <c r="ER215" s="3">
        <v>20.100000000000001</v>
      </c>
      <c r="ES215" s="3">
        <v>20.62</v>
      </c>
      <c r="ET215"/>
      <c r="EU215" s="18"/>
    </row>
    <row r="216" spans="1:151" s="3" customFormat="1" x14ac:dyDescent="0.25">
      <c r="A216" s="2">
        <v>2007</v>
      </c>
      <c r="B216" s="2">
        <v>3</v>
      </c>
      <c r="F216" s="3">
        <v>277</v>
      </c>
      <c r="G216" s="3">
        <v>277</v>
      </c>
      <c r="M216" s="3">
        <v>377</v>
      </c>
      <c r="N216" s="3">
        <v>278</v>
      </c>
      <c r="T216" s="3">
        <v>290</v>
      </c>
      <c r="U216" s="3">
        <v>256</v>
      </c>
      <c r="AA216" s="3">
        <v>303</v>
      </c>
      <c r="AB216" s="3">
        <v>287</v>
      </c>
      <c r="AH216" s="3">
        <v>327</v>
      </c>
      <c r="AI216" s="3">
        <v>305</v>
      </c>
      <c r="AO216" s="3">
        <v>268</v>
      </c>
      <c r="AP216" s="3">
        <v>308</v>
      </c>
      <c r="AV216" s="3">
        <v>195</v>
      </c>
      <c r="AW216" s="3">
        <v>269</v>
      </c>
      <c r="BC216" s="3">
        <v>307</v>
      </c>
      <c r="BD216" s="3">
        <v>309</v>
      </c>
      <c r="BJ216" s="3">
        <v>113</v>
      </c>
      <c r="BK216" s="3">
        <v>140</v>
      </c>
      <c r="BP216" s="3">
        <v>324</v>
      </c>
      <c r="BQ216" s="3">
        <v>332</v>
      </c>
      <c r="BU216" s="3">
        <v>252</v>
      </c>
      <c r="BV216" s="3">
        <v>283</v>
      </c>
      <c r="CC216" s="3">
        <v>17.25</v>
      </c>
      <c r="CD216" s="3">
        <v>17.71</v>
      </c>
      <c r="CJ216" s="3">
        <v>24.95</v>
      </c>
      <c r="CK216" s="3">
        <v>28.81</v>
      </c>
      <c r="CQ216" s="3">
        <v>21.01</v>
      </c>
      <c r="CR216" s="3">
        <v>18.91</v>
      </c>
      <c r="CX216" s="3">
        <v>12.05</v>
      </c>
      <c r="CY216" s="3">
        <v>19.28</v>
      </c>
      <c r="DE216" s="3">
        <v>25.89</v>
      </c>
      <c r="DF216" s="3">
        <v>16.23</v>
      </c>
      <c r="DL216" s="3">
        <v>18.52</v>
      </c>
      <c r="DM216" s="3">
        <v>17.059999999999999</v>
      </c>
      <c r="DS216" s="3">
        <v>13.28</v>
      </c>
      <c r="DT216" s="3">
        <v>18.170000000000002</v>
      </c>
      <c r="DZ216" s="3">
        <v>17</v>
      </c>
      <c r="EA216" s="3">
        <v>18.45</v>
      </c>
      <c r="EG216" s="3">
        <v>28.14</v>
      </c>
      <c r="EH216" s="3">
        <v>24.79</v>
      </c>
      <c r="EM216" s="3">
        <v>34.32</v>
      </c>
      <c r="EN216" s="3">
        <v>39.68</v>
      </c>
      <c r="ER216" s="3">
        <v>20.46</v>
      </c>
      <c r="ES216" s="3">
        <v>22.63</v>
      </c>
      <c r="ET216"/>
      <c r="EU216" s="18"/>
    </row>
    <row r="217" spans="1:151" s="3" customFormat="1" x14ac:dyDescent="0.25">
      <c r="A217" s="2">
        <v>2007</v>
      </c>
      <c r="B217" s="2">
        <v>4</v>
      </c>
      <c r="F217" s="3">
        <v>264</v>
      </c>
      <c r="G217" s="3">
        <v>296</v>
      </c>
      <c r="M217" s="3">
        <v>351</v>
      </c>
      <c r="N217" s="3">
        <v>274</v>
      </c>
      <c r="T217" s="3">
        <v>284</v>
      </c>
      <c r="U217" s="3">
        <v>267</v>
      </c>
      <c r="AA217" s="3">
        <v>297</v>
      </c>
      <c r="AB217" s="3">
        <v>275</v>
      </c>
      <c r="AH217" s="3">
        <v>329</v>
      </c>
      <c r="AI217" s="3">
        <v>298</v>
      </c>
      <c r="AO217" s="3">
        <v>259</v>
      </c>
      <c r="AP217" s="3">
        <v>296</v>
      </c>
      <c r="AV217" s="3">
        <v>179</v>
      </c>
      <c r="AW217" s="3">
        <v>272</v>
      </c>
      <c r="BC217" s="3">
        <v>260</v>
      </c>
      <c r="BD217" s="3">
        <v>293</v>
      </c>
      <c r="BJ217" s="3">
        <v>153</v>
      </c>
      <c r="BK217" s="3">
        <v>188</v>
      </c>
      <c r="BP217" s="3">
        <v>293</v>
      </c>
      <c r="BQ217" s="3">
        <v>381</v>
      </c>
      <c r="BU217" s="3">
        <v>261</v>
      </c>
      <c r="BV217" s="3">
        <v>266</v>
      </c>
      <c r="CC217" s="3">
        <v>17.75</v>
      </c>
      <c r="CD217" s="3">
        <v>20.43</v>
      </c>
      <c r="CJ217" s="3">
        <v>30.06</v>
      </c>
      <c r="CK217" s="3">
        <v>28.48</v>
      </c>
      <c r="CQ217" s="3">
        <v>21.43</v>
      </c>
      <c r="CR217" s="3">
        <v>20.27</v>
      </c>
      <c r="CX217" s="3">
        <v>17.649999999999999</v>
      </c>
      <c r="CY217" s="3">
        <v>19.829999999999998</v>
      </c>
      <c r="DE217" s="3">
        <v>28.48</v>
      </c>
      <c r="DF217" s="3">
        <v>13.86</v>
      </c>
      <c r="DL217" s="3">
        <v>23</v>
      </c>
      <c r="DM217" s="3">
        <v>23.11</v>
      </c>
      <c r="DS217" s="3">
        <v>11.71</v>
      </c>
      <c r="DT217" s="3">
        <v>17.329999999999998</v>
      </c>
      <c r="DZ217" s="3">
        <v>17</v>
      </c>
      <c r="EA217" s="3">
        <v>17.64</v>
      </c>
      <c r="EG217" s="3">
        <v>20.64</v>
      </c>
      <c r="EH217" s="3">
        <v>18.89</v>
      </c>
      <c r="EM217" s="3">
        <v>36.590000000000003</v>
      </c>
      <c r="EN217" s="3">
        <v>37.03</v>
      </c>
      <c r="ER217" s="3">
        <v>16.649999999999999</v>
      </c>
      <c r="ES217" s="3">
        <v>20.57</v>
      </c>
      <c r="ET217"/>
      <c r="EU217" s="18"/>
    </row>
    <row r="218" spans="1:151" s="3" customFormat="1" x14ac:dyDescent="0.25">
      <c r="A218" s="2">
        <v>2008</v>
      </c>
      <c r="B218" s="17">
        <v>1</v>
      </c>
      <c r="F218" s="3">
        <v>250</v>
      </c>
      <c r="G218" s="3">
        <v>268</v>
      </c>
      <c r="M218" s="3">
        <v>302</v>
      </c>
      <c r="N218" s="3">
        <v>227</v>
      </c>
      <c r="T218" s="3">
        <v>269</v>
      </c>
      <c r="U218" s="3">
        <v>273</v>
      </c>
      <c r="AA218" s="3">
        <v>227</v>
      </c>
      <c r="AB218" s="3">
        <v>257</v>
      </c>
      <c r="AH218" s="3">
        <v>304</v>
      </c>
      <c r="AI218" s="3">
        <v>283</v>
      </c>
      <c r="AO218" s="3">
        <v>246</v>
      </c>
      <c r="AP218" s="3">
        <v>282</v>
      </c>
      <c r="AV218" s="3">
        <v>209</v>
      </c>
      <c r="AW218" s="3">
        <v>258</v>
      </c>
      <c r="BC218" s="3">
        <v>258</v>
      </c>
      <c r="BD218" s="3">
        <v>276</v>
      </c>
      <c r="BJ218" s="3">
        <v>132</v>
      </c>
      <c r="BK218" s="3">
        <v>174</v>
      </c>
      <c r="BP218" s="3">
        <v>256</v>
      </c>
      <c r="BQ218" s="3">
        <v>311</v>
      </c>
      <c r="BU218" s="3">
        <v>245</v>
      </c>
      <c r="BV218" s="3">
        <v>259</v>
      </c>
      <c r="CC218" s="3">
        <v>20.09</v>
      </c>
      <c r="CD218" s="3">
        <v>26.01</v>
      </c>
      <c r="CJ218" s="3">
        <v>30.4</v>
      </c>
      <c r="CK218" s="3">
        <v>32.159999999999997</v>
      </c>
      <c r="CQ218" s="3">
        <v>22.12</v>
      </c>
      <c r="CR218" s="3">
        <v>21.35</v>
      </c>
      <c r="CX218" s="3">
        <v>16.75</v>
      </c>
      <c r="CY218" s="3">
        <v>20.260000000000002</v>
      </c>
      <c r="DE218" s="3">
        <v>33</v>
      </c>
      <c r="DF218" s="3">
        <v>20.059999999999999</v>
      </c>
      <c r="DL218" s="3">
        <v>21.12</v>
      </c>
      <c r="DM218" s="3">
        <v>24.72</v>
      </c>
      <c r="DS218" s="3">
        <v>12.38</v>
      </c>
      <c r="DT218" s="3">
        <v>17.87</v>
      </c>
      <c r="DZ218" s="3">
        <v>17.2</v>
      </c>
      <c r="EA218" s="3">
        <v>19.260000000000002</v>
      </c>
      <c r="EG218" s="3">
        <v>22.24</v>
      </c>
      <c r="EH218" s="3">
        <v>22.45</v>
      </c>
      <c r="EM218" s="3">
        <v>33.020000000000003</v>
      </c>
      <c r="EN218" s="3">
        <v>28.69</v>
      </c>
      <c r="ER218" s="3">
        <v>17.86</v>
      </c>
      <c r="ES218" s="3">
        <v>18.04</v>
      </c>
      <c r="ET218"/>
      <c r="EU218" s="18"/>
    </row>
    <row r="219" spans="1:151" s="3" customFormat="1" x14ac:dyDescent="0.25">
      <c r="A219" s="2">
        <v>2008</v>
      </c>
      <c r="B219" s="2">
        <v>2</v>
      </c>
      <c r="F219" s="3">
        <v>251</v>
      </c>
      <c r="G219" s="3">
        <v>279</v>
      </c>
      <c r="M219" s="3">
        <v>238</v>
      </c>
      <c r="N219" s="3">
        <v>182</v>
      </c>
      <c r="T219" s="3">
        <v>242</v>
      </c>
      <c r="U219" s="3">
        <v>257</v>
      </c>
      <c r="AA219" s="3">
        <v>219</v>
      </c>
      <c r="AB219" s="3">
        <v>244</v>
      </c>
      <c r="AH219" s="3">
        <v>252</v>
      </c>
      <c r="AI219" s="3">
        <v>268</v>
      </c>
      <c r="AO219" s="3">
        <v>215</v>
      </c>
      <c r="AP219" s="3">
        <v>267</v>
      </c>
      <c r="AV219" s="3">
        <v>238</v>
      </c>
      <c r="AW219" s="3">
        <v>257</v>
      </c>
      <c r="BC219" s="3">
        <v>251</v>
      </c>
      <c r="BD219" s="3">
        <v>256</v>
      </c>
      <c r="BJ219" s="3">
        <v>109</v>
      </c>
      <c r="BK219" s="3">
        <v>211</v>
      </c>
      <c r="BP219" s="3">
        <v>244</v>
      </c>
      <c r="BQ219" s="3">
        <v>241</v>
      </c>
      <c r="BU219" s="3">
        <v>185</v>
      </c>
      <c r="BV219" s="3">
        <v>263</v>
      </c>
      <c r="CC219" s="3">
        <v>17.8</v>
      </c>
      <c r="CD219" s="3">
        <v>21.49</v>
      </c>
      <c r="CJ219" s="3">
        <v>23.72</v>
      </c>
      <c r="CK219" s="3">
        <v>24.46</v>
      </c>
      <c r="CQ219" s="3">
        <v>22.16</v>
      </c>
      <c r="CR219" s="3">
        <v>21.56</v>
      </c>
      <c r="CX219" s="3">
        <v>15.12</v>
      </c>
      <c r="CY219" s="3">
        <v>19.39</v>
      </c>
      <c r="DE219" s="3">
        <v>31.49</v>
      </c>
      <c r="DF219" s="3">
        <v>19.489999999999998</v>
      </c>
      <c r="DL219" s="3">
        <v>20.45</v>
      </c>
      <c r="DM219" s="3">
        <v>22.81</v>
      </c>
      <c r="DS219" s="3">
        <v>12.86</v>
      </c>
      <c r="DT219" s="3">
        <v>15.57</v>
      </c>
      <c r="DZ219" s="3">
        <v>18.55</v>
      </c>
      <c r="EA219" s="3">
        <v>21.11</v>
      </c>
      <c r="EG219" s="3">
        <v>20.21</v>
      </c>
      <c r="EH219" s="3">
        <v>19.88</v>
      </c>
      <c r="EM219" s="3">
        <v>25.88</v>
      </c>
      <c r="EN219" s="3">
        <v>19.91</v>
      </c>
      <c r="ER219" s="3">
        <v>15.97</v>
      </c>
      <c r="ES219" s="3">
        <v>19.53</v>
      </c>
      <c r="ET219"/>
      <c r="EU219" s="18"/>
    </row>
    <row r="220" spans="1:151" s="3" customFormat="1" x14ac:dyDescent="0.25">
      <c r="A220" s="2">
        <v>2008</v>
      </c>
      <c r="B220" s="2">
        <v>3</v>
      </c>
      <c r="F220" s="3">
        <v>230</v>
      </c>
      <c r="G220" s="3">
        <v>257</v>
      </c>
      <c r="M220" s="3">
        <v>244</v>
      </c>
      <c r="N220" s="3">
        <v>197</v>
      </c>
      <c r="T220" s="3">
        <v>214</v>
      </c>
      <c r="U220" s="3">
        <v>242</v>
      </c>
      <c r="AA220" s="3">
        <v>220</v>
      </c>
      <c r="AB220" s="3">
        <v>241</v>
      </c>
      <c r="AH220" s="3">
        <v>232</v>
      </c>
      <c r="AI220" s="3">
        <v>211</v>
      </c>
      <c r="AO220" s="3">
        <v>238</v>
      </c>
      <c r="AP220" s="3">
        <v>263</v>
      </c>
      <c r="AV220" s="3">
        <v>262</v>
      </c>
      <c r="AW220" s="3">
        <v>270</v>
      </c>
      <c r="BC220" s="3">
        <v>237</v>
      </c>
      <c r="BD220" s="3">
        <v>255</v>
      </c>
      <c r="BJ220" s="3">
        <v>108</v>
      </c>
      <c r="BK220" s="3">
        <v>206</v>
      </c>
      <c r="BP220" s="3">
        <v>216</v>
      </c>
      <c r="BQ220" s="3">
        <v>232</v>
      </c>
      <c r="BU220" s="3">
        <v>169</v>
      </c>
      <c r="BV220" s="3">
        <v>221</v>
      </c>
      <c r="CC220" s="3">
        <v>20.28</v>
      </c>
      <c r="CD220" s="3">
        <v>27.47</v>
      </c>
      <c r="CJ220" s="3">
        <v>32.21</v>
      </c>
      <c r="CK220" s="3">
        <v>31.24</v>
      </c>
      <c r="CQ220" s="3">
        <v>27.04</v>
      </c>
      <c r="CR220" s="3">
        <v>25.76</v>
      </c>
      <c r="CX220" s="3">
        <v>18.14</v>
      </c>
      <c r="CY220" s="3">
        <v>24.17</v>
      </c>
      <c r="DE220" s="3">
        <v>31.21</v>
      </c>
      <c r="DF220" s="3">
        <v>31.91</v>
      </c>
      <c r="DL220" s="3">
        <v>21.99</v>
      </c>
      <c r="DM220" s="3">
        <v>24.38</v>
      </c>
      <c r="DS220" s="3">
        <v>16.73</v>
      </c>
      <c r="DT220" s="3">
        <v>17.73</v>
      </c>
      <c r="DZ220" s="3">
        <v>18.02</v>
      </c>
      <c r="EA220" s="3">
        <v>21.62</v>
      </c>
      <c r="EG220" s="3">
        <v>26.52</v>
      </c>
      <c r="EH220" s="3">
        <v>21.07</v>
      </c>
      <c r="EM220" s="3">
        <v>28.66</v>
      </c>
      <c r="EN220" s="3">
        <v>26.52</v>
      </c>
      <c r="ER220" s="3">
        <v>16.28</v>
      </c>
      <c r="ES220" s="3">
        <v>18.98</v>
      </c>
      <c r="ET220"/>
      <c r="EU220" s="18"/>
    </row>
    <row r="221" spans="1:151" s="3" customFormat="1" x14ac:dyDescent="0.25">
      <c r="A221" s="2">
        <v>2008</v>
      </c>
      <c r="B221" s="2">
        <v>4</v>
      </c>
      <c r="F221" s="3">
        <v>225</v>
      </c>
      <c r="G221" s="3">
        <v>279</v>
      </c>
      <c r="M221" s="3">
        <v>243</v>
      </c>
      <c r="N221" s="3">
        <v>187</v>
      </c>
      <c r="T221" s="3">
        <v>264</v>
      </c>
      <c r="U221" s="3">
        <v>237</v>
      </c>
      <c r="AA221" s="3">
        <v>196</v>
      </c>
      <c r="AB221" s="3">
        <v>218</v>
      </c>
      <c r="AH221" s="3">
        <v>239</v>
      </c>
      <c r="AI221" s="3">
        <v>204</v>
      </c>
      <c r="AO221" s="3">
        <v>230</v>
      </c>
      <c r="AP221" s="3">
        <v>270</v>
      </c>
      <c r="AV221" s="3">
        <v>157</v>
      </c>
      <c r="AW221" s="3">
        <v>262</v>
      </c>
      <c r="BC221" s="3">
        <v>267</v>
      </c>
      <c r="BD221" s="3">
        <v>255</v>
      </c>
      <c r="BJ221" s="3">
        <v>94</v>
      </c>
      <c r="BK221" s="3">
        <v>156</v>
      </c>
      <c r="BP221" s="3">
        <v>221</v>
      </c>
      <c r="BQ221" s="3">
        <v>234</v>
      </c>
      <c r="BU221" s="3">
        <v>178</v>
      </c>
      <c r="BV221" s="3">
        <v>195</v>
      </c>
      <c r="CC221" s="3">
        <v>21.77</v>
      </c>
      <c r="CD221" s="3">
        <v>26.63</v>
      </c>
      <c r="CJ221" s="3">
        <v>37.700000000000003</v>
      </c>
      <c r="CK221" s="3">
        <v>24.23</v>
      </c>
      <c r="CQ221" s="3">
        <v>28.75</v>
      </c>
      <c r="CR221" s="3">
        <v>29.95</v>
      </c>
      <c r="CX221" s="3">
        <v>19.510000000000002</v>
      </c>
      <c r="CY221" s="3">
        <v>25.42</v>
      </c>
      <c r="DE221" s="3">
        <v>36.94</v>
      </c>
      <c r="DF221" s="3">
        <v>25.08</v>
      </c>
      <c r="DL221" s="3">
        <v>27.11</v>
      </c>
      <c r="DM221" s="3">
        <v>34.17</v>
      </c>
      <c r="DS221" s="3">
        <v>13.18</v>
      </c>
      <c r="DT221" s="3">
        <v>22.52</v>
      </c>
      <c r="DZ221" s="3">
        <v>20.440000000000001</v>
      </c>
      <c r="EA221" s="3">
        <v>24.78</v>
      </c>
      <c r="EG221" s="3">
        <v>24.1</v>
      </c>
      <c r="EH221" s="3">
        <v>24.12</v>
      </c>
      <c r="EM221" s="3">
        <v>31.99</v>
      </c>
      <c r="EN221" s="3">
        <v>22.11</v>
      </c>
      <c r="ER221" s="3">
        <v>17.59</v>
      </c>
      <c r="ES221" s="3">
        <v>26.07</v>
      </c>
      <c r="ET221"/>
      <c r="EU221" s="18"/>
    </row>
    <row r="222" spans="1:151" s="3" customFormat="1" x14ac:dyDescent="0.25">
      <c r="A222" s="2">
        <v>2009</v>
      </c>
      <c r="B222" s="17">
        <v>1</v>
      </c>
      <c r="F222" s="3">
        <v>200</v>
      </c>
      <c r="G222" s="3">
        <v>230</v>
      </c>
      <c r="M222" s="3">
        <v>223</v>
      </c>
      <c r="N222" s="3">
        <v>156</v>
      </c>
      <c r="T222" s="3">
        <v>231</v>
      </c>
      <c r="U222" s="3">
        <v>224</v>
      </c>
      <c r="AA222" s="3">
        <v>160</v>
      </c>
      <c r="AB222" s="3">
        <v>217</v>
      </c>
      <c r="AH222" s="3">
        <v>246</v>
      </c>
      <c r="AI222" s="3">
        <v>215</v>
      </c>
      <c r="AO222" s="3">
        <v>225</v>
      </c>
      <c r="AP222" s="3">
        <v>247</v>
      </c>
      <c r="AV222" s="3">
        <v>175</v>
      </c>
      <c r="AW222" s="3">
        <v>214</v>
      </c>
      <c r="BC222" s="3">
        <v>246</v>
      </c>
      <c r="BD222" s="3">
        <v>244</v>
      </c>
      <c r="BJ222" s="3">
        <v>102</v>
      </c>
      <c r="BK222" s="3">
        <v>170</v>
      </c>
      <c r="BP222" s="3">
        <v>195</v>
      </c>
      <c r="BQ222" s="3">
        <v>219</v>
      </c>
      <c r="BU222" s="3">
        <v>177</v>
      </c>
      <c r="BV222" s="3">
        <v>206</v>
      </c>
      <c r="CC222" s="3">
        <v>21.55</v>
      </c>
      <c r="CD222" s="3">
        <v>23.74</v>
      </c>
      <c r="CJ222" s="3">
        <v>29.48</v>
      </c>
      <c r="CK222" s="3">
        <v>17.899999999999999</v>
      </c>
      <c r="CQ222" s="3">
        <v>26.7</v>
      </c>
      <c r="CR222" s="3">
        <v>23.26</v>
      </c>
      <c r="CX222" s="3">
        <v>16.32</v>
      </c>
      <c r="CY222" s="3">
        <v>23.06</v>
      </c>
      <c r="DE222" s="3">
        <v>29.51</v>
      </c>
      <c r="DF222" s="3">
        <v>22.98</v>
      </c>
      <c r="DL222" s="3">
        <v>21.06</v>
      </c>
      <c r="DM222" s="3">
        <v>24.61</v>
      </c>
      <c r="DS222" s="3">
        <v>14.75</v>
      </c>
      <c r="DT222" s="3">
        <v>19.88</v>
      </c>
      <c r="DZ222" s="3">
        <v>20.21</v>
      </c>
      <c r="EA222" s="3">
        <v>23.4</v>
      </c>
      <c r="EG222" s="3">
        <v>18.43</v>
      </c>
      <c r="EH222" s="3">
        <v>22.33</v>
      </c>
      <c r="EM222" s="3">
        <v>30.64</v>
      </c>
      <c r="EN222" s="3">
        <v>19.079999999999998</v>
      </c>
      <c r="ER222" s="3">
        <v>17.7</v>
      </c>
      <c r="ES222" s="3">
        <v>18.420000000000002</v>
      </c>
      <c r="ET222"/>
      <c r="EU222" s="18"/>
    </row>
    <row r="223" spans="1:151" s="3" customFormat="1" x14ac:dyDescent="0.25">
      <c r="A223" s="2">
        <v>2009</v>
      </c>
      <c r="B223" s="2">
        <v>2</v>
      </c>
      <c r="F223" s="3">
        <v>188</v>
      </c>
      <c r="G223" s="3">
        <v>195</v>
      </c>
      <c r="M223" s="3">
        <v>217</v>
      </c>
      <c r="N223" s="3">
        <v>187</v>
      </c>
      <c r="T223" s="3">
        <v>239</v>
      </c>
      <c r="U223" s="3">
        <v>203</v>
      </c>
      <c r="AA223" s="3">
        <v>198</v>
      </c>
      <c r="AB223" s="3">
        <v>216</v>
      </c>
      <c r="AH223" s="3">
        <v>228</v>
      </c>
      <c r="AI223" s="3">
        <v>205</v>
      </c>
      <c r="AO223" s="3">
        <v>231</v>
      </c>
      <c r="AP223" s="3">
        <v>228</v>
      </c>
      <c r="AV223" s="3">
        <v>181</v>
      </c>
      <c r="AW223" s="3">
        <v>207</v>
      </c>
      <c r="BC223" s="3">
        <v>212</v>
      </c>
      <c r="BD223" s="3">
        <v>224</v>
      </c>
      <c r="BJ223" s="3">
        <v>98</v>
      </c>
      <c r="BK223" s="3">
        <v>193</v>
      </c>
      <c r="BP223" s="3">
        <v>208</v>
      </c>
      <c r="BQ223" s="3">
        <v>193</v>
      </c>
      <c r="BU223" s="3">
        <v>159</v>
      </c>
      <c r="BV223" s="3">
        <v>204</v>
      </c>
      <c r="CC223" s="3">
        <v>19.57</v>
      </c>
      <c r="CD223" s="3">
        <v>23.9</v>
      </c>
      <c r="CJ223" s="3">
        <v>26.42</v>
      </c>
      <c r="CK223" s="3">
        <v>21.78</v>
      </c>
      <c r="CQ223" s="3">
        <v>26.31</v>
      </c>
      <c r="CR223" s="3">
        <v>22.26</v>
      </c>
      <c r="CX223" s="3">
        <v>18.38</v>
      </c>
      <c r="CY223" s="3">
        <v>23.08</v>
      </c>
      <c r="DE223" s="3">
        <v>23.08</v>
      </c>
      <c r="DF223" s="3">
        <v>18.100000000000001</v>
      </c>
      <c r="DL223" s="3">
        <v>17.489999999999998</v>
      </c>
      <c r="DM223" s="3">
        <v>21.73</v>
      </c>
      <c r="DS223" s="3">
        <v>12.79</v>
      </c>
      <c r="DT223" s="3">
        <v>16.649999999999999</v>
      </c>
      <c r="DZ223" s="3">
        <v>19.14</v>
      </c>
      <c r="EA223" s="3">
        <v>22.23</v>
      </c>
      <c r="EG223" s="3">
        <v>17.29</v>
      </c>
      <c r="EH223" s="3">
        <v>20.37</v>
      </c>
      <c r="EM223" s="3">
        <v>20.61</v>
      </c>
      <c r="EN223" s="3">
        <v>16.37</v>
      </c>
      <c r="ER223" s="3">
        <v>16.62</v>
      </c>
      <c r="ES223" s="3">
        <v>17.8</v>
      </c>
      <c r="ET223"/>
      <c r="EU223" s="18"/>
    </row>
    <row r="224" spans="1:151" s="3" customFormat="1" x14ac:dyDescent="0.25">
      <c r="A224" s="2">
        <v>2009</v>
      </c>
      <c r="B224" s="2">
        <v>3</v>
      </c>
      <c r="F224" s="3">
        <v>202</v>
      </c>
      <c r="G224" s="3">
        <v>216</v>
      </c>
      <c r="M224" s="3">
        <v>226</v>
      </c>
      <c r="N224" s="3">
        <v>193</v>
      </c>
      <c r="T224" s="3">
        <v>224</v>
      </c>
      <c r="U224" s="3">
        <v>204</v>
      </c>
      <c r="AA224" s="3">
        <v>184</v>
      </c>
      <c r="AB224" s="3">
        <v>209</v>
      </c>
      <c r="AH224" s="3">
        <v>217</v>
      </c>
      <c r="AI224" s="3">
        <v>202</v>
      </c>
      <c r="AO224" s="3">
        <v>204</v>
      </c>
      <c r="AP224" s="3">
        <v>206</v>
      </c>
      <c r="AV224" s="3">
        <v>193</v>
      </c>
      <c r="AW224" s="3">
        <v>234</v>
      </c>
      <c r="BC224" s="3">
        <v>217</v>
      </c>
      <c r="BD224" s="3">
        <v>215</v>
      </c>
      <c r="BJ224" s="3">
        <v>112</v>
      </c>
      <c r="BK224" s="3">
        <v>188</v>
      </c>
      <c r="BP224" s="3">
        <v>195</v>
      </c>
      <c r="BQ224" s="3">
        <v>186</v>
      </c>
      <c r="BU224" s="3">
        <v>161</v>
      </c>
      <c r="BV224" s="3">
        <v>178</v>
      </c>
      <c r="CC224" s="3">
        <v>21.24</v>
      </c>
      <c r="CD224" s="3">
        <v>22.32</v>
      </c>
      <c r="CJ224" s="3">
        <v>24.27</v>
      </c>
      <c r="CK224" s="3">
        <v>22.91</v>
      </c>
      <c r="CQ224" s="3">
        <v>23.72</v>
      </c>
      <c r="CR224" s="3">
        <v>24.36</v>
      </c>
      <c r="CX224" s="3">
        <v>18.57</v>
      </c>
      <c r="CY224" s="3">
        <v>23.33</v>
      </c>
      <c r="DE224" s="3">
        <v>24.52</v>
      </c>
      <c r="DF224" s="3">
        <v>21.51</v>
      </c>
      <c r="DL224" s="3">
        <v>19.87</v>
      </c>
      <c r="DM224" s="3">
        <v>26.12</v>
      </c>
      <c r="DS224" s="3">
        <v>14.12</v>
      </c>
      <c r="DT224" s="3">
        <v>16.73</v>
      </c>
      <c r="DZ224" s="3">
        <v>19.84</v>
      </c>
      <c r="EA224" s="3">
        <v>21.96</v>
      </c>
      <c r="EG224" s="3">
        <v>15.65</v>
      </c>
      <c r="EH224" s="3">
        <v>21.1</v>
      </c>
      <c r="EM224" s="3">
        <v>21.1</v>
      </c>
      <c r="EN224" s="3">
        <v>17.670000000000002</v>
      </c>
      <c r="ER224" s="3">
        <v>17.190000000000001</v>
      </c>
      <c r="ES224" s="3">
        <v>19.43</v>
      </c>
      <c r="ET224"/>
      <c r="EU224" s="18"/>
    </row>
    <row r="225" spans="1:151" s="3" customFormat="1" x14ac:dyDescent="0.25">
      <c r="A225" s="2">
        <v>2009</v>
      </c>
      <c r="B225" s="2">
        <v>4</v>
      </c>
      <c r="F225" s="3">
        <v>206</v>
      </c>
      <c r="G225" s="3">
        <v>216</v>
      </c>
      <c r="M225" s="3">
        <v>210</v>
      </c>
      <c r="N225" s="3">
        <v>162</v>
      </c>
      <c r="T225" s="3">
        <v>200</v>
      </c>
      <c r="U225" s="3">
        <v>191</v>
      </c>
      <c r="AA225" s="3">
        <v>221</v>
      </c>
      <c r="AB225" s="3">
        <v>209</v>
      </c>
      <c r="AH225" s="3">
        <v>242</v>
      </c>
      <c r="AI225" s="3">
        <v>225</v>
      </c>
      <c r="AO225" s="3">
        <v>223</v>
      </c>
      <c r="AP225" s="3">
        <v>227</v>
      </c>
      <c r="AV225" s="3">
        <v>147</v>
      </c>
      <c r="AW225" s="3">
        <v>224</v>
      </c>
      <c r="BC225" s="3">
        <v>238</v>
      </c>
      <c r="BD225" s="3">
        <v>245</v>
      </c>
      <c r="BJ225" s="3">
        <v>131</v>
      </c>
      <c r="BK225" s="3">
        <v>152</v>
      </c>
      <c r="BP225" s="3">
        <v>194</v>
      </c>
      <c r="BQ225" s="3">
        <v>228</v>
      </c>
      <c r="BU225" s="3">
        <v>160</v>
      </c>
      <c r="BV225" s="3">
        <v>216</v>
      </c>
      <c r="CC225" s="3">
        <v>28.99</v>
      </c>
      <c r="CD225" s="3">
        <v>30.29</v>
      </c>
      <c r="CJ225" s="3">
        <v>29.6</v>
      </c>
      <c r="CK225" s="3">
        <v>29.55</v>
      </c>
      <c r="CQ225" s="3">
        <v>25.25</v>
      </c>
      <c r="CR225" s="3">
        <v>25.04</v>
      </c>
      <c r="CX225" s="3">
        <v>18.98</v>
      </c>
      <c r="CY225" s="3">
        <v>24.51</v>
      </c>
      <c r="DE225" s="3">
        <v>24.67</v>
      </c>
      <c r="DF225" s="3">
        <v>24.3</v>
      </c>
      <c r="DL225" s="3">
        <v>31.08</v>
      </c>
      <c r="DM225" s="3">
        <v>27.84</v>
      </c>
      <c r="DS225" s="3">
        <v>14.47</v>
      </c>
      <c r="DT225" s="3">
        <v>22.51</v>
      </c>
      <c r="DZ225" s="3">
        <v>23.53</v>
      </c>
      <c r="EA225" s="3">
        <v>25.52</v>
      </c>
      <c r="EG225" s="3">
        <v>19.63</v>
      </c>
      <c r="EH225" s="3">
        <v>18.190000000000001</v>
      </c>
      <c r="EM225" s="3">
        <v>25.27</v>
      </c>
      <c r="EN225" s="3">
        <v>22.79</v>
      </c>
      <c r="ER225" s="3">
        <v>18.55</v>
      </c>
      <c r="ES225" s="3">
        <v>25.2</v>
      </c>
      <c r="ET225"/>
      <c r="EU225" s="18"/>
    </row>
    <row r="226" spans="1:151" s="3" customFormat="1" x14ac:dyDescent="0.25">
      <c r="A226" s="2">
        <v>2010</v>
      </c>
      <c r="B226" s="2">
        <v>1</v>
      </c>
      <c r="F226" s="3">
        <v>206</v>
      </c>
      <c r="G226" s="3">
        <v>224</v>
      </c>
      <c r="M226" s="3">
        <v>226</v>
      </c>
      <c r="N226" s="3">
        <v>225</v>
      </c>
      <c r="T226" s="3">
        <v>201</v>
      </c>
      <c r="U226" s="3">
        <v>205</v>
      </c>
      <c r="AA226" s="3">
        <v>234</v>
      </c>
      <c r="AB226" s="3">
        <v>231</v>
      </c>
      <c r="AH226" s="3">
        <v>249</v>
      </c>
      <c r="AI226" s="3">
        <v>218</v>
      </c>
      <c r="AO226" s="3">
        <v>220</v>
      </c>
      <c r="AP226" s="3">
        <v>245</v>
      </c>
      <c r="AV226" s="3">
        <v>225</v>
      </c>
      <c r="AW226" s="3">
        <v>275</v>
      </c>
      <c r="BC226" s="3">
        <v>209</v>
      </c>
      <c r="BD226" s="3">
        <v>235</v>
      </c>
      <c r="BJ226" s="3">
        <v>127</v>
      </c>
      <c r="BK226" s="3">
        <v>179</v>
      </c>
      <c r="BP226" s="3">
        <v>202</v>
      </c>
      <c r="BQ226" s="3">
        <v>266</v>
      </c>
      <c r="BU226" s="3">
        <v>166</v>
      </c>
      <c r="BV226" s="3">
        <v>218</v>
      </c>
      <c r="CC226" s="3">
        <v>32.29</v>
      </c>
      <c r="CD226" s="3">
        <v>35.119999999999997</v>
      </c>
      <c r="CJ226" s="3">
        <v>35.85</v>
      </c>
      <c r="CK226" s="3">
        <v>39.549999999999997</v>
      </c>
      <c r="CQ226" s="3">
        <v>27.11</v>
      </c>
      <c r="CR226" s="3">
        <v>33.5</v>
      </c>
      <c r="CX226" s="3">
        <v>22.02</v>
      </c>
      <c r="CY226" s="3">
        <v>30.12</v>
      </c>
      <c r="DE226" s="3">
        <v>37.29</v>
      </c>
      <c r="DF226" s="3">
        <v>29.5</v>
      </c>
      <c r="DL226" s="3">
        <v>35.76</v>
      </c>
      <c r="DM226" s="3">
        <v>38.36</v>
      </c>
      <c r="DS226" s="3">
        <v>25.88</v>
      </c>
      <c r="DT226" s="3">
        <v>30.8</v>
      </c>
      <c r="DZ226" s="3">
        <v>29.83</v>
      </c>
      <c r="EA226" s="3">
        <v>31.39</v>
      </c>
      <c r="EG226" s="3">
        <v>16.61</v>
      </c>
      <c r="EH226" s="3">
        <v>23.01</v>
      </c>
      <c r="EM226" s="3">
        <v>37.43</v>
      </c>
      <c r="EN226" s="3">
        <v>28.86</v>
      </c>
      <c r="ER226" s="3">
        <v>17.05</v>
      </c>
      <c r="ES226" s="3">
        <v>27.81</v>
      </c>
      <c r="ET226"/>
      <c r="EU226" s="18"/>
    </row>
    <row r="227" spans="1:151" s="3" customFormat="1" x14ac:dyDescent="0.25">
      <c r="A227" s="2">
        <v>2010</v>
      </c>
      <c r="B227" s="2">
        <v>2</v>
      </c>
      <c r="F227" s="3">
        <v>214</v>
      </c>
      <c r="G227" s="3">
        <v>229</v>
      </c>
      <c r="M227" s="3">
        <v>232</v>
      </c>
      <c r="N227" s="3">
        <v>197</v>
      </c>
      <c r="T227" s="3">
        <v>210</v>
      </c>
      <c r="U227" s="3">
        <v>206</v>
      </c>
      <c r="AA227" s="3">
        <v>224</v>
      </c>
      <c r="AB227" s="3">
        <v>236</v>
      </c>
      <c r="AH227" s="3">
        <v>234</v>
      </c>
      <c r="AI227" s="3">
        <v>217</v>
      </c>
      <c r="AO227" s="3">
        <v>289</v>
      </c>
      <c r="AP227" s="3">
        <v>324</v>
      </c>
      <c r="AV227" s="3">
        <v>238</v>
      </c>
      <c r="AW227" s="3">
        <v>243</v>
      </c>
      <c r="BC227" s="3">
        <v>216</v>
      </c>
      <c r="BD227" s="3">
        <v>231</v>
      </c>
      <c r="BJ227" s="3">
        <v>136</v>
      </c>
      <c r="BK227" s="3">
        <v>176</v>
      </c>
      <c r="BP227" s="3">
        <v>196</v>
      </c>
      <c r="BQ227" s="3">
        <v>235</v>
      </c>
      <c r="BU227" s="3">
        <v>163</v>
      </c>
      <c r="BV227" s="3">
        <v>209</v>
      </c>
      <c r="CC227" s="3">
        <v>26.63</v>
      </c>
      <c r="CD227" s="3">
        <v>31.39</v>
      </c>
      <c r="CJ227" s="3">
        <v>34.909999999999997</v>
      </c>
      <c r="CK227" s="3">
        <v>21.23</v>
      </c>
      <c r="CQ227" s="3">
        <v>25.37</v>
      </c>
      <c r="CR227" s="3">
        <v>33.5</v>
      </c>
      <c r="CX227" s="3">
        <v>22.98</v>
      </c>
      <c r="CY227" s="3">
        <v>29.01</v>
      </c>
      <c r="DE227" s="3">
        <v>32.590000000000003</v>
      </c>
      <c r="DF227" s="3">
        <v>24.82</v>
      </c>
      <c r="DL227" s="3">
        <v>27.19</v>
      </c>
      <c r="DM227" s="3">
        <v>33.72</v>
      </c>
      <c r="DS227" s="3">
        <v>18.649999999999999</v>
      </c>
      <c r="DT227" s="3">
        <v>24.77</v>
      </c>
      <c r="DZ227" s="3">
        <v>24.48</v>
      </c>
      <c r="EA227" s="3">
        <v>25.95</v>
      </c>
      <c r="EG227" s="3">
        <v>17.82</v>
      </c>
      <c r="EH227" s="3">
        <v>22.04</v>
      </c>
      <c r="EM227" s="3">
        <v>29.49</v>
      </c>
      <c r="EN227" s="3">
        <v>25.87</v>
      </c>
      <c r="ER227" s="3">
        <v>18.760000000000002</v>
      </c>
      <c r="ES227" s="3">
        <v>20.61</v>
      </c>
      <c r="ET227"/>
      <c r="EU227" s="18"/>
    </row>
    <row r="228" spans="1:151" s="3" customFormat="1" x14ac:dyDescent="0.25">
      <c r="A228" s="2">
        <v>2010</v>
      </c>
      <c r="B228" s="2">
        <v>3</v>
      </c>
      <c r="F228" s="3">
        <v>196</v>
      </c>
      <c r="G228" s="3">
        <v>224</v>
      </c>
      <c r="M228" s="3">
        <v>211</v>
      </c>
      <c r="N228" s="3">
        <v>201</v>
      </c>
      <c r="T228" s="3">
        <v>250</v>
      </c>
      <c r="U228" s="3">
        <v>227</v>
      </c>
      <c r="AA228" s="3">
        <v>212</v>
      </c>
      <c r="AB228" s="3">
        <v>215</v>
      </c>
      <c r="AH228" s="3">
        <v>259</v>
      </c>
      <c r="AI228" s="3">
        <v>246</v>
      </c>
      <c r="AO228" s="3">
        <v>206</v>
      </c>
      <c r="AP228" s="3">
        <v>247</v>
      </c>
      <c r="AV228" s="3">
        <v>218</v>
      </c>
      <c r="AW228" s="3">
        <v>251</v>
      </c>
      <c r="BC228" s="3">
        <v>210</v>
      </c>
      <c r="BD228" s="3">
        <v>218</v>
      </c>
      <c r="BJ228" s="3">
        <v>109</v>
      </c>
      <c r="BK228" s="3">
        <v>147</v>
      </c>
      <c r="BP228" s="3">
        <v>201</v>
      </c>
      <c r="BQ228" s="3">
        <v>241</v>
      </c>
      <c r="BU228" s="3">
        <v>157</v>
      </c>
      <c r="BV228" s="3">
        <v>201</v>
      </c>
      <c r="CC228" s="3">
        <v>19.54</v>
      </c>
      <c r="CD228" s="3">
        <v>25.78</v>
      </c>
      <c r="CJ228" s="3">
        <v>30.12</v>
      </c>
      <c r="CK228" s="3">
        <v>22.26</v>
      </c>
      <c r="CQ228" s="3">
        <v>28.18</v>
      </c>
      <c r="CR228" s="3">
        <v>30.01</v>
      </c>
      <c r="CX228" s="3">
        <v>19.38</v>
      </c>
      <c r="CY228" s="3">
        <v>28.26</v>
      </c>
      <c r="DE228" s="3">
        <v>30.16</v>
      </c>
      <c r="DF228" s="3">
        <v>25.75</v>
      </c>
      <c r="DL228" s="3">
        <v>30.39</v>
      </c>
      <c r="DM228" s="3">
        <v>25.59</v>
      </c>
      <c r="DS228" s="3">
        <v>17.579999999999998</v>
      </c>
      <c r="DT228" s="3">
        <v>21.81</v>
      </c>
      <c r="DZ228" s="3">
        <v>23.1</v>
      </c>
      <c r="EA228" s="3">
        <v>24.32</v>
      </c>
      <c r="EG228" s="3">
        <v>17.649999999999999</v>
      </c>
      <c r="EH228" s="3">
        <v>15.78</v>
      </c>
      <c r="EM228" s="3">
        <v>28.02</v>
      </c>
      <c r="EN228" s="3">
        <v>18.43</v>
      </c>
      <c r="ER228" s="3">
        <v>21.66</v>
      </c>
      <c r="ES228" s="3">
        <v>20.41</v>
      </c>
      <c r="ET228"/>
      <c r="EU228" s="18"/>
    </row>
    <row r="229" spans="1:151" s="3" customFormat="1" x14ac:dyDescent="0.25">
      <c r="A229" s="2">
        <v>2010</v>
      </c>
      <c r="B229" s="2">
        <v>4</v>
      </c>
      <c r="F229" s="3">
        <v>188</v>
      </c>
      <c r="G229" s="3">
        <v>198</v>
      </c>
      <c r="M229" s="3">
        <v>188</v>
      </c>
      <c r="N229" s="3">
        <v>164</v>
      </c>
      <c r="T229" s="3">
        <v>250</v>
      </c>
      <c r="U229" s="3">
        <v>215</v>
      </c>
      <c r="AA229" s="3">
        <v>199</v>
      </c>
      <c r="AB229" s="3">
        <v>209</v>
      </c>
      <c r="AH229" s="3">
        <v>216</v>
      </c>
      <c r="AI229" s="3">
        <v>207</v>
      </c>
      <c r="AO229" s="3">
        <v>190</v>
      </c>
      <c r="AP229" s="3">
        <v>223</v>
      </c>
      <c r="AV229" s="3">
        <v>160</v>
      </c>
      <c r="AW229" s="3">
        <v>221</v>
      </c>
      <c r="BC229" s="3">
        <v>206</v>
      </c>
      <c r="BD229" s="3">
        <v>205</v>
      </c>
      <c r="BJ229" s="3">
        <v>115</v>
      </c>
      <c r="BK229" s="3">
        <v>118</v>
      </c>
      <c r="BP229" s="3">
        <v>186</v>
      </c>
      <c r="BQ229" s="3">
        <v>224</v>
      </c>
      <c r="BU229" s="3">
        <v>150</v>
      </c>
      <c r="BV229" s="3">
        <v>196</v>
      </c>
      <c r="CC229" s="3">
        <v>22.16</v>
      </c>
      <c r="CD229" s="3">
        <v>26.1</v>
      </c>
      <c r="CJ229" s="3">
        <v>26.46</v>
      </c>
      <c r="CK229" s="3">
        <v>19.63</v>
      </c>
      <c r="CQ229" s="3">
        <v>27.68</v>
      </c>
      <c r="CR229" s="3">
        <v>31.61</v>
      </c>
      <c r="CX229" s="3">
        <v>20.54</v>
      </c>
      <c r="CY229" s="3">
        <v>28.73</v>
      </c>
      <c r="DE229" s="3">
        <v>27.46</v>
      </c>
      <c r="DF229" s="3">
        <v>25.42</v>
      </c>
      <c r="DL229" s="3">
        <v>20.6</v>
      </c>
      <c r="DM229" s="3">
        <v>27.49</v>
      </c>
      <c r="DS229" s="3">
        <v>17.149999999999999</v>
      </c>
      <c r="DT229" s="3">
        <v>18.23</v>
      </c>
      <c r="DZ229" s="3">
        <v>20.85</v>
      </c>
      <c r="EA229" s="3">
        <v>26.43</v>
      </c>
      <c r="EG229" s="3">
        <v>15.75</v>
      </c>
      <c r="EH229" s="3">
        <v>15.29</v>
      </c>
      <c r="EM229" s="3">
        <v>22.18</v>
      </c>
      <c r="EN229" s="3">
        <v>20.91</v>
      </c>
      <c r="ER229" s="3">
        <v>19.72</v>
      </c>
      <c r="ES229" s="3">
        <v>19.850000000000001</v>
      </c>
      <c r="ET229"/>
      <c r="EU229" s="18"/>
    </row>
    <row r="230" spans="1:151" s="3" customFormat="1" x14ac:dyDescent="0.25">
      <c r="A230" s="17">
        <v>2011</v>
      </c>
      <c r="B230" s="17">
        <v>1</v>
      </c>
      <c r="F230" s="3">
        <v>181</v>
      </c>
      <c r="G230" s="3">
        <v>217</v>
      </c>
      <c r="M230" s="3">
        <v>197</v>
      </c>
      <c r="N230" s="3">
        <v>172</v>
      </c>
      <c r="T230" s="3">
        <v>241</v>
      </c>
      <c r="U230" s="3">
        <v>207</v>
      </c>
      <c r="AA230" s="3">
        <v>212</v>
      </c>
      <c r="AB230" s="3">
        <v>203</v>
      </c>
      <c r="AH230" s="3">
        <v>254</v>
      </c>
      <c r="AI230" s="3">
        <v>199</v>
      </c>
      <c r="AO230" s="3">
        <v>174</v>
      </c>
      <c r="AP230" s="3">
        <v>199</v>
      </c>
      <c r="AV230" s="3">
        <v>152</v>
      </c>
      <c r="AW230" s="3">
        <v>230</v>
      </c>
      <c r="BC230" s="3">
        <v>210</v>
      </c>
      <c r="BD230" s="3">
        <v>218</v>
      </c>
      <c r="BJ230" s="3">
        <v>116</v>
      </c>
      <c r="BK230" s="3">
        <v>125</v>
      </c>
      <c r="BP230" s="3">
        <v>174</v>
      </c>
      <c r="BQ230" s="3">
        <v>242</v>
      </c>
      <c r="BU230" s="3">
        <v>151</v>
      </c>
      <c r="BV230" s="3">
        <v>206</v>
      </c>
      <c r="CC230" s="3">
        <v>21.96</v>
      </c>
      <c r="CD230" s="3">
        <v>28.69</v>
      </c>
      <c r="CJ230" s="3">
        <v>22.82</v>
      </c>
      <c r="CK230" s="3">
        <v>19.079999999999998</v>
      </c>
      <c r="CQ230" s="3">
        <v>26.7</v>
      </c>
      <c r="CR230" s="3">
        <v>29.12</v>
      </c>
      <c r="CX230" s="3">
        <v>23.14</v>
      </c>
      <c r="CY230" s="3">
        <v>28.92</v>
      </c>
      <c r="DE230" s="3">
        <v>23.55</v>
      </c>
      <c r="DF230" s="3">
        <v>26.02</v>
      </c>
      <c r="DL230" s="3">
        <v>21.44</v>
      </c>
      <c r="DM230" s="3">
        <v>25.85</v>
      </c>
      <c r="DS230" s="3">
        <v>19.04</v>
      </c>
      <c r="DT230" s="3">
        <v>24.65</v>
      </c>
      <c r="DZ230" s="3">
        <v>21.45</v>
      </c>
      <c r="EA230" s="3">
        <v>25.86</v>
      </c>
      <c r="EG230" s="3">
        <v>18.62</v>
      </c>
      <c r="EH230" s="3">
        <v>22.13</v>
      </c>
      <c r="EM230" s="3">
        <v>18.73</v>
      </c>
      <c r="EN230" s="3">
        <v>20.079999999999998</v>
      </c>
      <c r="ER230" s="3">
        <v>21.67</v>
      </c>
      <c r="ES230" s="3">
        <v>23.78</v>
      </c>
      <c r="ET230"/>
      <c r="EU230" s="18"/>
    </row>
    <row r="231" spans="1:151" s="3" customFormat="1" x14ac:dyDescent="0.25">
      <c r="A231" s="17">
        <v>2011</v>
      </c>
      <c r="B231" s="17">
        <v>2</v>
      </c>
      <c r="F231" s="3">
        <v>161</v>
      </c>
      <c r="G231" s="3">
        <v>193</v>
      </c>
      <c r="M231" s="3">
        <v>184</v>
      </c>
      <c r="N231" s="3">
        <v>161</v>
      </c>
      <c r="T231" s="3">
        <v>232</v>
      </c>
      <c r="U231" s="3">
        <v>185</v>
      </c>
      <c r="AA231" s="3">
        <v>174</v>
      </c>
      <c r="AB231" s="3">
        <v>194</v>
      </c>
      <c r="AH231" s="3">
        <v>208</v>
      </c>
      <c r="AI231" s="3">
        <v>173</v>
      </c>
      <c r="AO231" s="3">
        <v>160</v>
      </c>
      <c r="AP231" s="3">
        <v>178</v>
      </c>
      <c r="AV231" s="3">
        <v>154</v>
      </c>
      <c r="AW231" s="3">
        <v>213</v>
      </c>
      <c r="BC231" s="3">
        <v>203</v>
      </c>
      <c r="BD231" s="3">
        <v>203</v>
      </c>
      <c r="BJ231" s="3">
        <v>108</v>
      </c>
      <c r="BK231" s="3">
        <v>115</v>
      </c>
      <c r="BP231" s="3">
        <v>176</v>
      </c>
      <c r="BQ231" s="3">
        <v>231</v>
      </c>
      <c r="BU231" s="3">
        <v>151</v>
      </c>
      <c r="BV231" s="3">
        <v>172</v>
      </c>
      <c r="CC231" s="3">
        <v>22.44</v>
      </c>
      <c r="CD231" s="3">
        <v>22.88</v>
      </c>
      <c r="CJ231" s="3">
        <v>18.91</v>
      </c>
      <c r="CK231" s="3">
        <v>20.27</v>
      </c>
      <c r="CQ231" s="3">
        <v>23.32</v>
      </c>
      <c r="CR231" s="3">
        <v>28.36</v>
      </c>
      <c r="CX231" s="3">
        <v>22.15</v>
      </c>
      <c r="CY231" s="3">
        <v>25.9</v>
      </c>
      <c r="DE231" s="3">
        <v>20.41</v>
      </c>
      <c r="DF231" s="3">
        <v>20.94</v>
      </c>
      <c r="DL231" s="3">
        <v>18.510000000000002</v>
      </c>
      <c r="DM231" s="3">
        <v>22.68</v>
      </c>
      <c r="DS231" s="3">
        <v>15.72</v>
      </c>
      <c r="DT231" s="3">
        <v>17.77</v>
      </c>
      <c r="DZ231" s="3">
        <v>21.65</v>
      </c>
      <c r="EA231" s="3">
        <v>24.96</v>
      </c>
      <c r="EG231" s="3">
        <v>18.22</v>
      </c>
      <c r="EH231" s="3">
        <v>22.43</v>
      </c>
      <c r="EM231" s="3">
        <v>17.350000000000001</v>
      </c>
      <c r="EN231" s="3">
        <v>16.61</v>
      </c>
      <c r="ER231" s="3">
        <v>22.77</v>
      </c>
      <c r="ES231" s="3">
        <v>22.57</v>
      </c>
      <c r="ET231"/>
      <c r="EU231" s="18"/>
    </row>
    <row r="232" spans="1:151" s="3" customFormat="1" x14ac:dyDescent="0.25">
      <c r="A232" s="17">
        <v>2011</v>
      </c>
      <c r="B232" s="17">
        <v>3</v>
      </c>
      <c r="F232" s="3">
        <v>169</v>
      </c>
      <c r="G232" s="3">
        <v>190</v>
      </c>
      <c r="M232" s="3">
        <v>172</v>
      </c>
      <c r="N232" s="3">
        <v>150</v>
      </c>
      <c r="T232" s="3">
        <v>212</v>
      </c>
      <c r="U232" s="3">
        <v>161</v>
      </c>
      <c r="AA232" s="3">
        <v>182</v>
      </c>
      <c r="AB232" s="3">
        <v>191</v>
      </c>
      <c r="AH232" s="3">
        <v>163</v>
      </c>
      <c r="AI232" s="3">
        <v>173</v>
      </c>
      <c r="AO232" s="3">
        <v>153</v>
      </c>
      <c r="AP232" s="3">
        <v>171</v>
      </c>
      <c r="AV232" s="3">
        <v>144</v>
      </c>
      <c r="AW232" s="3">
        <v>194</v>
      </c>
      <c r="BC232" s="3">
        <v>179</v>
      </c>
      <c r="BD232" s="3">
        <v>190</v>
      </c>
      <c r="BJ232" s="3">
        <v>110</v>
      </c>
      <c r="BK232" s="3">
        <v>126</v>
      </c>
      <c r="BP232" s="3">
        <v>176</v>
      </c>
      <c r="BQ232" s="3">
        <v>221</v>
      </c>
      <c r="BU232" s="3">
        <v>142</v>
      </c>
      <c r="BV232" s="3">
        <v>157</v>
      </c>
      <c r="CC232" s="3">
        <v>22.53</v>
      </c>
      <c r="CD232" s="3">
        <v>23.18</v>
      </c>
      <c r="CJ232" s="3">
        <v>20.69</v>
      </c>
      <c r="CK232" s="3">
        <v>20</v>
      </c>
      <c r="CQ232" s="3">
        <v>24.99</v>
      </c>
      <c r="CR232" s="3">
        <v>26.76</v>
      </c>
      <c r="CX232" s="3">
        <v>19.32</v>
      </c>
      <c r="CY232" s="3">
        <v>26.71</v>
      </c>
      <c r="DE232" s="3">
        <v>18.899999999999999</v>
      </c>
      <c r="DF232" s="3">
        <v>20.85</v>
      </c>
      <c r="DL232" s="3">
        <v>16.89</v>
      </c>
      <c r="DM232" s="3">
        <v>22.56</v>
      </c>
      <c r="DS232" s="3">
        <v>15.41</v>
      </c>
      <c r="DT232" s="3">
        <v>16.989999999999998</v>
      </c>
      <c r="DZ232" s="3">
        <v>22.39</v>
      </c>
      <c r="EA232" s="3">
        <v>24.38</v>
      </c>
      <c r="EG232" s="3">
        <v>21.19</v>
      </c>
      <c r="EH232" s="3">
        <v>22.07</v>
      </c>
      <c r="EM232" s="3">
        <v>17.36</v>
      </c>
      <c r="EN232" s="3">
        <v>18.21</v>
      </c>
      <c r="ER232" s="3">
        <v>19.850000000000001</v>
      </c>
      <c r="ES232" s="3">
        <v>20.100000000000001</v>
      </c>
      <c r="ET232"/>
      <c r="EU232" s="18"/>
    </row>
    <row r="233" spans="1:151" s="3" customFormat="1" x14ac:dyDescent="0.25">
      <c r="A233" s="17">
        <v>2011</v>
      </c>
      <c r="B233" s="17">
        <v>4</v>
      </c>
      <c r="F233" s="3">
        <v>184</v>
      </c>
      <c r="G233" s="3">
        <v>205</v>
      </c>
      <c r="M233" s="3">
        <v>161</v>
      </c>
      <c r="N233" s="3">
        <v>142</v>
      </c>
      <c r="T233" s="3">
        <v>194</v>
      </c>
      <c r="U233" s="3">
        <v>180</v>
      </c>
      <c r="AA233" s="3">
        <v>186</v>
      </c>
      <c r="AB233" s="3">
        <v>190</v>
      </c>
      <c r="AH233" s="3">
        <v>200</v>
      </c>
      <c r="AI233" s="3">
        <v>187</v>
      </c>
      <c r="AO233" s="3">
        <v>193</v>
      </c>
      <c r="AP233" s="3">
        <v>195</v>
      </c>
      <c r="AV233" s="3">
        <v>160</v>
      </c>
      <c r="AW233" s="3">
        <v>198</v>
      </c>
      <c r="BC233" s="3">
        <v>172</v>
      </c>
      <c r="BD233" s="3">
        <v>195</v>
      </c>
      <c r="BJ233" s="3">
        <v>113</v>
      </c>
      <c r="BK233" s="3">
        <v>118</v>
      </c>
      <c r="BP233" s="3">
        <v>172</v>
      </c>
      <c r="BQ233" s="3">
        <v>213</v>
      </c>
      <c r="BU233" s="3">
        <v>153</v>
      </c>
      <c r="BV233" s="3">
        <v>172</v>
      </c>
      <c r="CC233" s="3">
        <v>20.47</v>
      </c>
      <c r="CD233" s="3">
        <v>27.6</v>
      </c>
      <c r="CJ233" s="3">
        <v>22.08</v>
      </c>
      <c r="CK233" s="3">
        <v>17.91</v>
      </c>
      <c r="CQ233" s="3">
        <v>25.13</v>
      </c>
      <c r="CR233" s="3">
        <v>29.16</v>
      </c>
      <c r="CX233" s="3">
        <v>18.89</v>
      </c>
      <c r="CY233" s="3">
        <v>25.17</v>
      </c>
      <c r="DE233" s="3">
        <v>20.95</v>
      </c>
      <c r="DF233" s="3">
        <v>24.85</v>
      </c>
      <c r="DL233" s="3">
        <v>17.29</v>
      </c>
      <c r="DM233" s="3">
        <v>25.18</v>
      </c>
      <c r="DS233" s="3">
        <v>15.36</v>
      </c>
      <c r="DT233" s="3">
        <v>16.97</v>
      </c>
      <c r="DZ233" s="3">
        <v>21.76</v>
      </c>
      <c r="EA233" s="3">
        <v>25.61</v>
      </c>
      <c r="EG233" s="3">
        <v>19.79</v>
      </c>
      <c r="EH233" s="3">
        <v>19.579999999999998</v>
      </c>
      <c r="EM233" s="3">
        <v>22.32</v>
      </c>
      <c r="EN233" s="3">
        <v>19.940000000000001</v>
      </c>
      <c r="ER233" s="3">
        <v>23.09</v>
      </c>
      <c r="ES233" s="3">
        <v>24.42</v>
      </c>
      <c r="ET233"/>
      <c r="EU233" s="18"/>
    </row>
    <row r="234" spans="1:151" s="3" customFormat="1" x14ac:dyDescent="0.25">
      <c r="A234" s="17">
        <v>2012</v>
      </c>
      <c r="B234" s="17">
        <v>1</v>
      </c>
      <c r="F234" s="3">
        <v>196</v>
      </c>
      <c r="G234" s="3">
        <v>232</v>
      </c>
      <c r="M234" s="3">
        <v>172</v>
      </c>
      <c r="N234" s="3">
        <v>168</v>
      </c>
      <c r="T234" s="3">
        <v>183</v>
      </c>
      <c r="U234" s="3">
        <v>169</v>
      </c>
      <c r="AA234" s="3">
        <v>164</v>
      </c>
      <c r="AB234" s="3">
        <v>189</v>
      </c>
      <c r="AH234" s="3">
        <v>225</v>
      </c>
      <c r="AI234" s="3">
        <v>189</v>
      </c>
      <c r="AO234" s="3">
        <v>166</v>
      </c>
      <c r="AP234" s="3">
        <v>199</v>
      </c>
      <c r="AV234" s="3">
        <v>170</v>
      </c>
      <c r="AW234" s="3">
        <v>208</v>
      </c>
      <c r="BC234" s="3">
        <v>175</v>
      </c>
      <c r="BD234" s="3">
        <v>196</v>
      </c>
      <c r="BJ234" s="3">
        <v>123</v>
      </c>
      <c r="BK234" s="3">
        <v>121</v>
      </c>
      <c r="BP234" s="3">
        <v>175</v>
      </c>
      <c r="BQ234" s="3">
        <v>221</v>
      </c>
      <c r="BU234" s="3">
        <v>151</v>
      </c>
      <c r="BV234" s="3">
        <v>193</v>
      </c>
      <c r="CC234" s="3">
        <v>21.24</v>
      </c>
      <c r="CD234" s="3">
        <v>28.99</v>
      </c>
      <c r="CJ234" s="3">
        <v>24.17</v>
      </c>
      <c r="CK234" s="3">
        <v>16.2</v>
      </c>
      <c r="CQ234" s="3">
        <v>26.32</v>
      </c>
      <c r="CR234" s="3">
        <v>30.19</v>
      </c>
      <c r="CX234" s="3">
        <v>19.149999999999999</v>
      </c>
      <c r="CY234" s="3">
        <v>25.89</v>
      </c>
      <c r="DE234" s="3">
        <v>24.11</v>
      </c>
      <c r="DF234" s="3">
        <v>23.98</v>
      </c>
      <c r="DL234" s="3">
        <v>18.8</v>
      </c>
      <c r="DM234" s="3">
        <v>24.19</v>
      </c>
      <c r="DS234" s="3">
        <v>14.7</v>
      </c>
      <c r="DT234" s="3">
        <v>22.54</v>
      </c>
      <c r="DZ234" s="3">
        <v>21.66</v>
      </c>
      <c r="EA234" s="3">
        <v>27.08</v>
      </c>
      <c r="EG234" s="3">
        <v>17.78</v>
      </c>
      <c r="EH234" s="3">
        <v>24.77</v>
      </c>
      <c r="EM234" s="3">
        <v>24.17</v>
      </c>
      <c r="EN234" s="3">
        <v>25.95</v>
      </c>
      <c r="ER234" s="3">
        <v>19.850000000000001</v>
      </c>
      <c r="ES234" s="3">
        <v>22.82</v>
      </c>
      <c r="ET234"/>
      <c r="EU234" s="18"/>
    </row>
    <row r="235" spans="1:151" s="3" customFormat="1" x14ac:dyDescent="0.25">
      <c r="A235" s="17">
        <v>2012</v>
      </c>
      <c r="B235" s="17">
        <v>2</v>
      </c>
      <c r="F235" s="3">
        <v>184</v>
      </c>
      <c r="G235" s="3">
        <v>206</v>
      </c>
      <c r="M235" s="3">
        <v>162</v>
      </c>
      <c r="N235" s="3">
        <v>146</v>
      </c>
      <c r="T235" s="3">
        <v>180</v>
      </c>
      <c r="U235" s="3">
        <v>184</v>
      </c>
      <c r="AA235" s="3">
        <v>172</v>
      </c>
      <c r="AB235" s="3">
        <v>184</v>
      </c>
      <c r="AH235" s="3">
        <v>196</v>
      </c>
      <c r="AI235" s="3">
        <v>189</v>
      </c>
      <c r="AO235" s="3">
        <v>155</v>
      </c>
      <c r="AP235" s="3">
        <v>185</v>
      </c>
      <c r="AV235" s="3">
        <v>161</v>
      </c>
      <c r="AW235" s="3">
        <v>191</v>
      </c>
      <c r="BC235" s="3">
        <v>168</v>
      </c>
      <c r="BD235" s="3">
        <v>187</v>
      </c>
      <c r="BJ235" s="3">
        <v>123</v>
      </c>
      <c r="BK235" s="3">
        <v>126</v>
      </c>
      <c r="BP235" s="3">
        <v>182</v>
      </c>
      <c r="BQ235" s="3">
        <v>200</v>
      </c>
      <c r="BU235" s="3">
        <v>136</v>
      </c>
      <c r="BV235" s="3">
        <v>167</v>
      </c>
      <c r="CC235" s="3">
        <v>20.6</v>
      </c>
      <c r="CD235" s="3">
        <v>26.19</v>
      </c>
      <c r="CJ235" s="3">
        <v>24.72</v>
      </c>
      <c r="CK235" s="3">
        <v>19.010000000000002</v>
      </c>
      <c r="CQ235" s="3">
        <v>29.71</v>
      </c>
      <c r="CR235" s="3">
        <v>29.35</v>
      </c>
      <c r="CX235" s="3">
        <v>21.95</v>
      </c>
      <c r="CY235" s="3">
        <v>27.05</v>
      </c>
      <c r="DE235" s="3">
        <v>22.25</v>
      </c>
      <c r="DF235" s="3">
        <v>24.53</v>
      </c>
      <c r="DL235" s="3">
        <v>15.88</v>
      </c>
      <c r="DM235" s="3">
        <v>23</v>
      </c>
      <c r="DS235" s="3">
        <v>14.3</v>
      </c>
      <c r="DT235" s="3">
        <v>18.27</v>
      </c>
      <c r="DZ235" s="3">
        <v>19.920000000000002</v>
      </c>
      <c r="EA235" s="3">
        <v>25.04</v>
      </c>
      <c r="EG235" s="3">
        <v>20.14</v>
      </c>
      <c r="EH235" s="3">
        <v>24.57</v>
      </c>
      <c r="EM235" s="3">
        <v>25.57</v>
      </c>
      <c r="EN235" s="3">
        <v>23.6</v>
      </c>
      <c r="ER235" s="3">
        <v>24.74</v>
      </c>
      <c r="ES235" s="3">
        <v>23.19</v>
      </c>
      <c r="ET235"/>
      <c r="EU235" s="18"/>
    </row>
    <row r="236" spans="1:151" s="3" customFormat="1" x14ac:dyDescent="0.25">
      <c r="A236" s="17">
        <v>2012</v>
      </c>
      <c r="B236" s="17">
        <v>3</v>
      </c>
      <c r="F236" s="3">
        <v>171</v>
      </c>
      <c r="G236" s="3">
        <v>188</v>
      </c>
      <c r="M236" s="3">
        <v>170</v>
      </c>
      <c r="N236" s="3">
        <v>141</v>
      </c>
      <c r="T236" s="3">
        <v>195</v>
      </c>
      <c r="U236" s="3">
        <v>186</v>
      </c>
      <c r="AA236" s="3">
        <v>172</v>
      </c>
      <c r="AB236" s="3">
        <v>186</v>
      </c>
      <c r="AH236" s="3">
        <v>194</v>
      </c>
      <c r="AI236" s="3">
        <v>186</v>
      </c>
      <c r="AO236" s="3">
        <v>145</v>
      </c>
      <c r="AP236" s="3">
        <v>180</v>
      </c>
      <c r="AV236" s="3">
        <v>159</v>
      </c>
      <c r="AW236" s="3">
        <v>203</v>
      </c>
      <c r="BC236" s="3">
        <v>180</v>
      </c>
      <c r="BD236" s="3">
        <v>187</v>
      </c>
      <c r="BJ236" s="3">
        <v>113</v>
      </c>
      <c r="BK236" s="3">
        <v>114</v>
      </c>
      <c r="BP236" s="3">
        <v>182</v>
      </c>
      <c r="BQ236" s="3">
        <v>193</v>
      </c>
      <c r="BU236" s="3">
        <v>167</v>
      </c>
      <c r="BV236" s="3">
        <v>174</v>
      </c>
      <c r="CC236" s="3">
        <v>21.72</v>
      </c>
      <c r="CD236" s="3">
        <v>30.47</v>
      </c>
      <c r="CJ236" s="3">
        <v>22.13</v>
      </c>
      <c r="CK236" s="3">
        <v>16.670000000000002</v>
      </c>
      <c r="CQ236" s="3">
        <v>31.17</v>
      </c>
      <c r="CR236" s="3">
        <v>29.39</v>
      </c>
      <c r="CX236" s="3">
        <v>20.28</v>
      </c>
      <c r="CY236" s="3">
        <v>28.07</v>
      </c>
      <c r="DE236" s="3">
        <v>24.12</v>
      </c>
      <c r="DF236" s="3">
        <v>24.93</v>
      </c>
      <c r="DL236" s="3">
        <v>17.11</v>
      </c>
      <c r="DM236" s="3">
        <v>23.13</v>
      </c>
      <c r="DS236" s="3">
        <v>16.059999999999999</v>
      </c>
      <c r="DT236" s="3">
        <v>20.05</v>
      </c>
      <c r="DZ236" s="3">
        <v>24.12</v>
      </c>
      <c r="EA236" s="3">
        <v>27.67</v>
      </c>
      <c r="EG236" s="3">
        <v>22.38</v>
      </c>
      <c r="EH236" s="3">
        <v>19.95</v>
      </c>
      <c r="EM236" s="3">
        <v>26.51</v>
      </c>
      <c r="EN236" s="3">
        <v>21.28</v>
      </c>
      <c r="ER236" s="3">
        <v>23.53</v>
      </c>
      <c r="ES236" s="3">
        <v>26.17</v>
      </c>
      <c r="ET236"/>
      <c r="EU236" s="18"/>
    </row>
    <row r="237" spans="1:151" s="3" customFormat="1" x14ac:dyDescent="0.25">
      <c r="A237" s="17">
        <v>2012</v>
      </c>
      <c r="B237" s="17">
        <v>4</v>
      </c>
      <c r="C237" s="2"/>
      <c r="F237" s="3">
        <v>168</v>
      </c>
      <c r="G237" s="3">
        <v>191</v>
      </c>
      <c r="M237" s="3">
        <v>166</v>
      </c>
      <c r="N237" s="3">
        <v>135</v>
      </c>
      <c r="T237" s="3">
        <v>197</v>
      </c>
      <c r="U237" s="3">
        <v>196</v>
      </c>
      <c r="AA237" s="3">
        <v>173</v>
      </c>
      <c r="AB237" s="3">
        <v>194</v>
      </c>
      <c r="AH237" s="3">
        <v>209</v>
      </c>
      <c r="AI237" s="3">
        <v>181</v>
      </c>
      <c r="AO237" s="3">
        <v>154</v>
      </c>
      <c r="AP237" s="3">
        <v>187</v>
      </c>
      <c r="AV237" s="3">
        <v>163</v>
      </c>
      <c r="AW237" s="3">
        <v>209</v>
      </c>
      <c r="BC237" s="3">
        <v>168</v>
      </c>
      <c r="BD237" s="3">
        <v>184</v>
      </c>
      <c r="BJ237" s="3">
        <v>120</v>
      </c>
      <c r="BK237" s="3">
        <v>127</v>
      </c>
      <c r="BP237" s="3">
        <v>204</v>
      </c>
      <c r="BQ237" s="3">
        <v>199</v>
      </c>
      <c r="BU237" s="3">
        <v>144</v>
      </c>
      <c r="BV237" s="3">
        <v>174</v>
      </c>
      <c r="CC237" s="3">
        <v>21.74</v>
      </c>
      <c r="CD237" s="3">
        <v>30.81</v>
      </c>
      <c r="CJ237" s="3">
        <v>25.36</v>
      </c>
      <c r="CK237" s="3">
        <v>17.97</v>
      </c>
      <c r="CQ237" s="3">
        <v>35.5</v>
      </c>
      <c r="CR237" s="3">
        <v>35.07</v>
      </c>
      <c r="CX237" s="3">
        <v>20.85</v>
      </c>
      <c r="CY237" s="3">
        <v>31.14</v>
      </c>
      <c r="DE237" s="3">
        <v>28.14</v>
      </c>
      <c r="DF237" s="3">
        <v>25.21</v>
      </c>
      <c r="DL237" s="3">
        <v>18.21</v>
      </c>
      <c r="DM237" s="3">
        <v>27.38</v>
      </c>
      <c r="DS237" s="3">
        <v>15.63</v>
      </c>
      <c r="DT237" s="3">
        <v>21.27</v>
      </c>
      <c r="DZ237" s="3">
        <v>22.18</v>
      </c>
      <c r="EA237" s="3">
        <v>26.67</v>
      </c>
      <c r="EG237" s="3">
        <v>22.98</v>
      </c>
      <c r="EH237" s="3">
        <v>21.43</v>
      </c>
      <c r="EM237" s="3">
        <v>22.74</v>
      </c>
      <c r="EN237" s="3">
        <v>19.399999999999999</v>
      </c>
      <c r="ER237" s="3">
        <v>25.14</v>
      </c>
      <c r="ES237" s="3">
        <v>27.91</v>
      </c>
      <c r="ET237"/>
      <c r="EU237" s="18"/>
    </row>
    <row r="238" spans="1:151" s="3" customFormat="1" x14ac:dyDescent="0.25">
      <c r="A238" s="17">
        <v>2013</v>
      </c>
      <c r="B238" s="17">
        <v>1</v>
      </c>
      <c r="C238" s="2"/>
      <c r="F238" s="3">
        <v>190</v>
      </c>
      <c r="G238" s="3">
        <v>202</v>
      </c>
      <c r="M238" s="3">
        <v>177</v>
      </c>
      <c r="N238" s="3">
        <v>153</v>
      </c>
      <c r="T238" s="3">
        <v>196</v>
      </c>
      <c r="U238" s="3">
        <v>202</v>
      </c>
      <c r="AA238" s="3">
        <v>175</v>
      </c>
      <c r="AB238" s="3">
        <v>219</v>
      </c>
      <c r="AH238" s="3">
        <v>204</v>
      </c>
      <c r="AI238" s="3">
        <v>213</v>
      </c>
      <c r="AO238" s="3">
        <v>172</v>
      </c>
      <c r="AP238" s="3">
        <v>195</v>
      </c>
      <c r="AV238" s="3">
        <v>172</v>
      </c>
      <c r="AW238" s="3">
        <v>223</v>
      </c>
      <c r="BC238" s="3">
        <v>182</v>
      </c>
      <c r="BD238" s="3">
        <v>189</v>
      </c>
      <c r="BJ238" s="3">
        <v>111</v>
      </c>
      <c r="BK238" s="3">
        <v>129</v>
      </c>
      <c r="BP238" s="3">
        <v>207</v>
      </c>
      <c r="BQ238" s="3">
        <v>215</v>
      </c>
      <c r="BU238" s="3">
        <v>154</v>
      </c>
      <c r="BV238" s="3">
        <v>187</v>
      </c>
      <c r="CC238" s="3">
        <v>23.67</v>
      </c>
      <c r="CD238" s="3">
        <v>30.93</v>
      </c>
      <c r="CJ238" s="3">
        <v>26.69</v>
      </c>
      <c r="CK238" s="3">
        <v>19.97</v>
      </c>
      <c r="CQ238" s="3">
        <v>33.46</v>
      </c>
      <c r="CR238" s="3">
        <v>33.97</v>
      </c>
      <c r="CX238" s="3">
        <v>23.52</v>
      </c>
      <c r="CY238" s="3">
        <v>32.200000000000003</v>
      </c>
      <c r="DE238" s="3">
        <v>28.84</v>
      </c>
      <c r="DF238" s="3">
        <v>31.38</v>
      </c>
      <c r="DL238" s="3">
        <v>20.75</v>
      </c>
      <c r="DM238" s="3">
        <v>31.14</v>
      </c>
      <c r="DS238" s="3">
        <v>16.149999999999999</v>
      </c>
      <c r="DT238" s="3">
        <v>24.66</v>
      </c>
      <c r="DZ238" s="3">
        <v>23.82</v>
      </c>
      <c r="EA238" s="3">
        <v>27.26</v>
      </c>
      <c r="EG238" s="3">
        <v>17.559999999999999</v>
      </c>
      <c r="EH238" s="3">
        <v>21.62</v>
      </c>
      <c r="EM238" s="3">
        <v>19.62</v>
      </c>
      <c r="EN238" s="3">
        <v>18.559999999999999</v>
      </c>
      <c r="ER238" s="3">
        <v>30.32</v>
      </c>
      <c r="ES238" s="3">
        <v>31.68</v>
      </c>
      <c r="ET238"/>
      <c r="EU238" s="18"/>
    </row>
    <row r="239" spans="1:151" s="3" customFormat="1" x14ac:dyDescent="0.25">
      <c r="A239" s="17">
        <v>2013</v>
      </c>
      <c r="B239" s="17">
        <v>2</v>
      </c>
      <c r="C239" s="2"/>
      <c r="F239" s="3">
        <v>197</v>
      </c>
      <c r="G239" s="3">
        <v>207</v>
      </c>
      <c r="M239" s="3">
        <v>177</v>
      </c>
      <c r="N239" s="3">
        <v>145</v>
      </c>
      <c r="T239" s="3">
        <v>207</v>
      </c>
      <c r="U239" s="3">
        <v>206</v>
      </c>
      <c r="AA239" s="3">
        <v>180</v>
      </c>
      <c r="AB239" s="3">
        <v>221</v>
      </c>
      <c r="AH239" s="3">
        <v>210</v>
      </c>
      <c r="AI239" s="3">
        <v>199</v>
      </c>
      <c r="AO239" s="3">
        <v>158</v>
      </c>
      <c r="AP239" s="3">
        <v>192</v>
      </c>
      <c r="AV239" s="3">
        <v>193</v>
      </c>
      <c r="AW239" s="3">
        <v>225</v>
      </c>
      <c r="BC239" s="3">
        <v>173</v>
      </c>
      <c r="BD239" s="3">
        <v>206</v>
      </c>
      <c r="BJ239" s="3">
        <v>93</v>
      </c>
      <c r="BK239" s="3">
        <v>120</v>
      </c>
      <c r="BP239" s="3">
        <v>214</v>
      </c>
      <c r="BQ239" s="3">
        <v>205</v>
      </c>
      <c r="BU239" s="3">
        <v>148</v>
      </c>
      <c r="BV239" s="3">
        <v>185</v>
      </c>
      <c r="CC239" s="3">
        <v>25.4</v>
      </c>
      <c r="CD239" s="3">
        <v>28.82</v>
      </c>
      <c r="CJ239" s="3">
        <v>25.53</v>
      </c>
      <c r="CK239" s="3">
        <v>20.29</v>
      </c>
      <c r="CQ239" s="3">
        <v>34.4</v>
      </c>
      <c r="CR239" s="3">
        <v>35.97</v>
      </c>
      <c r="CX239" s="3">
        <v>20.100000000000001</v>
      </c>
      <c r="CY239" s="3">
        <v>33.03</v>
      </c>
      <c r="DE239" s="3">
        <v>23.57</v>
      </c>
      <c r="DF239" s="3">
        <v>27.14</v>
      </c>
      <c r="DL239" s="3">
        <v>20.61</v>
      </c>
      <c r="DM239" s="3">
        <v>27.25</v>
      </c>
      <c r="DS239" s="3">
        <v>16.63</v>
      </c>
      <c r="DT239" s="3">
        <v>23.07</v>
      </c>
      <c r="DZ239" s="3">
        <v>23.26</v>
      </c>
      <c r="EA239" s="3">
        <v>28.86</v>
      </c>
      <c r="EG239" s="3">
        <v>17.36</v>
      </c>
      <c r="EH239" s="3">
        <v>20.440000000000001</v>
      </c>
      <c r="EM239" s="3">
        <v>24.54</v>
      </c>
      <c r="EN239" s="3">
        <v>23.85</v>
      </c>
      <c r="ER239" s="3">
        <v>30.99</v>
      </c>
      <c r="ES239" s="3">
        <v>31.84</v>
      </c>
      <c r="ET239"/>
      <c r="EU239" s="18"/>
    </row>
    <row r="240" spans="1:151" s="3" customFormat="1" x14ac:dyDescent="0.25">
      <c r="A240" s="17">
        <v>2013</v>
      </c>
      <c r="B240" s="17">
        <v>3</v>
      </c>
      <c r="C240" s="2"/>
      <c r="F240" s="3">
        <v>186</v>
      </c>
      <c r="G240" s="3">
        <v>216</v>
      </c>
      <c r="M240" s="3">
        <v>176</v>
      </c>
      <c r="N240" s="3">
        <v>129</v>
      </c>
      <c r="T240" s="3">
        <v>205</v>
      </c>
      <c r="U240" s="3">
        <v>221</v>
      </c>
      <c r="AA240" s="3">
        <v>168</v>
      </c>
      <c r="AB240" s="3">
        <v>216</v>
      </c>
      <c r="AH240" s="3">
        <v>185</v>
      </c>
      <c r="AI240" s="3">
        <v>191</v>
      </c>
      <c r="AO240" s="3">
        <v>168</v>
      </c>
      <c r="AP240" s="3">
        <v>190</v>
      </c>
      <c r="AV240" s="3">
        <v>175</v>
      </c>
      <c r="AW240" s="3">
        <v>205</v>
      </c>
      <c r="BC240" s="3">
        <v>162</v>
      </c>
      <c r="BD240" s="3">
        <v>188</v>
      </c>
      <c r="BJ240" s="3">
        <v>121</v>
      </c>
      <c r="BK240" s="3">
        <v>124</v>
      </c>
      <c r="BP240" s="3">
        <v>212</v>
      </c>
      <c r="BQ240" s="3">
        <v>176</v>
      </c>
      <c r="BU240" s="3">
        <v>161</v>
      </c>
      <c r="BV240" s="3">
        <v>192</v>
      </c>
      <c r="CC240" s="3">
        <v>22.73</v>
      </c>
      <c r="CD240" s="3">
        <v>34.409999999999997</v>
      </c>
      <c r="CJ240" s="3">
        <v>23.5</v>
      </c>
      <c r="CK240" s="3">
        <v>18.32</v>
      </c>
      <c r="CQ240" s="3">
        <v>38.81</v>
      </c>
      <c r="CR240" s="3">
        <v>40.619999999999997</v>
      </c>
      <c r="CX240" s="3">
        <v>20.47</v>
      </c>
      <c r="CY240" s="3">
        <v>36.9</v>
      </c>
      <c r="DE240" s="3">
        <v>23.61</v>
      </c>
      <c r="DF240" s="3">
        <v>23.6</v>
      </c>
      <c r="DL240" s="3">
        <v>20.53</v>
      </c>
      <c r="DM240" s="3">
        <v>26.05</v>
      </c>
      <c r="DS240" s="3">
        <v>18.899999999999999</v>
      </c>
      <c r="DT240" s="3">
        <v>26.04</v>
      </c>
      <c r="DZ240" s="3">
        <v>23.37</v>
      </c>
      <c r="EA240" s="3">
        <v>30.1</v>
      </c>
      <c r="EG240" s="3">
        <v>18.079999999999998</v>
      </c>
      <c r="EH240" s="3">
        <v>21.28</v>
      </c>
      <c r="EM240" s="3">
        <v>19.7</v>
      </c>
      <c r="EN240" s="3">
        <v>21.72</v>
      </c>
      <c r="ER240" s="3">
        <v>31.73</v>
      </c>
      <c r="ES240" s="3">
        <v>33.380000000000003</v>
      </c>
      <c r="ET240"/>
      <c r="EU240" s="18"/>
    </row>
    <row r="241" spans="1:151" s="3" customFormat="1" x14ac:dyDescent="0.25">
      <c r="A241" s="17">
        <v>2013</v>
      </c>
      <c r="B241" s="17">
        <v>4</v>
      </c>
      <c r="C241" s="2"/>
      <c r="F241" s="3">
        <v>170</v>
      </c>
      <c r="G241" s="3">
        <v>207</v>
      </c>
      <c r="M241" s="3">
        <v>180</v>
      </c>
      <c r="N241" s="3">
        <v>178</v>
      </c>
      <c r="T241" s="3">
        <v>208</v>
      </c>
      <c r="U241" s="3">
        <v>217</v>
      </c>
      <c r="AA241" s="3">
        <v>186</v>
      </c>
      <c r="AB241" s="3">
        <v>219</v>
      </c>
      <c r="AH241" s="3">
        <v>210</v>
      </c>
      <c r="AI241" s="3">
        <v>183</v>
      </c>
      <c r="AO241" s="3">
        <v>177</v>
      </c>
      <c r="AP241" s="3">
        <v>189</v>
      </c>
      <c r="AV241" s="3">
        <v>197</v>
      </c>
      <c r="AW241" s="3">
        <v>215</v>
      </c>
      <c r="BC241" s="3">
        <v>182</v>
      </c>
      <c r="BD241" s="3">
        <v>195</v>
      </c>
      <c r="BJ241" s="3">
        <v>125</v>
      </c>
      <c r="BK241" s="3">
        <v>125</v>
      </c>
      <c r="BP241" s="3">
        <v>206</v>
      </c>
      <c r="BQ241" s="3">
        <v>227</v>
      </c>
      <c r="BU241" s="3">
        <v>164</v>
      </c>
      <c r="BV241" s="3">
        <v>194</v>
      </c>
      <c r="CC241" s="3">
        <v>25.56</v>
      </c>
      <c r="CD241" s="3">
        <v>38.619999999999997</v>
      </c>
      <c r="CJ241" s="3">
        <v>23.81</v>
      </c>
      <c r="CK241" s="3">
        <v>17.7</v>
      </c>
      <c r="CQ241" s="3">
        <v>34.79</v>
      </c>
      <c r="CR241" s="3">
        <v>37.01</v>
      </c>
      <c r="CX241" s="3">
        <v>21.94</v>
      </c>
      <c r="CY241" s="3">
        <v>36.770000000000003</v>
      </c>
      <c r="DE241" s="3">
        <v>27.38</v>
      </c>
      <c r="DF241" s="3">
        <v>23.64</v>
      </c>
      <c r="DL241" s="3">
        <v>20.79</v>
      </c>
      <c r="DM241" s="3">
        <v>25.57</v>
      </c>
      <c r="DS241" s="3">
        <v>18.68</v>
      </c>
      <c r="DT241" s="3">
        <v>25.46</v>
      </c>
      <c r="DZ241" s="3">
        <v>22.38</v>
      </c>
      <c r="EA241" s="3">
        <v>28.88</v>
      </c>
      <c r="EG241" s="3">
        <v>18.440000000000001</v>
      </c>
      <c r="EH241" s="3">
        <v>19.18</v>
      </c>
      <c r="EM241" s="3">
        <v>22.25</v>
      </c>
      <c r="EN241" s="3">
        <v>27.87</v>
      </c>
      <c r="ER241" s="3">
        <v>27.98</v>
      </c>
      <c r="ES241" s="3">
        <v>33.700000000000003</v>
      </c>
      <c r="ET241"/>
      <c r="EU241" s="18"/>
    </row>
    <row r="242" spans="1:151" s="3" customFormat="1" x14ac:dyDescent="0.25">
      <c r="A242" s="2">
        <v>2014</v>
      </c>
      <c r="B242" s="2">
        <v>1</v>
      </c>
      <c r="C242" s="2"/>
      <c r="D242" s="2"/>
      <c r="E242" s="2"/>
      <c r="F242" s="3">
        <v>199</v>
      </c>
      <c r="G242" s="3">
        <v>230</v>
      </c>
      <c r="H242" s="2"/>
      <c r="I242" s="2"/>
      <c r="J242" s="2"/>
      <c r="K242" s="2"/>
      <c r="L242" s="2"/>
      <c r="M242" s="3">
        <v>182</v>
      </c>
      <c r="N242" s="3">
        <v>158</v>
      </c>
      <c r="T242" s="3">
        <v>202</v>
      </c>
      <c r="U242" s="3">
        <v>206</v>
      </c>
      <c r="AA242" s="3">
        <v>198</v>
      </c>
      <c r="AB242" s="3">
        <v>233</v>
      </c>
      <c r="AH242" s="3">
        <v>232</v>
      </c>
      <c r="AI242" s="3">
        <v>215</v>
      </c>
      <c r="AO242" s="3">
        <v>169</v>
      </c>
      <c r="AP242" s="3">
        <v>196</v>
      </c>
      <c r="AV242" s="3">
        <v>191</v>
      </c>
      <c r="AW242" s="3">
        <v>206</v>
      </c>
      <c r="BC242" s="3">
        <v>191</v>
      </c>
      <c r="BD242" s="3">
        <v>196</v>
      </c>
      <c r="BJ242" s="3">
        <v>124</v>
      </c>
      <c r="BK242" s="3">
        <v>126</v>
      </c>
      <c r="BP242" s="3">
        <v>210</v>
      </c>
      <c r="BQ242" s="3">
        <v>238</v>
      </c>
      <c r="BU242" s="3">
        <v>153</v>
      </c>
      <c r="BV242" s="3">
        <v>181</v>
      </c>
      <c r="CC242" s="3">
        <v>27.1</v>
      </c>
      <c r="CD242" s="3">
        <v>37.99</v>
      </c>
      <c r="CJ242" s="3">
        <v>25.19</v>
      </c>
      <c r="CK242" s="3">
        <v>18.22</v>
      </c>
      <c r="CQ242" s="3">
        <v>35.47</v>
      </c>
      <c r="CR242" s="3">
        <v>36.31</v>
      </c>
      <c r="CX242" s="3">
        <v>26.67</v>
      </c>
      <c r="CY242" s="3">
        <v>38.880000000000003</v>
      </c>
      <c r="DE242" s="3">
        <v>30.73</v>
      </c>
      <c r="DF242" s="3">
        <v>25.3</v>
      </c>
      <c r="DL242" s="3">
        <v>17.059999999999999</v>
      </c>
      <c r="DM242" s="3">
        <v>30.15</v>
      </c>
      <c r="DS242" s="3">
        <v>16.48</v>
      </c>
      <c r="DT242" s="3">
        <v>22.69</v>
      </c>
      <c r="DZ242" s="3">
        <v>26.71</v>
      </c>
      <c r="EA242" s="3">
        <v>34.44</v>
      </c>
      <c r="EG242" s="3">
        <v>19.11</v>
      </c>
      <c r="EH242" s="3">
        <v>19.579999999999998</v>
      </c>
      <c r="EM242" s="3">
        <v>25.05</v>
      </c>
      <c r="EN242" s="3">
        <v>27.42</v>
      </c>
      <c r="ER242" s="3">
        <v>27.43</v>
      </c>
      <c r="ES242" s="3">
        <v>34.770000000000003</v>
      </c>
      <c r="ET242"/>
      <c r="EU242" s="18"/>
    </row>
    <row r="243" spans="1:151" s="3" customFormat="1" x14ac:dyDescent="0.25">
      <c r="A243" s="2">
        <v>2014</v>
      </c>
      <c r="B243" s="2">
        <v>2</v>
      </c>
      <c r="C243" s="2"/>
      <c r="D243" s="2"/>
      <c r="E243" s="2"/>
      <c r="F243" s="3">
        <v>177</v>
      </c>
      <c r="G243" s="3">
        <v>228</v>
      </c>
      <c r="M243" s="3">
        <v>180</v>
      </c>
      <c r="N243" s="3">
        <v>168</v>
      </c>
      <c r="T243" s="3">
        <v>225</v>
      </c>
      <c r="U243" s="3">
        <v>210</v>
      </c>
      <c r="AA243" s="3">
        <v>187</v>
      </c>
      <c r="AB243" s="3">
        <v>226</v>
      </c>
      <c r="AH243" s="3">
        <v>208</v>
      </c>
      <c r="AI243" s="3">
        <v>194</v>
      </c>
      <c r="AO243" s="3">
        <v>163</v>
      </c>
      <c r="AP243" s="3">
        <v>192</v>
      </c>
      <c r="AV243" s="3">
        <v>175</v>
      </c>
      <c r="AW243" s="3">
        <v>212</v>
      </c>
      <c r="BC243" s="3">
        <v>184</v>
      </c>
      <c r="BD243" s="3">
        <v>207</v>
      </c>
      <c r="BJ243" s="3">
        <v>114</v>
      </c>
      <c r="BK243" s="3">
        <v>122</v>
      </c>
      <c r="BP243" s="3">
        <v>200</v>
      </c>
      <c r="BQ243" s="3">
        <v>220</v>
      </c>
      <c r="BU243" s="3">
        <v>182</v>
      </c>
      <c r="BV243" s="3">
        <v>195</v>
      </c>
      <c r="CC243" s="3">
        <v>25.18</v>
      </c>
      <c r="CD243" s="3">
        <v>23.58</v>
      </c>
      <c r="CJ243" s="3">
        <v>25.26</v>
      </c>
      <c r="CK243" s="3">
        <v>19.32</v>
      </c>
      <c r="CQ243" s="3">
        <v>40.11</v>
      </c>
      <c r="CR243" s="3">
        <v>45.23</v>
      </c>
      <c r="CX243" s="3">
        <v>24.86</v>
      </c>
      <c r="CY243" s="3">
        <v>39.799999999999997</v>
      </c>
      <c r="DE243" s="3">
        <v>32.85</v>
      </c>
      <c r="DF243" s="3">
        <v>29.21</v>
      </c>
      <c r="DL243" s="3">
        <v>17.7</v>
      </c>
      <c r="DM243" s="3">
        <v>27.62</v>
      </c>
      <c r="DS243" s="3">
        <v>16.77</v>
      </c>
      <c r="DT243" s="3">
        <v>25.83</v>
      </c>
      <c r="DZ243" s="3">
        <v>25.81</v>
      </c>
      <c r="EA243" s="3">
        <v>34.51</v>
      </c>
      <c r="EG243" s="3">
        <v>21</v>
      </c>
      <c r="EH243" s="3">
        <v>18.68</v>
      </c>
      <c r="EM243" s="3">
        <v>24.07</v>
      </c>
      <c r="EN243" s="3">
        <v>26.98</v>
      </c>
      <c r="ER243" s="3">
        <v>31.55</v>
      </c>
      <c r="ES243" s="3">
        <v>35.22</v>
      </c>
      <c r="ET243"/>
      <c r="EU243" s="18"/>
    </row>
    <row r="244" spans="1:151" s="3" customFormat="1" x14ac:dyDescent="0.25">
      <c r="A244" s="17">
        <v>2014</v>
      </c>
      <c r="B244" s="17">
        <v>3</v>
      </c>
      <c r="F244" s="3">
        <v>182</v>
      </c>
      <c r="G244" s="3">
        <v>205</v>
      </c>
      <c r="M244" s="3">
        <v>178</v>
      </c>
      <c r="N244" s="3">
        <v>163</v>
      </c>
      <c r="T244" s="3">
        <v>224</v>
      </c>
      <c r="U244" s="3">
        <v>212</v>
      </c>
      <c r="AA244" s="3">
        <v>201</v>
      </c>
      <c r="AB244" s="3">
        <v>223</v>
      </c>
      <c r="AH244" s="3">
        <v>195</v>
      </c>
      <c r="AI244" s="3">
        <v>189</v>
      </c>
      <c r="AO244" s="3">
        <v>158</v>
      </c>
      <c r="AP244" s="3">
        <v>186</v>
      </c>
      <c r="AV244" s="3">
        <v>162</v>
      </c>
      <c r="AW244" s="3">
        <v>200</v>
      </c>
      <c r="BC244" s="3">
        <v>175</v>
      </c>
      <c r="BD244" s="3">
        <v>209</v>
      </c>
      <c r="BJ244" s="3">
        <v>121</v>
      </c>
      <c r="BK244" s="3">
        <v>156</v>
      </c>
      <c r="BP244" s="3">
        <v>203</v>
      </c>
      <c r="BQ244" s="3">
        <v>246</v>
      </c>
      <c r="BU244" s="3">
        <v>181</v>
      </c>
      <c r="BV244" s="3">
        <v>179</v>
      </c>
      <c r="CC244" s="3">
        <v>24.47</v>
      </c>
      <c r="CD244" s="3">
        <v>34.74</v>
      </c>
      <c r="CJ244" s="3">
        <v>21.16</v>
      </c>
      <c r="CK244" s="3">
        <v>19.82</v>
      </c>
      <c r="CQ244" s="3">
        <v>41.29</v>
      </c>
      <c r="CR244" s="3">
        <v>38.729999999999997</v>
      </c>
      <c r="CX244" s="3">
        <v>26.86</v>
      </c>
      <c r="CY244" s="3">
        <v>37.950000000000003</v>
      </c>
      <c r="DE244" s="3">
        <v>29.33</v>
      </c>
      <c r="DF244" s="3">
        <v>25.85</v>
      </c>
      <c r="DL244" s="3">
        <v>13.9</v>
      </c>
      <c r="DM244" s="3">
        <v>24.75</v>
      </c>
      <c r="DS244" s="3">
        <v>14.39</v>
      </c>
      <c r="DT244" s="3">
        <v>22.86</v>
      </c>
      <c r="DZ244" s="3">
        <v>29.13</v>
      </c>
      <c r="EA244" s="3">
        <v>35.159999999999997</v>
      </c>
      <c r="EG244" s="3">
        <v>21.15</v>
      </c>
      <c r="EH244" s="3">
        <v>18.13</v>
      </c>
      <c r="EM244" s="3">
        <v>24.59</v>
      </c>
      <c r="EN244" s="3">
        <v>24.75</v>
      </c>
      <c r="ER244" s="3">
        <v>32.26</v>
      </c>
      <c r="ES244" s="3">
        <v>34.19</v>
      </c>
      <c r="ET244"/>
      <c r="EU244" s="18"/>
    </row>
    <row r="245" spans="1:151" s="3" customFormat="1" x14ac:dyDescent="0.25">
      <c r="A245" s="17">
        <v>2014</v>
      </c>
      <c r="B245" s="17">
        <v>4</v>
      </c>
      <c r="C245" s="2"/>
      <c r="F245" s="3">
        <v>187</v>
      </c>
      <c r="G245" s="3">
        <v>188</v>
      </c>
      <c r="M245" s="3">
        <v>193</v>
      </c>
      <c r="N245" s="3">
        <v>173</v>
      </c>
      <c r="T245" s="3">
        <v>227</v>
      </c>
      <c r="U245" s="3">
        <v>213</v>
      </c>
      <c r="AA245" s="3">
        <v>210</v>
      </c>
      <c r="AB245" s="3">
        <v>230</v>
      </c>
      <c r="AH245" s="3">
        <v>227</v>
      </c>
      <c r="AI245" s="3">
        <v>204</v>
      </c>
      <c r="AO245" s="3">
        <v>168</v>
      </c>
      <c r="AP245" s="3">
        <v>187</v>
      </c>
      <c r="AV245" s="3">
        <v>211</v>
      </c>
      <c r="AW245" s="3">
        <v>233</v>
      </c>
      <c r="BC245" s="3">
        <v>188</v>
      </c>
      <c r="BD245" s="3">
        <v>202</v>
      </c>
      <c r="BJ245" s="3">
        <v>116</v>
      </c>
      <c r="BK245" s="3">
        <v>122</v>
      </c>
      <c r="BP245" s="3">
        <v>244</v>
      </c>
      <c r="BQ245" s="3">
        <v>254</v>
      </c>
      <c r="BU245" s="3">
        <v>184</v>
      </c>
      <c r="BV245" s="3">
        <v>188</v>
      </c>
      <c r="CC245" s="3">
        <v>22.72</v>
      </c>
      <c r="CD245" s="3">
        <v>32.44</v>
      </c>
      <c r="CJ245" s="3">
        <v>23.67</v>
      </c>
      <c r="CK245" s="3">
        <v>20.64</v>
      </c>
      <c r="CQ245" s="3">
        <v>41.72</v>
      </c>
      <c r="CR245" s="3">
        <v>37.299999999999997</v>
      </c>
      <c r="CX245" s="3">
        <v>24.63</v>
      </c>
      <c r="CY245" s="3">
        <v>37.880000000000003</v>
      </c>
      <c r="DE245" s="3">
        <v>33.26</v>
      </c>
      <c r="DF245" s="3">
        <v>28.84</v>
      </c>
      <c r="DL245" s="3">
        <v>16.100000000000001</v>
      </c>
      <c r="DM245" s="3">
        <v>24.82</v>
      </c>
      <c r="DS245" s="3">
        <v>20.399999999999999</v>
      </c>
      <c r="DT245" s="3">
        <v>25</v>
      </c>
      <c r="DZ245" s="3">
        <v>26.17</v>
      </c>
      <c r="EA245" s="3">
        <v>36.44</v>
      </c>
      <c r="EG245" s="3">
        <v>21.35</v>
      </c>
      <c r="EH245" s="3">
        <v>21.94</v>
      </c>
      <c r="EM245" s="3">
        <v>35.049999999999997</v>
      </c>
      <c r="EN245" s="3">
        <v>29.04</v>
      </c>
      <c r="ER245" s="3">
        <v>34.35</v>
      </c>
      <c r="ES245" s="3">
        <v>36.1</v>
      </c>
      <c r="ET245"/>
      <c r="EU245" s="18"/>
    </row>
    <row r="246" spans="1:151" s="3" customFormat="1" x14ac:dyDescent="0.25">
      <c r="A246" s="17">
        <v>2015</v>
      </c>
      <c r="B246" s="17">
        <v>1</v>
      </c>
      <c r="C246" s="2"/>
      <c r="F246" s="3">
        <v>184</v>
      </c>
      <c r="G246" s="3">
        <v>188</v>
      </c>
      <c r="M246" s="3">
        <v>203</v>
      </c>
      <c r="N246" s="3">
        <v>177</v>
      </c>
      <c r="T246" s="3">
        <v>231</v>
      </c>
      <c r="U246" s="3">
        <v>216</v>
      </c>
      <c r="AA246" s="3">
        <v>214</v>
      </c>
      <c r="AB246" s="3">
        <v>228</v>
      </c>
      <c r="AH246" s="3">
        <v>231</v>
      </c>
      <c r="AI246" s="3">
        <v>211</v>
      </c>
      <c r="AO246" s="3">
        <v>168</v>
      </c>
      <c r="AP246" s="3">
        <v>197</v>
      </c>
      <c r="AV246" s="3">
        <v>167</v>
      </c>
      <c r="AW246" s="3">
        <v>222</v>
      </c>
      <c r="BC246" s="3">
        <v>194</v>
      </c>
      <c r="BD246" s="3">
        <v>208</v>
      </c>
      <c r="BJ246" s="3">
        <v>137</v>
      </c>
      <c r="BK246" s="3">
        <v>144</v>
      </c>
      <c r="BP246" s="3">
        <v>225</v>
      </c>
      <c r="BQ246" s="3">
        <v>246</v>
      </c>
      <c r="BU246" s="3">
        <v>169</v>
      </c>
      <c r="BV246" s="3">
        <v>180</v>
      </c>
      <c r="CC246" s="3">
        <v>23.52</v>
      </c>
      <c r="CD246" s="3">
        <v>34.020000000000003</v>
      </c>
      <c r="CJ246" s="3">
        <v>20.95</v>
      </c>
      <c r="CK246" s="3">
        <v>19.34</v>
      </c>
      <c r="CQ246" s="3">
        <v>40.79</v>
      </c>
      <c r="CR246" s="3">
        <v>36.049999999999997</v>
      </c>
      <c r="CX246" s="3">
        <v>25.72</v>
      </c>
      <c r="CY246" s="3">
        <v>38.25</v>
      </c>
      <c r="DE246" s="3">
        <v>26.87</v>
      </c>
      <c r="DF246" s="3">
        <v>25.62</v>
      </c>
      <c r="DL246" s="3">
        <v>14.75</v>
      </c>
      <c r="DM246" s="3">
        <v>30.13</v>
      </c>
      <c r="DS246" s="3">
        <v>18.760000000000002</v>
      </c>
      <c r="DT246" s="3">
        <v>31.02</v>
      </c>
      <c r="DZ246" s="3">
        <v>27.69</v>
      </c>
      <c r="EA246" s="3">
        <v>37.31</v>
      </c>
      <c r="EG246" s="3">
        <v>17.57</v>
      </c>
      <c r="EH246" s="3">
        <v>23.83</v>
      </c>
      <c r="EM246" s="3">
        <v>26.76</v>
      </c>
      <c r="EN246" s="3">
        <v>27.61</v>
      </c>
      <c r="ER246" s="3">
        <v>34.17</v>
      </c>
      <c r="ES246" s="3">
        <v>35.340000000000003</v>
      </c>
      <c r="ET246"/>
      <c r="EU246" s="18"/>
    </row>
    <row r="247" spans="1:151" s="3" customFormat="1" x14ac:dyDescent="0.25">
      <c r="A247" s="17">
        <v>2015</v>
      </c>
      <c r="B247" s="17">
        <v>2</v>
      </c>
      <c r="C247" s="2"/>
      <c r="F247" s="3">
        <v>174</v>
      </c>
      <c r="G247" s="3">
        <v>202</v>
      </c>
      <c r="M247" s="3">
        <v>196</v>
      </c>
      <c r="N247" s="3">
        <v>167</v>
      </c>
      <c r="T247" s="3">
        <v>228</v>
      </c>
      <c r="U247" s="3">
        <v>201</v>
      </c>
      <c r="AA247" s="3">
        <v>191</v>
      </c>
      <c r="AB247" s="3">
        <v>214</v>
      </c>
      <c r="AH247" s="3">
        <v>229</v>
      </c>
      <c r="AI247" s="3">
        <v>204</v>
      </c>
      <c r="AO247" s="3">
        <v>174</v>
      </c>
      <c r="AP247" s="3">
        <v>199</v>
      </c>
      <c r="AV247" s="3">
        <v>159</v>
      </c>
      <c r="AW247" s="3">
        <v>194</v>
      </c>
      <c r="BC247" s="3">
        <v>179</v>
      </c>
      <c r="BD247" s="3">
        <v>203</v>
      </c>
      <c r="BJ247" s="3">
        <v>147</v>
      </c>
      <c r="BK247" s="3">
        <v>151</v>
      </c>
      <c r="BP247" s="3">
        <v>229</v>
      </c>
      <c r="BQ247" s="3">
        <v>237</v>
      </c>
      <c r="BU247" s="3">
        <v>167</v>
      </c>
      <c r="BV247" s="3">
        <v>183</v>
      </c>
      <c r="CC247" s="3">
        <v>21.67</v>
      </c>
      <c r="CD247" s="3">
        <v>29.44</v>
      </c>
      <c r="CJ247" s="3">
        <v>19.989999999999998</v>
      </c>
      <c r="CK247" s="3">
        <v>20.69</v>
      </c>
      <c r="CQ247" s="3">
        <v>43.67</v>
      </c>
      <c r="CR247" s="3">
        <v>33.39</v>
      </c>
      <c r="CX247" s="3">
        <v>24.82</v>
      </c>
      <c r="CY247" s="3">
        <v>39.61</v>
      </c>
      <c r="DE247" s="3">
        <v>29.48</v>
      </c>
      <c r="DF247" s="3">
        <v>26.95</v>
      </c>
      <c r="DL247" s="3">
        <v>14.05</v>
      </c>
      <c r="DM247" s="3">
        <v>27.32</v>
      </c>
      <c r="DS247" s="3">
        <v>16.940000000000001</v>
      </c>
      <c r="DT247" s="3">
        <v>23.36</v>
      </c>
      <c r="DZ247" s="3">
        <v>25.09</v>
      </c>
      <c r="EA247" s="3">
        <v>32.19</v>
      </c>
      <c r="EG247" s="3">
        <v>20.059999999999999</v>
      </c>
      <c r="EH247" s="3">
        <v>21.52</v>
      </c>
      <c r="EM247" s="3">
        <v>28.06</v>
      </c>
      <c r="EN247" s="3">
        <v>32.68</v>
      </c>
      <c r="ER247" s="3">
        <v>29.17</v>
      </c>
      <c r="ES247" s="3">
        <v>35.74</v>
      </c>
      <c r="ET247"/>
      <c r="EU247" s="18"/>
    </row>
    <row r="248" spans="1:151" s="3" customFormat="1" x14ac:dyDescent="0.25">
      <c r="A248" s="17">
        <v>2015</v>
      </c>
      <c r="B248" s="17">
        <v>3</v>
      </c>
      <c r="C248" s="2"/>
      <c r="F248" s="3">
        <v>189</v>
      </c>
      <c r="G248" s="3">
        <v>189</v>
      </c>
      <c r="M248" s="3">
        <v>182</v>
      </c>
      <c r="N248" s="3">
        <v>163</v>
      </c>
      <c r="T248" s="3">
        <v>224</v>
      </c>
      <c r="U248" s="3">
        <v>202</v>
      </c>
      <c r="AA248" s="3">
        <v>189</v>
      </c>
      <c r="AB248" s="3">
        <v>216</v>
      </c>
      <c r="AH248" s="3">
        <v>237</v>
      </c>
      <c r="AI248" s="3">
        <v>198</v>
      </c>
      <c r="AO248" s="3">
        <v>183</v>
      </c>
      <c r="AP248" s="3">
        <v>205</v>
      </c>
      <c r="AV248" s="3">
        <v>153</v>
      </c>
      <c r="AW248" s="3">
        <v>190</v>
      </c>
      <c r="BC248" s="3">
        <v>190</v>
      </c>
      <c r="BD248" s="3">
        <v>212</v>
      </c>
      <c r="BJ248" s="3">
        <v>145</v>
      </c>
      <c r="BK248" s="3">
        <v>153</v>
      </c>
      <c r="BP248" s="3">
        <v>219</v>
      </c>
      <c r="BQ248" s="3">
        <v>229</v>
      </c>
      <c r="BU248" s="3">
        <v>161</v>
      </c>
      <c r="BV248" s="3">
        <v>178</v>
      </c>
      <c r="CC248" s="3">
        <v>21.81</v>
      </c>
      <c r="CD248" s="3">
        <v>27.97</v>
      </c>
      <c r="CJ248" s="3">
        <v>22.1</v>
      </c>
      <c r="CK248" s="3">
        <v>17.09</v>
      </c>
      <c r="CQ248" s="3">
        <v>45.02</v>
      </c>
      <c r="CR248" s="3">
        <v>33.21</v>
      </c>
      <c r="CX248" s="3">
        <v>25.45</v>
      </c>
      <c r="CY248" s="3">
        <v>35.659999999999997</v>
      </c>
      <c r="DE248" s="3">
        <v>28.36</v>
      </c>
      <c r="DF248" s="3">
        <v>24.73</v>
      </c>
      <c r="DL248" s="3">
        <v>13.19</v>
      </c>
      <c r="DM248" s="3">
        <v>24.11</v>
      </c>
      <c r="DS248" s="3">
        <v>15.61</v>
      </c>
      <c r="DT248" s="3">
        <v>23.72</v>
      </c>
      <c r="DZ248" s="3">
        <v>26.94</v>
      </c>
      <c r="EA248" s="3">
        <v>35.26</v>
      </c>
      <c r="EG248" s="3">
        <v>20.41</v>
      </c>
      <c r="EH248" s="3">
        <v>20.18</v>
      </c>
      <c r="EM248" s="3">
        <v>23.76</v>
      </c>
      <c r="EN248" s="3">
        <v>27.97</v>
      </c>
      <c r="ER248" s="3">
        <v>34.119999999999997</v>
      </c>
      <c r="ES248" s="3">
        <v>34.799999999999997</v>
      </c>
      <c r="ET248"/>
      <c r="EU248" s="18"/>
    </row>
    <row r="249" spans="1:151" s="3" customFormat="1" x14ac:dyDescent="0.25">
      <c r="A249" s="17">
        <v>2015</v>
      </c>
      <c r="B249" s="17">
        <v>4</v>
      </c>
      <c r="C249" s="2"/>
      <c r="F249" s="3">
        <v>183</v>
      </c>
      <c r="G249" s="3">
        <v>182</v>
      </c>
      <c r="M249" s="3">
        <v>176</v>
      </c>
      <c r="N249" s="3">
        <v>183</v>
      </c>
      <c r="T249" s="3">
        <v>224</v>
      </c>
      <c r="U249" s="3">
        <v>211</v>
      </c>
      <c r="AA249" s="3">
        <v>193</v>
      </c>
      <c r="AB249" s="3">
        <v>213</v>
      </c>
      <c r="AH249" s="3">
        <v>225</v>
      </c>
      <c r="AI249" s="3">
        <v>186</v>
      </c>
      <c r="AO249" s="3">
        <v>181</v>
      </c>
      <c r="AP249" s="3">
        <v>197</v>
      </c>
      <c r="AV249" s="3">
        <v>164</v>
      </c>
      <c r="AW249" s="3">
        <v>199</v>
      </c>
      <c r="BC249" s="3">
        <v>188</v>
      </c>
      <c r="BD249" s="3">
        <v>218</v>
      </c>
      <c r="BJ249" s="3">
        <v>151</v>
      </c>
      <c r="BK249" s="3">
        <v>149</v>
      </c>
      <c r="BP249" s="3">
        <v>221</v>
      </c>
      <c r="BQ249" s="3">
        <v>231</v>
      </c>
      <c r="BU249" s="3">
        <v>178</v>
      </c>
      <c r="BV249" s="3">
        <v>175</v>
      </c>
      <c r="CC249" s="3">
        <v>23.82</v>
      </c>
      <c r="CD249" s="3">
        <v>28.65</v>
      </c>
      <c r="CJ249" s="3">
        <v>22.98</v>
      </c>
      <c r="CK249" s="3">
        <v>21.24</v>
      </c>
      <c r="CQ249" s="3">
        <v>38.42</v>
      </c>
      <c r="CR249" s="3">
        <v>32.89</v>
      </c>
      <c r="CX249" s="3">
        <v>28.7</v>
      </c>
      <c r="CY249" s="3">
        <v>42.08</v>
      </c>
      <c r="DE249" s="3">
        <v>31</v>
      </c>
      <c r="DF249" s="3">
        <v>23.11</v>
      </c>
      <c r="DL249" s="3">
        <v>15.01</v>
      </c>
      <c r="DM249" s="3">
        <v>25.33</v>
      </c>
      <c r="DS249" s="3">
        <v>15.38</v>
      </c>
      <c r="DT249" s="3">
        <v>24.6</v>
      </c>
      <c r="DZ249" s="3">
        <v>27.67</v>
      </c>
      <c r="EA249" s="3">
        <v>40.61</v>
      </c>
      <c r="EG249" s="3">
        <v>19.899999999999999</v>
      </c>
      <c r="EH249" s="3">
        <v>19.38</v>
      </c>
      <c r="EM249" s="3">
        <v>28.13</v>
      </c>
      <c r="EN249" s="3">
        <v>27.36</v>
      </c>
      <c r="ER249" s="3">
        <v>27.76</v>
      </c>
      <c r="ES249" s="3">
        <v>31.63</v>
      </c>
      <c r="ET249"/>
      <c r="EU249" s="18"/>
    </row>
    <row r="250" spans="1:151" s="3" customFormat="1" x14ac:dyDescent="0.25">
      <c r="A250" s="2">
        <v>2016</v>
      </c>
      <c r="B250" s="2">
        <v>1</v>
      </c>
      <c r="C250" s="2"/>
      <c r="D250" s="2"/>
      <c r="E250" s="2"/>
      <c r="F250" s="3">
        <v>183</v>
      </c>
      <c r="G250" s="3">
        <v>201</v>
      </c>
      <c r="M250" s="3">
        <v>178</v>
      </c>
      <c r="N250" s="3">
        <v>177</v>
      </c>
      <c r="T250" s="3">
        <v>227</v>
      </c>
      <c r="U250" s="3">
        <v>215</v>
      </c>
      <c r="AA250" s="3">
        <v>200</v>
      </c>
      <c r="AB250" s="3">
        <v>218</v>
      </c>
      <c r="AH250" s="3">
        <v>205</v>
      </c>
      <c r="AI250" s="3">
        <v>199</v>
      </c>
      <c r="AO250" s="3">
        <v>148</v>
      </c>
      <c r="AP250" s="3">
        <v>192</v>
      </c>
      <c r="AV250" s="3">
        <v>174</v>
      </c>
      <c r="AW250" s="3">
        <v>207</v>
      </c>
      <c r="BC250" s="3">
        <v>188</v>
      </c>
      <c r="BD250" s="3">
        <v>217</v>
      </c>
      <c r="BJ250" s="3">
        <v>151</v>
      </c>
      <c r="BK250" s="3">
        <v>157</v>
      </c>
      <c r="BP250" s="3">
        <v>194</v>
      </c>
      <c r="BQ250" s="3">
        <v>244</v>
      </c>
      <c r="BU250" s="3">
        <v>174</v>
      </c>
      <c r="BV250" s="3">
        <v>174</v>
      </c>
      <c r="CC250" s="3">
        <v>22.83</v>
      </c>
      <c r="CD250" s="3">
        <v>28.64</v>
      </c>
      <c r="CJ250" s="3">
        <v>21.21</v>
      </c>
      <c r="CK250" s="3">
        <v>17.36</v>
      </c>
      <c r="CQ250" s="3">
        <v>41.75</v>
      </c>
      <c r="CR250" s="3">
        <v>40</v>
      </c>
      <c r="CX250" s="3">
        <v>29.11</v>
      </c>
      <c r="CY250" s="3">
        <v>43.89</v>
      </c>
      <c r="DE250" s="3">
        <v>34.880000000000003</v>
      </c>
      <c r="DF250" s="3">
        <v>28.19</v>
      </c>
      <c r="DL250" s="3">
        <v>16.5</v>
      </c>
      <c r="DM250" s="3">
        <v>26.69</v>
      </c>
      <c r="DS250" s="3">
        <v>17.829999999999998</v>
      </c>
      <c r="DT250" s="3">
        <v>24.27</v>
      </c>
      <c r="DZ250" s="3">
        <v>29.24</v>
      </c>
      <c r="EA250" s="3">
        <v>40.659999999999997</v>
      </c>
      <c r="EG250" s="3">
        <v>21.59</v>
      </c>
      <c r="EH250" s="3">
        <v>15.76</v>
      </c>
      <c r="EM250" s="3">
        <v>30.15</v>
      </c>
      <c r="EN250" s="3">
        <v>27.57</v>
      </c>
      <c r="ER250" s="3">
        <v>32.979999999999997</v>
      </c>
      <c r="ES250" s="3">
        <v>34.549999999999997</v>
      </c>
      <c r="ET250"/>
      <c r="EU250" s="18"/>
    </row>
    <row r="251" spans="1:151" s="3" customFormat="1" x14ac:dyDescent="0.25">
      <c r="A251" s="17">
        <v>2016</v>
      </c>
      <c r="B251" s="17">
        <v>2</v>
      </c>
      <c r="C251" s="2"/>
      <c r="F251" s="3">
        <v>177</v>
      </c>
      <c r="G251" s="3">
        <v>192</v>
      </c>
      <c r="M251" s="3">
        <v>176</v>
      </c>
      <c r="N251" s="3">
        <v>174</v>
      </c>
      <c r="T251" s="3">
        <v>222</v>
      </c>
      <c r="U251" s="3">
        <v>205</v>
      </c>
      <c r="AA251" s="3">
        <v>183</v>
      </c>
      <c r="AB251" s="3">
        <v>200</v>
      </c>
      <c r="AH251" s="3">
        <v>226</v>
      </c>
      <c r="AI251" s="3">
        <v>200</v>
      </c>
      <c r="AO251" s="3">
        <v>179</v>
      </c>
      <c r="AP251" s="3">
        <v>191</v>
      </c>
      <c r="AV251" s="3">
        <v>157</v>
      </c>
      <c r="AW251" s="3">
        <v>224</v>
      </c>
      <c r="BC251" s="3">
        <v>183</v>
      </c>
      <c r="BD251" s="3">
        <v>208</v>
      </c>
      <c r="BJ251" s="3">
        <v>146</v>
      </c>
      <c r="BK251" s="3">
        <v>163</v>
      </c>
      <c r="BP251" s="3">
        <v>203</v>
      </c>
      <c r="BQ251" s="3">
        <v>210</v>
      </c>
      <c r="BU251" s="3">
        <v>144</v>
      </c>
      <c r="BV251" s="3">
        <v>156</v>
      </c>
      <c r="CC251" s="3">
        <v>22.78</v>
      </c>
      <c r="CD251" s="3">
        <v>29.29</v>
      </c>
      <c r="CJ251" s="3">
        <v>20.45</v>
      </c>
      <c r="CK251" s="3">
        <v>16.02</v>
      </c>
      <c r="CQ251" s="3">
        <v>45.85</v>
      </c>
      <c r="CR251" s="3">
        <v>34.340000000000003</v>
      </c>
      <c r="CX251" s="3">
        <v>28.38</v>
      </c>
      <c r="CY251" s="3">
        <v>38.42</v>
      </c>
      <c r="DE251" s="3">
        <v>30.54</v>
      </c>
      <c r="DF251" s="3">
        <v>26.84</v>
      </c>
      <c r="DL251" s="3">
        <v>16.71</v>
      </c>
      <c r="DM251" s="3">
        <v>26.12</v>
      </c>
      <c r="DS251" s="3">
        <v>16.739999999999998</v>
      </c>
      <c r="DT251" s="3">
        <v>36.28</v>
      </c>
      <c r="DZ251" s="3">
        <v>27.74</v>
      </c>
      <c r="EA251" s="3">
        <v>38.93</v>
      </c>
      <c r="EG251" s="3">
        <v>16.690000000000001</v>
      </c>
      <c r="EH251" s="3">
        <v>16.850000000000001</v>
      </c>
      <c r="EM251" s="3">
        <v>25.48</v>
      </c>
      <c r="EN251" s="3">
        <v>22.3</v>
      </c>
      <c r="ER251" s="3">
        <v>34.17</v>
      </c>
      <c r="ES251" s="3">
        <v>33.75</v>
      </c>
      <c r="ET251"/>
      <c r="EU251" s="18"/>
    </row>
    <row r="252" spans="1:151" s="3" customFormat="1" x14ac:dyDescent="0.25">
      <c r="A252" s="17">
        <v>2016</v>
      </c>
      <c r="B252" s="17">
        <v>3</v>
      </c>
      <c r="C252" s="2"/>
      <c r="F252" s="3">
        <v>183</v>
      </c>
      <c r="G252" s="3">
        <v>170</v>
      </c>
      <c r="M252" s="3">
        <v>178</v>
      </c>
      <c r="N252" s="3">
        <v>169</v>
      </c>
      <c r="T252" s="3">
        <v>216</v>
      </c>
      <c r="U252" s="3">
        <v>199</v>
      </c>
      <c r="AA252" s="3">
        <v>167</v>
      </c>
      <c r="AB252" s="3">
        <v>214</v>
      </c>
      <c r="AH252" s="3">
        <v>223</v>
      </c>
      <c r="AI252" s="3">
        <v>193</v>
      </c>
      <c r="AO252" s="3">
        <v>175</v>
      </c>
      <c r="AP252" s="3">
        <v>186</v>
      </c>
      <c r="AV252" s="3">
        <v>152</v>
      </c>
      <c r="AW252" s="3">
        <v>227</v>
      </c>
      <c r="BC252" s="3">
        <v>186</v>
      </c>
      <c r="BD252" s="3">
        <v>218</v>
      </c>
      <c r="BJ252" s="3">
        <v>212</v>
      </c>
      <c r="BK252" s="3">
        <v>125</v>
      </c>
      <c r="BP252" s="3">
        <v>187</v>
      </c>
      <c r="BQ252" s="3">
        <v>213</v>
      </c>
      <c r="BU252" s="3">
        <v>153</v>
      </c>
      <c r="BV252" s="3">
        <v>159</v>
      </c>
      <c r="CC252" s="3">
        <v>21.84</v>
      </c>
      <c r="CD252" s="3">
        <v>28.25</v>
      </c>
      <c r="CJ252" s="3">
        <v>18.37</v>
      </c>
      <c r="CK252" s="3">
        <v>15.32</v>
      </c>
      <c r="CQ252" s="3">
        <v>43.95</v>
      </c>
      <c r="CR252" s="3">
        <v>33.799999999999997</v>
      </c>
      <c r="CX252" s="3">
        <v>24.07</v>
      </c>
      <c r="CY252" s="3">
        <v>40.78</v>
      </c>
      <c r="DE252" s="3">
        <v>29.84</v>
      </c>
      <c r="DF252" s="3">
        <v>24.04</v>
      </c>
      <c r="DL252" s="3">
        <v>16.84</v>
      </c>
      <c r="DM252" s="3">
        <v>24.82</v>
      </c>
      <c r="DS252" s="3">
        <v>21.28</v>
      </c>
      <c r="DT252" s="3">
        <v>40.119999999999997</v>
      </c>
      <c r="DZ252" s="3">
        <v>26.4</v>
      </c>
      <c r="EA252" s="3">
        <v>40.82</v>
      </c>
      <c r="EG252" s="3">
        <v>16.03</v>
      </c>
      <c r="EH252" s="3">
        <v>15.76</v>
      </c>
      <c r="EM252" s="3">
        <v>23.98</v>
      </c>
      <c r="EN252" s="3">
        <v>19.420000000000002</v>
      </c>
      <c r="ER252" s="3">
        <v>38.46</v>
      </c>
      <c r="ES252" s="3">
        <v>35.159999999999997</v>
      </c>
      <c r="ET252"/>
      <c r="EU252" s="18"/>
    </row>
    <row r="253" spans="1:151" s="3" customFormat="1" x14ac:dyDescent="0.25">
      <c r="A253" s="17">
        <v>2016</v>
      </c>
      <c r="B253" s="17">
        <v>4</v>
      </c>
      <c r="C253" s="2"/>
      <c r="F253" s="3">
        <v>180</v>
      </c>
      <c r="G253" s="3">
        <v>171</v>
      </c>
      <c r="M253" s="3">
        <v>175</v>
      </c>
      <c r="N253" s="3">
        <v>171</v>
      </c>
      <c r="T253" s="3">
        <v>216</v>
      </c>
      <c r="U253" s="3">
        <v>201</v>
      </c>
      <c r="AA253" s="3">
        <v>172</v>
      </c>
      <c r="AB253" s="3">
        <v>202</v>
      </c>
      <c r="AH253" s="3">
        <v>201</v>
      </c>
      <c r="AI253" s="3">
        <v>202</v>
      </c>
      <c r="AO253" s="3">
        <v>166</v>
      </c>
      <c r="AP253" s="3">
        <v>182</v>
      </c>
      <c r="AV253" s="3">
        <v>159</v>
      </c>
      <c r="AW253" s="3">
        <v>225</v>
      </c>
      <c r="BC253" s="3">
        <v>182</v>
      </c>
      <c r="BD253" s="3">
        <v>208</v>
      </c>
      <c r="BJ253" s="3">
        <v>117</v>
      </c>
      <c r="BK253" s="3">
        <v>114</v>
      </c>
      <c r="BP253" s="3">
        <v>198</v>
      </c>
      <c r="BQ253" s="3">
        <v>222</v>
      </c>
      <c r="BU253" s="3">
        <v>155</v>
      </c>
      <c r="BV253" s="3">
        <v>165</v>
      </c>
      <c r="CC253" s="3">
        <v>21.56</v>
      </c>
      <c r="CD253" s="3">
        <v>26.29</v>
      </c>
      <c r="CJ253" s="3">
        <v>19</v>
      </c>
      <c r="CK253" s="3">
        <v>20.02</v>
      </c>
      <c r="CQ253" s="3">
        <v>35.08</v>
      </c>
      <c r="CR253" s="3">
        <v>30.18</v>
      </c>
      <c r="CX253" s="3">
        <v>25.18</v>
      </c>
      <c r="CY253" s="3">
        <v>35.97</v>
      </c>
      <c r="DE253" s="3">
        <v>30.6</v>
      </c>
      <c r="DF253" s="3">
        <v>21.32</v>
      </c>
      <c r="DL253" s="3">
        <v>14.93</v>
      </c>
      <c r="DM253" s="3">
        <v>21.26</v>
      </c>
      <c r="DS253" s="3">
        <v>18.78</v>
      </c>
      <c r="DT253" s="3">
        <v>37</v>
      </c>
      <c r="DZ253" s="3">
        <v>24.18</v>
      </c>
      <c r="EA253" s="3">
        <v>33.5</v>
      </c>
      <c r="EG253" s="3">
        <v>17.54</v>
      </c>
      <c r="EH253" s="3">
        <v>16.11</v>
      </c>
      <c r="EM253" s="3">
        <v>25.49</v>
      </c>
      <c r="EN253" s="3">
        <v>26.02</v>
      </c>
      <c r="ER253" s="3">
        <v>31.8</v>
      </c>
      <c r="ES253" s="3">
        <v>33.01</v>
      </c>
      <c r="ET253"/>
      <c r="EU253" s="18"/>
    </row>
    <row r="254" spans="1:151" s="3" customFormat="1" x14ac:dyDescent="0.25">
      <c r="A254" s="17">
        <v>2017</v>
      </c>
      <c r="B254" s="17">
        <v>1</v>
      </c>
      <c r="C254" s="2"/>
      <c r="F254" s="3">
        <v>167</v>
      </c>
      <c r="G254" s="3">
        <v>181</v>
      </c>
      <c r="M254" s="3">
        <v>176</v>
      </c>
      <c r="N254" s="3">
        <v>147</v>
      </c>
      <c r="T254" s="3">
        <v>224</v>
      </c>
      <c r="U254" s="3">
        <v>195</v>
      </c>
      <c r="AA254" s="3">
        <v>161</v>
      </c>
      <c r="AB254" s="3">
        <v>195</v>
      </c>
      <c r="AH254" s="3">
        <v>201</v>
      </c>
      <c r="AI254" s="3">
        <v>187</v>
      </c>
      <c r="AO254" s="3">
        <v>152</v>
      </c>
      <c r="AP254" s="3">
        <v>190</v>
      </c>
      <c r="AV254" s="3">
        <v>158</v>
      </c>
      <c r="AW254" s="3">
        <v>217</v>
      </c>
      <c r="BC254" s="3">
        <v>175</v>
      </c>
      <c r="BD254" s="3">
        <v>208</v>
      </c>
      <c r="BJ254" s="3">
        <v>146</v>
      </c>
      <c r="BK254" s="3">
        <v>131</v>
      </c>
      <c r="BP254" s="3">
        <v>199</v>
      </c>
      <c r="BQ254" s="3">
        <v>202</v>
      </c>
      <c r="BU254" s="3">
        <v>153</v>
      </c>
      <c r="BV254" s="3">
        <v>155</v>
      </c>
      <c r="CC254" s="3">
        <v>20.010000000000002</v>
      </c>
      <c r="CD254" s="3">
        <v>24.78</v>
      </c>
      <c r="CJ254" s="3">
        <v>17.350000000000001</v>
      </c>
      <c r="CK254" s="3">
        <v>17.84</v>
      </c>
      <c r="CQ254" s="3">
        <v>38.299999999999997</v>
      </c>
      <c r="CR254" s="3">
        <v>31.45</v>
      </c>
      <c r="CX254" s="3">
        <v>23.77</v>
      </c>
      <c r="CY254" s="3">
        <v>38.14</v>
      </c>
      <c r="DE254" s="3">
        <v>30.29</v>
      </c>
      <c r="DF254" s="3">
        <v>25.89</v>
      </c>
      <c r="DL254" s="3">
        <v>14.01</v>
      </c>
      <c r="DM254" s="3">
        <v>22.22</v>
      </c>
      <c r="DS254" s="3">
        <v>21.44</v>
      </c>
      <c r="DT254" s="3">
        <v>35.869999999999997</v>
      </c>
      <c r="DZ254" s="3">
        <v>23.9</v>
      </c>
      <c r="EA254" s="3">
        <v>33.369999999999997</v>
      </c>
      <c r="EG254" s="3">
        <v>19.47</v>
      </c>
      <c r="EH254" s="3">
        <v>19.5</v>
      </c>
      <c r="EM254" s="3">
        <v>21.76</v>
      </c>
      <c r="EN254" s="3">
        <v>24.63</v>
      </c>
      <c r="ER254" s="3">
        <v>27.18</v>
      </c>
      <c r="ES254" s="3">
        <v>32.9</v>
      </c>
      <c r="ET254"/>
      <c r="EU254" s="18"/>
    </row>
    <row r="255" spans="1:151" s="3" customFormat="1" x14ac:dyDescent="0.25">
      <c r="A255" s="17">
        <v>2017</v>
      </c>
      <c r="B255" s="17">
        <v>2</v>
      </c>
      <c r="C255" s="2"/>
      <c r="F255" s="20">
        <v>173</v>
      </c>
      <c r="G255" s="20">
        <v>174</v>
      </c>
      <c r="M255" s="20">
        <v>169</v>
      </c>
      <c r="N255" s="20">
        <v>164</v>
      </c>
      <c r="T255" s="20">
        <v>224</v>
      </c>
      <c r="U255" s="20">
        <v>196</v>
      </c>
      <c r="AA255" s="20">
        <v>153</v>
      </c>
      <c r="AB255" s="20">
        <v>200</v>
      </c>
      <c r="AH255" s="20">
        <v>191</v>
      </c>
      <c r="AI255" s="20">
        <v>171</v>
      </c>
      <c r="AO255" s="20">
        <v>156</v>
      </c>
      <c r="AP255" s="20">
        <v>177</v>
      </c>
      <c r="AV255" s="20">
        <v>151</v>
      </c>
      <c r="AW255" s="20">
        <v>204</v>
      </c>
      <c r="BC255" s="20">
        <v>178</v>
      </c>
      <c r="BD255" s="20">
        <v>207</v>
      </c>
      <c r="BJ255" s="20">
        <v>139</v>
      </c>
      <c r="BK255" s="20">
        <v>140</v>
      </c>
      <c r="BP255" s="20">
        <v>203</v>
      </c>
      <c r="BQ255" s="20">
        <v>207</v>
      </c>
      <c r="BU255" s="20">
        <v>145</v>
      </c>
      <c r="BV255" s="20">
        <v>147</v>
      </c>
      <c r="CC255" s="20">
        <v>17.78</v>
      </c>
      <c r="CD255" s="20">
        <v>22.18</v>
      </c>
      <c r="CJ255" s="20">
        <v>16.55</v>
      </c>
      <c r="CK255" s="20">
        <v>14.1</v>
      </c>
      <c r="CQ255" s="20">
        <v>38.94</v>
      </c>
      <c r="CR255" s="20">
        <v>30.04</v>
      </c>
      <c r="CX255" s="20">
        <v>23.6</v>
      </c>
      <c r="CY255" s="20">
        <v>36.18</v>
      </c>
      <c r="DE255" s="20">
        <v>28.91</v>
      </c>
      <c r="DF255" s="20">
        <v>25.02</v>
      </c>
      <c r="DL255" s="20">
        <v>13.31</v>
      </c>
      <c r="DM255" s="20">
        <v>22.67</v>
      </c>
      <c r="DS255" s="20">
        <v>22.46</v>
      </c>
      <c r="DT255" s="20">
        <v>44.35</v>
      </c>
      <c r="DZ255" s="20">
        <v>23.98</v>
      </c>
      <c r="EA255" s="20">
        <v>32.57</v>
      </c>
      <c r="EG255" s="20">
        <v>18.36</v>
      </c>
      <c r="EH255" s="20">
        <v>18.28</v>
      </c>
      <c r="EM255" s="20">
        <v>19.22</v>
      </c>
      <c r="EN255" s="20">
        <v>22.95</v>
      </c>
      <c r="ER255" s="20">
        <v>25.57</v>
      </c>
      <c r="ES255" s="20">
        <v>31.19</v>
      </c>
      <c r="ET255"/>
      <c r="EU255" s="18"/>
    </row>
    <row r="256" spans="1:151" s="3" customFormat="1" x14ac:dyDescent="0.25">
      <c r="A256" s="17">
        <v>2017</v>
      </c>
      <c r="B256" s="17">
        <v>3</v>
      </c>
      <c r="C256" s="2"/>
      <c r="F256" s="20">
        <v>169</v>
      </c>
      <c r="G256" s="20">
        <v>174</v>
      </c>
      <c r="M256" s="20">
        <v>166</v>
      </c>
      <c r="N256" s="20">
        <v>170</v>
      </c>
      <c r="T256" s="20">
        <v>216</v>
      </c>
      <c r="U256" s="20">
        <v>201</v>
      </c>
      <c r="AA256" s="20">
        <v>170</v>
      </c>
      <c r="AB256" s="20">
        <v>205</v>
      </c>
      <c r="AH256" s="20">
        <v>195</v>
      </c>
      <c r="AI256" s="20">
        <v>179</v>
      </c>
      <c r="AO256" s="20">
        <v>162</v>
      </c>
      <c r="AP256" s="20">
        <v>187</v>
      </c>
      <c r="AV256" s="20">
        <v>153</v>
      </c>
      <c r="AW256" s="20">
        <v>197</v>
      </c>
      <c r="BC256" s="20">
        <v>177</v>
      </c>
      <c r="BD256" s="20">
        <v>204</v>
      </c>
      <c r="BJ256" s="20">
        <v>139</v>
      </c>
      <c r="BK256" s="20">
        <v>133</v>
      </c>
      <c r="BP256" s="20">
        <v>207</v>
      </c>
      <c r="BQ256" s="20">
        <v>214</v>
      </c>
      <c r="BU256" s="20">
        <v>142</v>
      </c>
      <c r="BV256" s="20">
        <v>152</v>
      </c>
      <c r="CC256" s="20">
        <v>20.92</v>
      </c>
      <c r="CD256" s="20">
        <v>23.86</v>
      </c>
      <c r="CJ256" s="20">
        <v>17.309999999999999</v>
      </c>
      <c r="CK256" s="20">
        <v>15.22</v>
      </c>
      <c r="CQ256" s="20">
        <v>40.98</v>
      </c>
      <c r="CR256" s="20">
        <v>31.35</v>
      </c>
      <c r="CX256" s="20">
        <v>25.25</v>
      </c>
      <c r="CY256" s="20">
        <v>38.58</v>
      </c>
      <c r="DE256" s="20">
        <v>28.73</v>
      </c>
      <c r="DF256" s="20">
        <v>25.99</v>
      </c>
      <c r="DL256" s="20">
        <v>13.8</v>
      </c>
      <c r="DM256" s="20">
        <v>20.41</v>
      </c>
      <c r="DS256" s="20">
        <v>21.44</v>
      </c>
      <c r="DT256" s="20">
        <v>37.92</v>
      </c>
      <c r="DZ256" s="20">
        <v>23.35</v>
      </c>
      <c r="EA256" s="20">
        <v>32.619999999999997</v>
      </c>
      <c r="EG256" s="20">
        <v>15.37</v>
      </c>
      <c r="EH256" s="20">
        <v>19.100000000000001</v>
      </c>
      <c r="EM256" s="20">
        <v>19.87</v>
      </c>
      <c r="EN256" s="20">
        <v>22.59</v>
      </c>
      <c r="ER256" s="20">
        <v>23.95</v>
      </c>
      <c r="ES256" s="20">
        <v>30.77</v>
      </c>
      <c r="ET256"/>
      <c r="EU256" s="18"/>
    </row>
    <row r="257" spans="1:151" s="3" customFormat="1" x14ac:dyDescent="0.25">
      <c r="A257" s="17">
        <v>2017</v>
      </c>
      <c r="B257" s="17">
        <v>4</v>
      </c>
      <c r="C257" s="2"/>
      <c r="F257" s="20">
        <v>177</v>
      </c>
      <c r="G257" s="20">
        <v>187</v>
      </c>
      <c r="M257" s="20">
        <v>177</v>
      </c>
      <c r="N257" s="20">
        <v>161</v>
      </c>
      <c r="T257" s="20">
        <v>233</v>
      </c>
      <c r="U257" s="20">
        <v>212</v>
      </c>
      <c r="AA257" s="20">
        <v>168</v>
      </c>
      <c r="AB257" s="20">
        <v>205</v>
      </c>
      <c r="AH257" s="20">
        <v>176</v>
      </c>
      <c r="AI257" s="20">
        <v>171</v>
      </c>
      <c r="AO257" s="20">
        <v>164</v>
      </c>
      <c r="AP257" s="20">
        <v>184</v>
      </c>
      <c r="AV257" s="20">
        <v>160</v>
      </c>
      <c r="AW257" s="20">
        <v>200</v>
      </c>
      <c r="BC257" s="20">
        <v>178</v>
      </c>
      <c r="BD257" s="20">
        <v>198</v>
      </c>
      <c r="BJ257" s="20">
        <v>137</v>
      </c>
      <c r="BK257" s="20">
        <v>140</v>
      </c>
      <c r="BP257" s="20">
        <v>183</v>
      </c>
      <c r="BQ257" s="20">
        <v>188</v>
      </c>
      <c r="BU257" s="20">
        <v>144</v>
      </c>
      <c r="BV257" s="20">
        <v>153</v>
      </c>
      <c r="CC257" s="20">
        <v>22.87</v>
      </c>
      <c r="CD257" s="20">
        <v>27.34</v>
      </c>
      <c r="CJ257" s="20">
        <v>17.04</v>
      </c>
      <c r="CK257" s="20">
        <v>17.62</v>
      </c>
      <c r="CQ257" s="20">
        <v>42.05</v>
      </c>
      <c r="CR257" s="20">
        <v>32.89</v>
      </c>
      <c r="CX257" s="20">
        <v>24.89</v>
      </c>
      <c r="CY257" s="20">
        <v>38.86</v>
      </c>
      <c r="DE257" s="20">
        <v>28.68</v>
      </c>
      <c r="DF257" s="20">
        <v>24.93</v>
      </c>
      <c r="DL257" s="20">
        <v>14.62</v>
      </c>
      <c r="DM257" s="20">
        <v>22.61</v>
      </c>
      <c r="DS257" s="20">
        <v>21.76</v>
      </c>
      <c r="DT257" s="20">
        <v>35.93</v>
      </c>
      <c r="DZ257" s="20">
        <v>22.25</v>
      </c>
      <c r="EA257" s="20">
        <v>33.29</v>
      </c>
      <c r="EG257" s="20">
        <v>16.34</v>
      </c>
      <c r="EH257" s="20">
        <v>15.87</v>
      </c>
      <c r="EM257" s="20">
        <v>23.09</v>
      </c>
      <c r="EN257" s="20">
        <v>25.52</v>
      </c>
      <c r="ER257" s="20">
        <v>26</v>
      </c>
      <c r="ES257" s="20">
        <v>32.96</v>
      </c>
      <c r="ET257"/>
      <c r="EU257" s="18"/>
    </row>
    <row r="258" spans="1:151" s="3" customFormat="1" x14ac:dyDescent="0.25">
      <c r="A258" s="2">
        <v>2018</v>
      </c>
      <c r="B258" s="17">
        <v>1</v>
      </c>
      <c r="C258" s="2"/>
      <c r="F258" s="20">
        <v>182</v>
      </c>
      <c r="G258" s="20">
        <v>195</v>
      </c>
      <c r="M258" s="20">
        <v>177</v>
      </c>
      <c r="N258" s="20">
        <v>166</v>
      </c>
      <c r="T258" s="20">
        <v>231</v>
      </c>
      <c r="U258" s="20">
        <v>199</v>
      </c>
      <c r="AA258" s="20">
        <v>168</v>
      </c>
      <c r="AB258" s="20">
        <v>210</v>
      </c>
      <c r="AH258" s="20">
        <v>193</v>
      </c>
      <c r="AI258" s="20">
        <v>174</v>
      </c>
      <c r="AO258" s="20">
        <v>166</v>
      </c>
      <c r="AP258" s="20">
        <v>184</v>
      </c>
      <c r="AV258" s="20">
        <v>165</v>
      </c>
      <c r="AW258" s="20">
        <v>210</v>
      </c>
      <c r="BC258" s="20">
        <v>169</v>
      </c>
      <c r="BD258" s="20">
        <v>205</v>
      </c>
      <c r="BJ258" s="20">
        <v>139</v>
      </c>
      <c r="BK258" s="20">
        <v>135</v>
      </c>
      <c r="BP258" s="20">
        <v>203</v>
      </c>
      <c r="BQ258" s="20">
        <v>190</v>
      </c>
      <c r="BU258" s="20">
        <v>146</v>
      </c>
      <c r="BV258" s="20">
        <v>149</v>
      </c>
      <c r="CC258" s="20">
        <v>19.3</v>
      </c>
      <c r="CD258" s="20">
        <v>28.44</v>
      </c>
      <c r="CJ258" s="20">
        <v>19.39</v>
      </c>
      <c r="CK258" s="20">
        <v>17.27</v>
      </c>
      <c r="CQ258" s="20">
        <v>42.89</v>
      </c>
      <c r="CR258" s="20">
        <v>31.76</v>
      </c>
      <c r="CX258" s="20">
        <v>24.37</v>
      </c>
      <c r="CY258" s="20">
        <v>36.840000000000003</v>
      </c>
      <c r="DE258" s="20">
        <v>31.05</v>
      </c>
      <c r="DF258" s="20">
        <v>23.39</v>
      </c>
      <c r="DL258" s="20">
        <v>12.24</v>
      </c>
      <c r="DM258" s="20">
        <v>20.77</v>
      </c>
      <c r="DS258" s="20">
        <v>23.48</v>
      </c>
      <c r="DT258" s="20">
        <v>37.93</v>
      </c>
      <c r="DZ258" s="20">
        <v>23.33</v>
      </c>
      <c r="EA258" s="20">
        <v>34.369999999999997</v>
      </c>
      <c r="EG258" s="20">
        <v>13.94</v>
      </c>
      <c r="EH258" s="20">
        <v>16.43</v>
      </c>
      <c r="EM258" s="20">
        <v>25.1</v>
      </c>
      <c r="EN258" s="20">
        <v>24.15</v>
      </c>
      <c r="ER258" s="20">
        <v>24.79</v>
      </c>
      <c r="ES258" s="20">
        <v>32.36</v>
      </c>
      <c r="ET258"/>
      <c r="EU258" s="18"/>
    </row>
    <row r="259" spans="1:151" s="3" customFormat="1" x14ac:dyDescent="0.25">
      <c r="A259" s="2">
        <v>2018</v>
      </c>
      <c r="B259" s="17">
        <v>2</v>
      </c>
      <c r="C259" s="2"/>
      <c r="F259" s="20">
        <v>173</v>
      </c>
      <c r="G259" s="20">
        <v>184</v>
      </c>
      <c r="M259" s="20">
        <v>172</v>
      </c>
      <c r="N259" s="20">
        <v>159</v>
      </c>
      <c r="T259" s="20">
        <v>226</v>
      </c>
      <c r="U259" s="20">
        <v>202</v>
      </c>
      <c r="AA259" s="20">
        <v>165</v>
      </c>
      <c r="AB259" s="20">
        <v>212</v>
      </c>
      <c r="AH259" s="20">
        <v>205</v>
      </c>
      <c r="AI259" s="20">
        <v>168</v>
      </c>
      <c r="AO259" s="20">
        <v>173</v>
      </c>
      <c r="AP259" s="20">
        <v>186</v>
      </c>
      <c r="AV259" s="20">
        <v>166</v>
      </c>
      <c r="AW259" s="20">
        <v>211</v>
      </c>
      <c r="BC259" s="20">
        <v>168</v>
      </c>
      <c r="BD259" s="20">
        <v>205</v>
      </c>
      <c r="BJ259" s="20">
        <v>140</v>
      </c>
      <c r="BK259" s="20">
        <v>131</v>
      </c>
      <c r="BP259" s="20">
        <v>192</v>
      </c>
      <c r="BQ259" s="20">
        <v>184</v>
      </c>
      <c r="BU259" s="20">
        <v>139</v>
      </c>
      <c r="BV259" s="20">
        <v>148</v>
      </c>
      <c r="CC259" s="20">
        <v>17.88</v>
      </c>
      <c r="CD259" s="20">
        <v>25.3</v>
      </c>
      <c r="CJ259" s="20">
        <v>20.03</v>
      </c>
      <c r="CK259" s="20">
        <v>17.21</v>
      </c>
      <c r="CQ259" s="20">
        <v>43.16</v>
      </c>
      <c r="CR259" s="20">
        <v>31.13</v>
      </c>
      <c r="CX259" s="20">
        <v>24.39</v>
      </c>
      <c r="CY259" s="20">
        <v>37.19</v>
      </c>
      <c r="DE259" s="20">
        <v>29.87</v>
      </c>
      <c r="DF259" s="20">
        <v>23.77</v>
      </c>
      <c r="DL259" s="20">
        <v>11.4</v>
      </c>
      <c r="DM259" s="20">
        <v>19.89</v>
      </c>
      <c r="DS259" s="20">
        <v>21.59</v>
      </c>
      <c r="DT259" s="20">
        <v>39.61</v>
      </c>
      <c r="DZ259" s="20">
        <v>22.14</v>
      </c>
      <c r="EA259" s="20">
        <v>34.92</v>
      </c>
      <c r="EG259" s="20">
        <v>13.6</v>
      </c>
      <c r="EH259" s="20">
        <v>13.09</v>
      </c>
      <c r="EM259" s="20">
        <v>24.14</v>
      </c>
      <c r="EN259" s="20">
        <v>20.22</v>
      </c>
      <c r="ER259" s="20">
        <v>25.95</v>
      </c>
      <c r="ES259" s="20">
        <v>31</v>
      </c>
      <c r="ET259"/>
      <c r="EU259" s="18"/>
    </row>
    <row r="260" spans="1:151" s="3" customFormat="1" x14ac:dyDescent="0.25">
      <c r="A260" s="2">
        <v>2018</v>
      </c>
      <c r="B260" s="17">
        <v>3</v>
      </c>
      <c r="C260" s="2"/>
      <c r="F260" s="20">
        <v>179</v>
      </c>
      <c r="G260" s="20">
        <v>180</v>
      </c>
      <c r="M260" s="20">
        <v>173</v>
      </c>
      <c r="N260" s="20">
        <v>159</v>
      </c>
      <c r="T260" s="20">
        <v>234</v>
      </c>
      <c r="U260" s="20">
        <v>212</v>
      </c>
      <c r="AA260" s="20">
        <v>163</v>
      </c>
      <c r="AB260" s="20">
        <v>204</v>
      </c>
      <c r="AH260" s="20">
        <v>196</v>
      </c>
      <c r="AI260" s="20">
        <v>161</v>
      </c>
      <c r="AO260" s="20">
        <v>176</v>
      </c>
      <c r="AP260" s="20">
        <v>182</v>
      </c>
      <c r="AV260" s="20">
        <v>167</v>
      </c>
      <c r="AW260" s="20">
        <v>221</v>
      </c>
      <c r="BC260" s="20">
        <v>164</v>
      </c>
      <c r="BD260" s="20">
        <v>206</v>
      </c>
      <c r="BJ260" s="20">
        <v>139</v>
      </c>
      <c r="BK260" s="20">
        <v>140</v>
      </c>
      <c r="BP260" s="20">
        <v>186</v>
      </c>
      <c r="BQ260" s="20">
        <v>181</v>
      </c>
      <c r="BU260" s="20">
        <v>144</v>
      </c>
      <c r="BV260" s="20">
        <v>164</v>
      </c>
      <c r="CC260" s="20">
        <v>18.05</v>
      </c>
      <c r="CD260" s="20">
        <v>23.61</v>
      </c>
      <c r="CJ260" s="20">
        <v>17.329999999999998</v>
      </c>
      <c r="CK260" s="20">
        <v>16.649999999999999</v>
      </c>
      <c r="CQ260" s="20">
        <v>42.77</v>
      </c>
      <c r="CR260" s="20">
        <v>33.14</v>
      </c>
      <c r="CX260" s="20">
        <v>22.53</v>
      </c>
      <c r="CY260" s="20">
        <v>35.47</v>
      </c>
      <c r="DE260" s="20">
        <v>24.78</v>
      </c>
      <c r="DF260" s="20">
        <v>18.670000000000002</v>
      </c>
      <c r="DL260" s="20">
        <v>9.6</v>
      </c>
      <c r="DM260" s="20">
        <v>18.05</v>
      </c>
      <c r="DS260" s="20">
        <v>20.52</v>
      </c>
      <c r="DT260" s="20">
        <v>33.93</v>
      </c>
      <c r="DZ260" s="20">
        <v>22.9</v>
      </c>
      <c r="EA260" s="20">
        <v>31.75</v>
      </c>
      <c r="EG260" s="20">
        <v>13.63</v>
      </c>
      <c r="EH260" s="20">
        <v>13.67</v>
      </c>
      <c r="EM260" s="20">
        <v>22.37</v>
      </c>
      <c r="EN260" s="20">
        <v>18.72</v>
      </c>
      <c r="ER260" s="20">
        <v>28.81</v>
      </c>
      <c r="ES260" s="20">
        <v>30.27</v>
      </c>
      <c r="ET260"/>
      <c r="EU260" s="18"/>
    </row>
    <row r="261" spans="1:151" s="3" customFormat="1" x14ac:dyDescent="0.25">
      <c r="A261" s="2">
        <v>2018</v>
      </c>
      <c r="B261" s="2">
        <v>4</v>
      </c>
      <c r="C261" s="2"/>
      <c r="F261" s="20">
        <v>171</v>
      </c>
      <c r="G261" s="20">
        <v>180</v>
      </c>
      <c r="M261" s="20">
        <v>183</v>
      </c>
      <c r="N261" s="20">
        <v>169</v>
      </c>
      <c r="T261" s="20">
        <v>226</v>
      </c>
      <c r="U261" s="20">
        <v>202</v>
      </c>
      <c r="AA261" s="20">
        <v>179</v>
      </c>
      <c r="AB261" s="20">
        <v>204</v>
      </c>
      <c r="AH261" s="20">
        <v>192</v>
      </c>
      <c r="AI261" s="20">
        <v>159</v>
      </c>
      <c r="AO261" s="20">
        <v>161</v>
      </c>
      <c r="AP261" s="20">
        <v>187</v>
      </c>
      <c r="AV261" s="20">
        <v>166</v>
      </c>
      <c r="AW261" s="20">
        <v>202</v>
      </c>
      <c r="BC261" s="20">
        <v>169</v>
      </c>
      <c r="BD261" s="20">
        <v>204</v>
      </c>
      <c r="BJ261" s="20">
        <v>139</v>
      </c>
      <c r="BK261" s="20">
        <v>157</v>
      </c>
      <c r="BP261" s="20">
        <v>196</v>
      </c>
      <c r="BQ261" s="20">
        <v>195</v>
      </c>
      <c r="BU261" s="20">
        <v>151</v>
      </c>
      <c r="BV261" s="20">
        <v>168</v>
      </c>
      <c r="CC261" s="20">
        <v>16.05</v>
      </c>
      <c r="CD261" s="20">
        <v>29.46</v>
      </c>
      <c r="CJ261" s="20">
        <v>17.88</v>
      </c>
      <c r="CK261" s="20">
        <v>19.21</v>
      </c>
      <c r="CQ261" s="20">
        <v>39.82</v>
      </c>
      <c r="CR261" s="20">
        <v>20.83</v>
      </c>
      <c r="CX261" s="20">
        <v>25.74</v>
      </c>
      <c r="CY261" s="20">
        <v>37.92</v>
      </c>
      <c r="DE261" s="20">
        <v>24.5</v>
      </c>
      <c r="DF261" s="20">
        <v>20.059999999999999</v>
      </c>
      <c r="DL261" s="20">
        <v>11.63</v>
      </c>
      <c r="DM261" s="20">
        <v>17.809999999999999</v>
      </c>
      <c r="DS261" s="20">
        <v>20.43</v>
      </c>
      <c r="DT261" s="20">
        <v>35.26</v>
      </c>
      <c r="DZ261" s="20">
        <v>21.83</v>
      </c>
      <c r="EA261" s="20">
        <v>30.27</v>
      </c>
      <c r="EG261" s="20">
        <v>13.94</v>
      </c>
      <c r="EH261" s="20">
        <v>15.23</v>
      </c>
      <c r="EM261" s="20">
        <v>28.17</v>
      </c>
      <c r="EN261" s="20">
        <v>19.670000000000002</v>
      </c>
      <c r="ER261" s="20">
        <v>31.55</v>
      </c>
      <c r="ES261" s="20">
        <v>33.090000000000003</v>
      </c>
      <c r="ET261"/>
      <c r="EU261" s="18"/>
    </row>
    <row r="262" spans="1:151" s="3" customFormat="1" x14ac:dyDescent="0.25">
      <c r="A262" s="2">
        <v>2019</v>
      </c>
      <c r="B262" s="17">
        <v>1</v>
      </c>
      <c r="C262" s="2"/>
      <c r="F262" s="20">
        <v>167.44</v>
      </c>
      <c r="G262" s="20">
        <v>177.94</v>
      </c>
      <c r="M262" s="20">
        <v>190.67999999999998</v>
      </c>
      <c r="N262" s="20">
        <v>167.51</v>
      </c>
      <c r="T262" s="20">
        <v>207.54999999999998</v>
      </c>
      <c r="U262" s="20">
        <v>207.97</v>
      </c>
      <c r="AA262" s="20">
        <v>169.26</v>
      </c>
      <c r="AB262" s="20">
        <v>196.49</v>
      </c>
      <c r="AH262" s="20">
        <v>187.53</v>
      </c>
      <c r="AI262" s="20">
        <v>156.87</v>
      </c>
      <c r="AO262" s="20">
        <v>152.17999999999998</v>
      </c>
      <c r="AP262" s="20">
        <v>174.23000000000002</v>
      </c>
      <c r="AV262" s="20">
        <v>169.4</v>
      </c>
      <c r="AW262" s="20">
        <v>249.90000000000003</v>
      </c>
      <c r="BC262" s="20">
        <v>157.22</v>
      </c>
      <c r="BD262" s="20">
        <v>187.6</v>
      </c>
      <c r="BJ262" s="20">
        <v>130.48000000000002</v>
      </c>
      <c r="BK262" s="20">
        <v>136.08000000000001</v>
      </c>
      <c r="BP262" s="20">
        <v>194.32000000000002</v>
      </c>
      <c r="BQ262" s="20">
        <v>182.56</v>
      </c>
      <c r="BU262" s="20">
        <v>139.09</v>
      </c>
      <c r="BV262" s="20">
        <v>159.66999999999999</v>
      </c>
      <c r="CC262" s="20">
        <v>16.910799999999998</v>
      </c>
      <c r="CD262" s="20">
        <v>28.434799999999999</v>
      </c>
      <c r="CJ262" s="20">
        <v>25.888800000000003</v>
      </c>
      <c r="CK262" s="20">
        <v>22.324400000000001</v>
      </c>
      <c r="CQ262" s="20">
        <v>44.434399999999997</v>
      </c>
      <c r="CR262" s="20">
        <v>27.604000000000003</v>
      </c>
      <c r="CX262" s="20">
        <v>27.523600000000002</v>
      </c>
      <c r="CY262" s="20">
        <v>38.592000000000006</v>
      </c>
      <c r="DE262" s="20">
        <v>27.014400000000002</v>
      </c>
      <c r="DF262" s="20">
        <v>24.522000000000002</v>
      </c>
      <c r="DL262" s="20">
        <v>9.2192000000000007</v>
      </c>
      <c r="DM262" s="20">
        <v>20.180400000000002</v>
      </c>
      <c r="DS262" s="20">
        <v>22.860399999999998</v>
      </c>
      <c r="DT262" s="20">
        <v>31.543600000000001</v>
      </c>
      <c r="DZ262" s="20">
        <v>26.076400000000003</v>
      </c>
      <c r="EA262" s="20">
        <v>35.510000000000005</v>
      </c>
      <c r="EG262" s="20">
        <v>14.364800000000002</v>
      </c>
      <c r="EH262" s="20">
        <v>13.185600000000001</v>
      </c>
      <c r="EM262" s="20">
        <v>32.803200000000004</v>
      </c>
      <c r="EN262" s="20">
        <v>35.912000000000006</v>
      </c>
      <c r="ER262" s="20">
        <v>33.848400000000005</v>
      </c>
      <c r="ES262" s="20">
        <v>37.734400000000001</v>
      </c>
      <c r="ET262"/>
      <c r="EU262" s="18"/>
    </row>
    <row r="263" spans="1:151" s="3" customFormat="1" x14ac:dyDescent="0.25">
      <c r="A263" s="2">
        <v>2019</v>
      </c>
      <c r="B263" s="17">
        <v>2</v>
      </c>
      <c r="C263" s="2"/>
      <c r="F263" s="20">
        <v>164</v>
      </c>
      <c r="G263" s="20">
        <v>166</v>
      </c>
      <c r="M263" s="20">
        <v>183</v>
      </c>
      <c r="N263" s="20">
        <v>165</v>
      </c>
      <c r="T263" s="20">
        <v>207</v>
      </c>
      <c r="U263" s="20">
        <v>190</v>
      </c>
      <c r="AA263" s="20">
        <v>160</v>
      </c>
      <c r="AB263" s="20">
        <v>193</v>
      </c>
      <c r="AH263" s="20">
        <v>186</v>
      </c>
      <c r="AI263" s="20">
        <v>160</v>
      </c>
      <c r="AO263" s="20">
        <v>152</v>
      </c>
      <c r="AP263" s="20">
        <v>174</v>
      </c>
      <c r="AV263" s="20">
        <v>159</v>
      </c>
      <c r="AW263" s="20">
        <v>239</v>
      </c>
      <c r="BC263" s="20">
        <v>153</v>
      </c>
      <c r="BD263" s="20">
        <v>186</v>
      </c>
      <c r="BJ263" s="20">
        <v>134</v>
      </c>
      <c r="BK263" s="20">
        <v>135</v>
      </c>
      <c r="BP263" s="20">
        <v>214</v>
      </c>
      <c r="BQ263" s="20">
        <v>181</v>
      </c>
      <c r="BU263" s="20">
        <v>141</v>
      </c>
      <c r="BV263" s="20">
        <v>142</v>
      </c>
      <c r="CC263" s="20">
        <v>16.440000000000001</v>
      </c>
      <c r="CD263" s="20">
        <v>24.11</v>
      </c>
      <c r="CJ263" s="20">
        <v>18.5</v>
      </c>
      <c r="CK263" s="20">
        <v>17.66</v>
      </c>
      <c r="CQ263" s="20">
        <v>41.81</v>
      </c>
      <c r="CR263" s="20">
        <v>29.06</v>
      </c>
      <c r="CX263" s="20">
        <v>25.19</v>
      </c>
      <c r="CY263" s="20">
        <v>40.15</v>
      </c>
      <c r="DE263" s="20">
        <v>27.27</v>
      </c>
      <c r="DF263" s="20">
        <v>21.29</v>
      </c>
      <c r="DL263" s="20">
        <v>10.95</v>
      </c>
      <c r="DM263" s="20">
        <v>21.49</v>
      </c>
      <c r="DS263" s="20">
        <v>21.14</v>
      </c>
      <c r="DT263" s="20">
        <v>23.99</v>
      </c>
      <c r="DZ263" s="20">
        <v>23.96</v>
      </c>
      <c r="EA263" s="20">
        <v>35.549999999999997</v>
      </c>
      <c r="EG263" s="20">
        <v>14.4</v>
      </c>
      <c r="EH263" s="20">
        <v>11.44</v>
      </c>
      <c r="EM263" s="20">
        <v>29.43</v>
      </c>
      <c r="EN263" s="20">
        <v>27.6</v>
      </c>
      <c r="ER263" s="20">
        <v>32.14</v>
      </c>
      <c r="ES263" s="20">
        <v>32.39</v>
      </c>
      <c r="ET263"/>
      <c r="EU263" s="18"/>
    </row>
    <row r="264" spans="1:151" s="3" customFormat="1" x14ac:dyDescent="0.25">
      <c r="A264" s="2">
        <v>2019</v>
      </c>
      <c r="B264" s="17">
        <v>3</v>
      </c>
      <c r="C264" s="2"/>
      <c r="F264" s="20">
        <v>155</v>
      </c>
      <c r="G264" s="20">
        <v>164</v>
      </c>
      <c r="M264" s="20">
        <v>170</v>
      </c>
      <c r="N264" s="20">
        <v>154</v>
      </c>
      <c r="T264" s="20">
        <v>197</v>
      </c>
      <c r="U264" s="20">
        <v>187</v>
      </c>
      <c r="AA264" s="20">
        <v>151</v>
      </c>
      <c r="AB264" s="20">
        <v>179</v>
      </c>
      <c r="AH264" s="20">
        <v>182</v>
      </c>
      <c r="AI264" s="20">
        <v>153</v>
      </c>
      <c r="AO264" s="20">
        <v>150</v>
      </c>
      <c r="AP264" s="20">
        <v>169</v>
      </c>
      <c r="AV264" s="20">
        <v>159</v>
      </c>
      <c r="AW264" s="20">
        <v>226</v>
      </c>
      <c r="BC264" s="20">
        <v>147</v>
      </c>
      <c r="BD264" s="20">
        <v>177</v>
      </c>
      <c r="BJ264" s="20">
        <v>134</v>
      </c>
      <c r="BK264" s="20">
        <v>124</v>
      </c>
      <c r="BP264" s="20">
        <v>201</v>
      </c>
      <c r="BQ264" s="20">
        <v>188</v>
      </c>
      <c r="BU264" s="20">
        <v>136</v>
      </c>
      <c r="BV264" s="20">
        <v>143</v>
      </c>
      <c r="CC264" s="20">
        <v>15.79</v>
      </c>
      <c r="CD264" s="20">
        <v>21.41</v>
      </c>
      <c r="CJ264" s="20">
        <v>18.37</v>
      </c>
      <c r="CK264" s="20">
        <v>17.18</v>
      </c>
      <c r="CQ264" s="20">
        <v>40.98</v>
      </c>
      <c r="CR264" s="20">
        <v>28.22</v>
      </c>
      <c r="CX264" s="20">
        <v>24.04</v>
      </c>
      <c r="CY264" s="20">
        <v>36.76</v>
      </c>
      <c r="DE264" s="20">
        <v>26.66</v>
      </c>
      <c r="DF264" s="20">
        <v>19.309999999999999</v>
      </c>
      <c r="DL264" s="20">
        <v>11.7</v>
      </c>
      <c r="DM264" s="20">
        <v>18.63</v>
      </c>
      <c r="DS264" s="20">
        <v>21.08</v>
      </c>
      <c r="DT264" s="20">
        <v>26.68</v>
      </c>
      <c r="DZ264" s="20">
        <v>22.92</v>
      </c>
      <c r="EA264" s="20">
        <v>30.88</v>
      </c>
      <c r="EG264" s="20">
        <v>14.65</v>
      </c>
      <c r="EH264" s="20">
        <v>13.88</v>
      </c>
      <c r="EM264" s="20">
        <v>25.25</v>
      </c>
      <c r="EN264" s="20">
        <v>22.04</v>
      </c>
      <c r="ER264" s="20">
        <v>25.86</v>
      </c>
      <c r="ES264" s="20">
        <v>28.8</v>
      </c>
      <c r="ET264"/>
      <c r="EU264" s="18"/>
    </row>
    <row r="265" spans="1:151" s="3" customFormat="1" x14ac:dyDescent="0.25">
      <c r="A265" s="2">
        <v>2019</v>
      </c>
      <c r="B265" s="2">
        <v>4</v>
      </c>
      <c r="C265" s="2"/>
      <c r="F265" s="20">
        <v>159</v>
      </c>
      <c r="G265" s="20">
        <v>162</v>
      </c>
      <c r="M265" s="20">
        <v>172</v>
      </c>
      <c r="N265" s="20">
        <v>162</v>
      </c>
      <c r="T265" s="20">
        <v>202</v>
      </c>
      <c r="U265" s="20">
        <v>179</v>
      </c>
      <c r="AA265" s="20">
        <v>155</v>
      </c>
      <c r="AB265" s="20">
        <v>177</v>
      </c>
      <c r="AH265" s="20">
        <v>183</v>
      </c>
      <c r="AI265" s="20">
        <v>159</v>
      </c>
      <c r="AO265" s="20">
        <v>150</v>
      </c>
      <c r="AP265" s="20">
        <v>168</v>
      </c>
      <c r="AV265" s="20">
        <v>156</v>
      </c>
      <c r="AW265" s="20">
        <v>231</v>
      </c>
      <c r="BC265" s="20">
        <v>157</v>
      </c>
      <c r="BD265" s="20">
        <v>173</v>
      </c>
      <c r="BJ265" s="20">
        <v>136</v>
      </c>
      <c r="BK265" s="20">
        <v>120</v>
      </c>
      <c r="BP265" s="20">
        <v>189</v>
      </c>
      <c r="BQ265" s="20">
        <v>200</v>
      </c>
      <c r="BU265" s="20">
        <v>154</v>
      </c>
      <c r="BV265" s="20">
        <v>150</v>
      </c>
      <c r="CC265" s="20">
        <v>15.75</v>
      </c>
      <c r="CD265" s="20">
        <v>22.37</v>
      </c>
      <c r="CJ265" s="20">
        <v>16.97</v>
      </c>
      <c r="CK265" s="20">
        <v>17.3</v>
      </c>
      <c r="CQ265" s="20">
        <v>38.549999999999997</v>
      </c>
      <c r="CR265" s="20">
        <v>26.71</v>
      </c>
      <c r="CX265" s="20">
        <v>24.54</v>
      </c>
      <c r="CY265" s="20">
        <v>34.14</v>
      </c>
      <c r="DE265" s="20">
        <v>24.74</v>
      </c>
      <c r="DF265" s="20">
        <v>16.579999999999998</v>
      </c>
      <c r="DL265" s="20">
        <v>9.42</v>
      </c>
      <c r="DM265" s="20">
        <v>15.71</v>
      </c>
      <c r="DS265" s="20">
        <v>21.08</v>
      </c>
      <c r="DT265" s="20">
        <v>31.61</v>
      </c>
      <c r="DZ265" s="20">
        <v>21.44</v>
      </c>
      <c r="EA265" s="20">
        <v>28.69</v>
      </c>
      <c r="EG265" s="20">
        <v>18.21</v>
      </c>
      <c r="EH265" s="20">
        <v>14.29</v>
      </c>
      <c r="EM265" s="20">
        <v>21.88</v>
      </c>
      <c r="EN265" s="20">
        <v>25.85</v>
      </c>
      <c r="ER265" s="20">
        <v>32.159999999999997</v>
      </c>
      <c r="ES265" s="20">
        <v>34.380000000000003</v>
      </c>
      <c r="ET265"/>
      <c r="EU265" s="18"/>
    </row>
    <row r="266" spans="1:151" s="3" customFormat="1" x14ac:dyDescent="0.25">
      <c r="A266" s="2">
        <v>2020</v>
      </c>
      <c r="B266" s="17">
        <v>1</v>
      </c>
      <c r="C266" s="2"/>
      <c r="F266" s="20">
        <v>167</v>
      </c>
      <c r="G266" s="20">
        <v>168</v>
      </c>
      <c r="M266" s="20">
        <v>178</v>
      </c>
      <c r="N266" s="20">
        <v>154</v>
      </c>
      <c r="T266" s="20">
        <v>198</v>
      </c>
      <c r="U266" s="20">
        <v>179</v>
      </c>
      <c r="AA266" s="20">
        <v>153</v>
      </c>
      <c r="AB266" s="20">
        <v>190</v>
      </c>
      <c r="AH266" s="20">
        <v>184</v>
      </c>
      <c r="AI266" s="20">
        <v>160</v>
      </c>
      <c r="AO266" s="20">
        <v>155</v>
      </c>
      <c r="AP266" s="20">
        <v>171</v>
      </c>
      <c r="AV266" s="20">
        <v>146</v>
      </c>
      <c r="AW266" s="20">
        <v>229</v>
      </c>
      <c r="BC266" s="20">
        <v>157</v>
      </c>
      <c r="BD266" s="20">
        <v>172</v>
      </c>
      <c r="BJ266" s="20">
        <v>136</v>
      </c>
      <c r="BK266" s="20">
        <v>119</v>
      </c>
      <c r="BP266" s="20">
        <v>210</v>
      </c>
      <c r="BQ266" s="20">
        <v>190</v>
      </c>
      <c r="BU266" s="20">
        <v>147</v>
      </c>
      <c r="BV266" s="20">
        <v>151</v>
      </c>
      <c r="CC266" s="20">
        <v>17.22</v>
      </c>
      <c r="CD266" s="20">
        <v>24.73</v>
      </c>
      <c r="CJ266" s="20">
        <v>15.78</v>
      </c>
      <c r="CK266" s="20">
        <v>14.69</v>
      </c>
      <c r="CQ266" s="20">
        <v>38.18</v>
      </c>
      <c r="CR266" s="20">
        <v>28.14</v>
      </c>
      <c r="CX266" s="20">
        <v>23.2</v>
      </c>
      <c r="CY266" s="20">
        <v>35.270000000000003</v>
      </c>
      <c r="DE266" s="20">
        <v>24.19</v>
      </c>
      <c r="DF266" s="20">
        <v>18.13</v>
      </c>
      <c r="DL266" s="20">
        <v>8.94</v>
      </c>
      <c r="DM266" s="20">
        <v>16.25</v>
      </c>
      <c r="DS266" s="20">
        <v>19.29</v>
      </c>
      <c r="DT266" s="20">
        <v>31.3</v>
      </c>
      <c r="DZ266" s="20">
        <v>23.16</v>
      </c>
      <c r="EA266" s="20">
        <v>27.1</v>
      </c>
      <c r="EG266" s="20">
        <v>19.03</v>
      </c>
      <c r="EH266" s="20">
        <v>16.86</v>
      </c>
      <c r="EM266" s="20">
        <v>25.65</v>
      </c>
      <c r="EN266" s="20">
        <v>28.6</v>
      </c>
      <c r="ER266" s="20">
        <v>26.9</v>
      </c>
      <c r="ES266" s="20">
        <v>31.99</v>
      </c>
      <c r="ET266"/>
      <c r="EU266" s="18"/>
    </row>
    <row r="267" spans="1:151" s="3" customFormat="1" x14ac:dyDescent="0.25">
      <c r="A267" s="2">
        <v>2020</v>
      </c>
      <c r="B267" s="17">
        <v>2</v>
      </c>
      <c r="C267" s="2"/>
      <c r="F267" s="20">
        <v>155</v>
      </c>
      <c r="G267" s="20">
        <v>172</v>
      </c>
      <c r="M267" s="20">
        <v>170</v>
      </c>
      <c r="N267" s="20">
        <v>161</v>
      </c>
      <c r="T267" s="20">
        <v>195</v>
      </c>
      <c r="U267" s="20">
        <v>183</v>
      </c>
      <c r="AA267" s="20">
        <v>142</v>
      </c>
      <c r="AB267" s="20">
        <v>189</v>
      </c>
      <c r="AH267" s="20">
        <v>194</v>
      </c>
      <c r="AI267" s="20">
        <v>171</v>
      </c>
      <c r="AO267" s="20">
        <v>140</v>
      </c>
      <c r="AP267" s="20">
        <v>146</v>
      </c>
      <c r="AV267" s="20">
        <v>132</v>
      </c>
      <c r="AW267" s="20">
        <v>188</v>
      </c>
      <c r="BC267" s="20">
        <v>140</v>
      </c>
      <c r="BD267" s="20">
        <v>175</v>
      </c>
      <c r="BJ267" s="20">
        <v>132</v>
      </c>
      <c r="BK267" s="20">
        <v>116</v>
      </c>
      <c r="BP267" s="20">
        <v>159</v>
      </c>
      <c r="BQ267" s="20">
        <v>168</v>
      </c>
      <c r="BU267" s="20">
        <v>142</v>
      </c>
      <c r="BV267" s="20">
        <v>138</v>
      </c>
      <c r="CC267" s="20">
        <v>12.32</v>
      </c>
      <c r="CD267" s="20">
        <v>22.19</v>
      </c>
      <c r="CJ267" s="20">
        <v>16.399999999999999</v>
      </c>
      <c r="CK267" s="20">
        <v>15.55</v>
      </c>
      <c r="CQ267" s="20">
        <v>40.19</v>
      </c>
      <c r="CR267" s="20">
        <v>29.28</v>
      </c>
      <c r="CX267" s="20">
        <v>18.68</v>
      </c>
      <c r="CY267" s="20">
        <v>35.49</v>
      </c>
      <c r="DE267" s="20">
        <v>23.64</v>
      </c>
      <c r="DF267" s="20">
        <v>20.02</v>
      </c>
      <c r="DL267" s="20">
        <v>8.19</v>
      </c>
      <c r="DM267" s="20">
        <v>15.78</v>
      </c>
      <c r="DS267" s="20">
        <v>20</v>
      </c>
      <c r="DT267" s="20">
        <v>28.76</v>
      </c>
      <c r="DZ267" s="20">
        <v>22.18</v>
      </c>
      <c r="EA267" s="20">
        <v>26.48</v>
      </c>
      <c r="EG267" s="20">
        <v>16.43</v>
      </c>
      <c r="EH267" s="20">
        <v>16.739999999999998</v>
      </c>
      <c r="EM267" s="20">
        <v>21.31</v>
      </c>
      <c r="EN267" s="20">
        <v>25.8</v>
      </c>
      <c r="ER267" s="20">
        <v>24.38</v>
      </c>
      <c r="ES267" s="20">
        <v>32.03</v>
      </c>
      <c r="ET267"/>
      <c r="EU267" s="18"/>
    </row>
    <row r="268" spans="1:151" s="3" customFormat="1" x14ac:dyDescent="0.25">
      <c r="A268" s="2">
        <v>2020</v>
      </c>
      <c r="B268" s="17">
        <v>3</v>
      </c>
      <c r="C268" s="2"/>
      <c r="F268" s="20">
        <v>153</v>
      </c>
      <c r="G268" s="20">
        <v>165</v>
      </c>
      <c r="M268" s="20">
        <v>168</v>
      </c>
      <c r="N268" s="20">
        <v>158</v>
      </c>
      <c r="T268" s="20">
        <v>199</v>
      </c>
      <c r="U268" s="20">
        <v>185</v>
      </c>
      <c r="AA268" s="20">
        <v>144</v>
      </c>
      <c r="AB268" s="20">
        <v>194</v>
      </c>
      <c r="AH268" s="20">
        <v>180</v>
      </c>
      <c r="AI268" s="20">
        <v>146</v>
      </c>
      <c r="AO268" s="20">
        <v>141</v>
      </c>
      <c r="AP268" s="20">
        <v>164</v>
      </c>
      <c r="AV268" s="20">
        <v>131</v>
      </c>
      <c r="AW268" s="20">
        <v>188</v>
      </c>
      <c r="BC268" s="20">
        <v>135</v>
      </c>
      <c r="BD268" s="20">
        <v>168</v>
      </c>
      <c r="BJ268" s="20">
        <v>115</v>
      </c>
      <c r="BK268" s="20">
        <v>119</v>
      </c>
      <c r="BP268" s="20">
        <v>160</v>
      </c>
      <c r="BQ268" s="20">
        <v>168</v>
      </c>
      <c r="BU268" s="20">
        <v>151</v>
      </c>
      <c r="BV268" s="20">
        <v>136</v>
      </c>
      <c r="CC268" s="20">
        <v>13.7</v>
      </c>
      <c r="CD268" s="20">
        <v>18.329999999999998</v>
      </c>
      <c r="CJ268" s="20">
        <v>16.46</v>
      </c>
      <c r="CK268" s="20">
        <v>14.84</v>
      </c>
      <c r="CQ268" s="20">
        <v>39.56</v>
      </c>
      <c r="CR268" s="20">
        <v>31.95</v>
      </c>
      <c r="CX268" s="20">
        <v>18.149999999999999</v>
      </c>
      <c r="CY268" s="20">
        <v>35.93</v>
      </c>
      <c r="DE268" s="20">
        <v>17.940000000000001</v>
      </c>
      <c r="DF268" s="20">
        <v>12.88</v>
      </c>
      <c r="DL268" s="20">
        <v>9.41</v>
      </c>
      <c r="DM268" s="20">
        <v>14.57</v>
      </c>
      <c r="DS268" s="20">
        <v>19.41</v>
      </c>
      <c r="DT268" s="20">
        <v>32.22</v>
      </c>
      <c r="DZ268" s="20">
        <v>20.69</v>
      </c>
      <c r="EA268" s="20">
        <v>26.72</v>
      </c>
      <c r="EG268" s="20">
        <v>15.09</v>
      </c>
      <c r="EH268" s="20">
        <v>14.38</v>
      </c>
      <c r="EM268" s="20">
        <v>20.37</v>
      </c>
      <c r="EN268" s="20">
        <v>24.6</v>
      </c>
      <c r="ER268" s="20">
        <v>29.95</v>
      </c>
      <c r="ES268" s="20">
        <v>30.65</v>
      </c>
      <c r="ET268"/>
      <c r="EU268" s="18"/>
    </row>
    <row r="269" spans="1:151" s="3" customFormat="1" x14ac:dyDescent="0.25">
      <c r="A269" s="2">
        <v>2020</v>
      </c>
      <c r="B269" s="2">
        <v>4</v>
      </c>
      <c r="C269" s="2"/>
      <c r="F269" s="3">
        <v>159</v>
      </c>
      <c r="G269" s="3">
        <v>171</v>
      </c>
      <c r="M269" s="3">
        <v>180</v>
      </c>
      <c r="N269" s="3">
        <v>153</v>
      </c>
      <c r="T269" s="3">
        <v>210</v>
      </c>
      <c r="U269" s="3">
        <v>205</v>
      </c>
      <c r="AA269" s="3">
        <v>158</v>
      </c>
      <c r="AB269" s="3">
        <v>190</v>
      </c>
      <c r="AH269" s="3">
        <v>179</v>
      </c>
      <c r="AI269" s="3">
        <v>158</v>
      </c>
      <c r="AO269" s="3">
        <v>169</v>
      </c>
      <c r="AP269" s="3">
        <v>165</v>
      </c>
      <c r="AV269" s="3">
        <v>150</v>
      </c>
      <c r="AW269" s="3">
        <v>230</v>
      </c>
      <c r="BC269" s="3">
        <v>138</v>
      </c>
      <c r="BD269" s="3">
        <v>170</v>
      </c>
      <c r="BJ269" s="3">
        <v>99</v>
      </c>
      <c r="BK269" s="3">
        <v>109</v>
      </c>
      <c r="BP269" s="3">
        <v>182</v>
      </c>
      <c r="BQ269" s="3">
        <v>226</v>
      </c>
      <c r="BU269" s="3">
        <v>147</v>
      </c>
      <c r="BV269" s="3">
        <v>156</v>
      </c>
      <c r="CC269" s="3">
        <v>15.95</v>
      </c>
      <c r="CD269" s="3">
        <v>22.19</v>
      </c>
      <c r="CJ269" s="3">
        <v>14.61</v>
      </c>
      <c r="CK269" s="3">
        <v>14.82</v>
      </c>
      <c r="CQ269" s="3">
        <v>42.6</v>
      </c>
      <c r="CR269" s="3">
        <v>31.12</v>
      </c>
      <c r="CX269" s="3">
        <v>25.23</v>
      </c>
      <c r="CY269" s="3">
        <v>36.99</v>
      </c>
      <c r="DE269" s="3">
        <v>21.49</v>
      </c>
      <c r="DF269" s="3">
        <v>15.47</v>
      </c>
      <c r="DL269" s="3">
        <v>10.81</v>
      </c>
      <c r="DM269" s="3">
        <v>14.3</v>
      </c>
      <c r="DS269" s="3">
        <v>20.72</v>
      </c>
      <c r="DT269" s="3">
        <v>33.450000000000003</v>
      </c>
      <c r="DZ269" s="3">
        <v>21.88</v>
      </c>
      <c r="EA269" s="3">
        <v>28.85</v>
      </c>
      <c r="EG269" s="3">
        <v>16.079999999999998</v>
      </c>
      <c r="EH269" s="3">
        <v>15.4</v>
      </c>
      <c r="EM269" s="3">
        <v>19.72</v>
      </c>
      <c r="EN269" s="3">
        <v>25.22</v>
      </c>
      <c r="ER269" s="3">
        <v>25.54</v>
      </c>
      <c r="ES269" s="3">
        <v>33.47</v>
      </c>
      <c r="ET269"/>
      <c r="EU269" s="18"/>
    </row>
    <row r="270" spans="1:151" s="3" customFormat="1" x14ac:dyDescent="0.25">
      <c r="A270" s="2">
        <v>2021</v>
      </c>
      <c r="B270" s="17">
        <v>1</v>
      </c>
      <c r="C270" s="2"/>
      <c r="F270" s="3">
        <v>158</v>
      </c>
      <c r="G270" s="3">
        <v>169</v>
      </c>
      <c r="M270" s="3">
        <v>209</v>
      </c>
      <c r="N270" s="3">
        <v>169</v>
      </c>
      <c r="T270" s="3">
        <v>223</v>
      </c>
      <c r="U270" s="3">
        <v>210</v>
      </c>
      <c r="AA270" s="3">
        <v>164</v>
      </c>
      <c r="AB270" s="3">
        <v>214</v>
      </c>
      <c r="AH270" s="3">
        <v>159</v>
      </c>
      <c r="AI270" s="3">
        <v>160</v>
      </c>
      <c r="AO270" s="3">
        <v>174</v>
      </c>
      <c r="AP270" s="3">
        <v>171</v>
      </c>
      <c r="AV270" s="3">
        <v>164</v>
      </c>
      <c r="AW270" s="3">
        <v>187</v>
      </c>
      <c r="BC270" s="3">
        <v>152</v>
      </c>
      <c r="BD270" s="3">
        <v>178</v>
      </c>
      <c r="BJ270" s="3">
        <v>119</v>
      </c>
      <c r="BK270" s="3">
        <v>109</v>
      </c>
      <c r="BP270" s="3">
        <v>181</v>
      </c>
      <c r="BQ270" s="3">
        <v>241</v>
      </c>
      <c r="BU270" s="3">
        <v>138</v>
      </c>
      <c r="BV270" s="3">
        <v>158</v>
      </c>
      <c r="CC270" s="3">
        <v>15.4</v>
      </c>
      <c r="CD270" s="3">
        <v>26.91</v>
      </c>
      <c r="CJ270" s="3">
        <v>13.69</v>
      </c>
      <c r="CK270" s="3">
        <v>11.86</v>
      </c>
      <c r="CQ270" s="3">
        <v>45.11</v>
      </c>
      <c r="CR270" s="3">
        <v>29.95</v>
      </c>
      <c r="CX270" s="3">
        <v>25.21</v>
      </c>
      <c r="CY270" s="3">
        <v>36.340000000000003</v>
      </c>
      <c r="DE270" s="3">
        <v>23.69</v>
      </c>
      <c r="DF270" s="3">
        <v>15.24</v>
      </c>
      <c r="DL270" s="3">
        <v>8.07</v>
      </c>
      <c r="DM270" s="3">
        <v>14.6</v>
      </c>
      <c r="DS270" s="3">
        <v>23.43</v>
      </c>
      <c r="DT270" s="3">
        <v>37.79</v>
      </c>
      <c r="DZ270" s="3">
        <v>25.49</v>
      </c>
      <c r="EA270" s="3">
        <v>31.09</v>
      </c>
      <c r="EG270" s="3">
        <v>20.22</v>
      </c>
      <c r="EH270" s="3">
        <v>14.3</v>
      </c>
      <c r="EM270" s="3">
        <v>19.309999999999999</v>
      </c>
      <c r="EN270" s="3">
        <v>26.58</v>
      </c>
      <c r="ER270" s="3">
        <v>28.54</v>
      </c>
      <c r="ES270" s="3">
        <v>38.42</v>
      </c>
      <c r="ET270"/>
      <c r="EU270" s="18"/>
    </row>
    <row r="271" spans="1:151" s="3" customFormat="1" x14ac:dyDescent="0.25">
      <c r="A271" s="2">
        <v>2021</v>
      </c>
      <c r="B271" s="17">
        <v>2</v>
      </c>
      <c r="C271" s="2"/>
      <c r="F271" s="3">
        <v>161</v>
      </c>
      <c r="G271" s="3">
        <v>173</v>
      </c>
      <c r="M271" s="3">
        <v>203</v>
      </c>
      <c r="N271" s="3">
        <v>167</v>
      </c>
      <c r="T271" s="3">
        <v>216</v>
      </c>
      <c r="U271" s="3">
        <v>207</v>
      </c>
      <c r="AA271" s="3">
        <v>177</v>
      </c>
      <c r="AB271" s="3">
        <v>203</v>
      </c>
      <c r="AH271" s="3">
        <v>193</v>
      </c>
      <c r="AI271" s="3">
        <v>192</v>
      </c>
      <c r="AO271" s="3">
        <v>152</v>
      </c>
      <c r="AP271" s="3">
        <v>173</v>
      </c>
      <c r="AV271" s="3">
        <v>184</v>
      </c>
      <c r="AW271" s="3">
        <v>242</v>
      </c>
      <c r="BC271" s="3">
        <v>164</v>
      </c>
      <c r="BD271" s="3">
        <v>178</v>
      </c>
      <c r="BJ271" s="3">
        <v>116</v>
      </c>
      <c r="BK271" s="3">
        <v>111</v>
      </c>
      <c r="BP271" s="3">
        <v>197</v>
      </c>
      <c r="BQ271" s="3">
        <v>228</v>
      </c>
      <c r="BU271" s="3">
        <v>141</v>
      </c>
      <c r="BV271" s="3">
        <v>142</v>
      </c>
      <c r="CC271" s="3">
        <v>16.47</v>
      </c>
      <c r="CD271" s="3">
        <v>27.16</v>
      </c>
      <c r="CJ271" s="3">
        <v>13.28</v>
      </c>
      <c r="CK271" s="3">
        <v>13.1</v>
      </c>
      <c r="CQ271" s="3">
        <v>48.98</v>
      </c>
      <c r="CR271" s="3">
        <v>32.340000000000003</v>
      </c>
      <c r="CX271" s="3">
        <v>25.77</v>
      </c>
      <c r="CY271" s="3">
        <v>40.54</v>
      </c>
      <c r="DE271" s="3">
        <v>23.1</v>
      </c>
      <c r="DF271" s="3">
        <v>15.43</v>
      </c>
      <c r="DL271" s="3">
        <v>8.84</v>
      </c>
      <c r="DM271" s="3">
        <v>13.33</v>
      </c>
      <c r="DS271" s="3">
        <v>19.63</v>
      </c>
      <c r="DT271" s="3">
        <v>30.82</v>
      </c>
      <c r="DZ271" s="3">
        <v>25.6</v>
      </c>
      <c r="EA271" s="3">
        <v>25.85</v>
      </c>
      <c r="EG271" s="3">
        <v>18.329999999999998</v>
      </c>
      <c r="EH271" s="3">
        <v>12.92</v>
      </c>
      <c r="EM271" s="3">
        <v>19.04</v>
      </c>
      <c r="EN271" s="3">
        <v>24.26</v>
      </c>
      <c r="ER271" s="3">
        <v>26.55</v>
      </c>
      <c r="ES271" s="3">
        <v>33.53</v>
      </c>
      <c r="ET271"/>
      <c r="EU271" s="18"/>
    </row>
    <row r="272" spans="1:151" s="3" customFormat="1" x14ac:dyDescent="0.25">
      <c r="A272" s="2">
        <v>2021</v>
      </c>
      <c r="B272" s="17">
        <v>3</v>
      </c>
      <c r="C272" s="2"/>
      <c r="ET272"/>
      <c r="EU272" s="18"/>
    </row>
    <row r="273" spans="1:151" s="3" customFormat="1" x14ac:dyDescent="0.25">
      <c r="A273" s="2">
        <v>2021</v>
      </c>
      <c r="B273" s="2">
        <v>4</v>
      </c>
      <c r="C273" s="2"/>
      <c r="ET273"/>
      <c r="EU273" s="18"/>
    </row>
    <row r="274" spans="1:151" s="3" customFormat="1" x14ac:dyDescent="0.25">
      <c r="A274" s="17"/>
      <c r="B274" s="17"/>
      <c r="ET274"/>
      <c r="EU274" s="18"/>
    </row>
    <row r="275" spans="1:151" x14ac:dyDescent="0.25">
      <c r="A275" s="6"/>
      <c r="C275" s="3"/>
      <c r="D275" s="4"/>
      <c r="E275" s="4"/>
      <c r="I275" s="3"/>
      <c r="Q275"/>
      <c r="R275"/>
      <c r="S275"/>
      <c r="T275" s="2"/>
      <c r="U275" s="2"/>
      <c r="V275"/>
      <c r="W275"/>
      <c r="X275" s="5"/>
      <c r="Y275" s="5"/>
      <c r="Z275" s="2"/>
      <c r="AA275" s="2"/>
      <c r="AB275" s="2"/>
      <c r="AC275" s="5"/>
      <c r="AD275"/>
      <c r="AG275"/>
      <c r="AH275"/>
      <c r="AI275"/>
      <c r="AJ275"/>
      <c r="AK275"/>
      <c r="AL275"/>
      <c r="AM275" s="4"/>
      <c r="AN275"/>
      <c r="AO275"/>
      <c r="AP275"/>
      <c r="AQ275"/>
      <c r="AR275"/>
      <c r="AS275"/>
      <c r="AW275" s="5"/>
      <c r="AY275" s="2"/>
      <c r="AZ275" s="2"/>
      <c r="BB275" s="5"/>
      <c r="BC275" s="5"/>
      <c r="BE275"/>
      <c r="BF275" s="5"/>
      <c r="BG275"/>
      <c r="BH275"/>
      <c r="BI275"/>
      <c r="BJ275"/>
      <c r="BL275"/>
      <c r="BN275"/>
      <c r="BO275"/>
      <c r="BP275"/>
      <c r="BQ275"/>
      <c r="CA275"/>
      <c r="CB275"/>
      <c r="CC275"/>
      <c r="CE275"/>
      <c r="CF275"/>
      <c r="CG275"/>
      <c r="CH275"/>
      <c r="CI275"/>
      <c r="CJ275"/>
      <c r="CL275"/>
      <c r="CN275"/>
      <c r="CO275"/>
      <c r="CP275"/>
      <c r="CQ275"/>
      <c r="CR275"/>
      <c r="CS275"/>
      <c r="CT275"/>
      <c r="CU275"/>
      <c r="CV275"/>
      <c r="CW275"/>
      <c r="DB275"/>
      <c r="DC275"/>
      <c r="DF275"/>
      <c r="DP275"/>
      <c r="DS275"/>
    </row>
    <row r="276" spans="1:151" x14ac:dyDescent="0.25">
      <c r="A276" s="6"/>
      <c r="C276" s="3"/>
      <c r="D276" s="4"/>
      <c r="E276" s="4"/>
      <c r="I276" s="3"/>
      <c r="Q276"/>
      <c r="R276"/>
      <c r="S276"/>
      <c r="T276" s="2"/>
      <c r="U276" s="2"/>
      <c r="V276" s="2"/>
      <c r="W276" s="2"/>
      <c r="AG276"/>
      <c r="AH276"/>
      <c r="AI276"/>
      <c r="AJ276"/>
      <c r="AK276"/>
      <c r="AL276"/>
      <c r="AM276" s="4"/>
      <c r="AO276" s="2"/>
      <c r="AR276" s="5"/>
      <c r="AW276" s="5"/>
      <c r="AY276" s="2"/>
      <c r="AZ276" s="2"/>
      <c r="BB276" s="5"/>
      <c r="BE276"/>
      <c r="BF276" s="5"/>
      <c r="BG276" s="5"/>
      <c r="BH276"/>
      <c r="BP276"/>
      <c r="CA276"/>
      <c r="CB276"/>
      <c r="CC276"/>
      <c r="CD276"/>
      <c r="CE276"/>
      <c r="CF276"/>
      <c r="CG276"/>
      <c r="CH276"/>
      <c r="CL276"/>
      <c r="DB276"/>
      <c r="DC276"/>
    </row>
    <row r="277" spans="1:151" x14ac:dyDescent="0.25">
      <c r="A277" s="6"/>
      <c r="C277" s="3"/>
      <c r="D277" s="4"/>
      <c r="E277" s="4"/>
      <c r="I277" s="3"/>
      <c r="Q277"/>
      <c r="R277"/>
      <c r="S277"/>
      <c r="T277" s="2"/>
      <c r="U277" s="2"/>
      <c r="V277" s="2"/>
      <c r="W277" s="2"/>
      <c r="AG277"/>
      <c r="AH277"/>
      <c r="AI277"/>
      <c r="AJ277"/>
      <c r="AK277"/>
      <c r="AL277"/>
      <c r="AM277" s="4"/>
      <c r="AO277" s="2"/>
      <c r="AR277" s="5"/>
      <c r="AW277" s="5"/>
      <c r="AY277" s="2"/>
      <c r="AZ277" s="2"/>
      <c r="BB277" s="5"/>
      <c r="BE277"/>
      <c r="BF277" s="5"/>
      <c r="BG277" s="5"/>
      <c r="BH277"/>
      <c r="BP277"/>
      <c r="CA277"/>
      <c r="CB277"/>
      <c r="CC277"/>
      <c r="CD277"/>
      <c r="CE277"/>
      <c r="CF277"/>
      <c r="CG277"/>
      <c r="CH277"/>
      <c r="CL277"/>
      <c r="DB277"/>
      <c r="DC277"/>
    </row>
    <row r="278" spans="1:151" x14ac:dyDescent="0.25">
      <c r="A278" s="6"/>
      <c r="C278" s="3"/>
      <c r="D278" s="4"/>
      <c r="E278" s="4"/>
      <c r="I278" s="3"/>
      <c r="Q278"/>
      <c r="R278"/>
      <c r="S278"/>
      <c r="T278" s="2"/>
      <c r="U278" s="2"/>
      <c r="V278" s="2"/>
      <c r="W278" s="2"/>
      <c r="AG278"/>
      <c r="AH278"/>
      <c r="AI278"/>
      <c r="AJ278"/>
      <c r="AK278"/>
      <c r="AL278"/>
      <c r="AM278" s="4"/>
      <c r="AO278" s="2"/>
      <c r="AR278" s="5"/>
      <c r="AW278" s="5"/>
      <c r="AY278" s="2"/>
      <c r="AZ278" s="2"/>
      <c r="BB278" s="5"/>
      <c r="BE278"/>
      <c r="BF278" s="5"/>
      <c r="BG278" s="5"/>
      <c r="BH278"/>
      <c r="BP278"/>
      <c r="CA278"/>
      <c r="CB278"/>
      <c r="CC278"/>
      <c r="CD278"/>
      <c r="CE278"/>
      <c r="CF278"/>
      <c r="CG278"/>
      <c r="CH278"/>
      <c r="CL278"/>
      <c r="DB278"/>
      <c r="DC278"/>
    </row>
    <row r="279" spans="1:151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J279" s="2"/>
      <c r="AK279" s="2"/>
      <c r="AL279" s="2"/>
      <c r="AO279" s="2"/>
      <c r="AP279" s="2"/>
      <c r="AQ279" s="2"/>
      <c r="AU279" s="2"/>
      <c r="AV279" s="2"/>
      <c r="AY279" s="2"/>
      <c r="AZ279" s="2"/>
      <c r="BB279" s="5"/>
      <c r="BE279" s="5"/>
      <c r="BF279" s="5"/>
      <c r="BG279" s="5"/>
      <c r="BP279"/>
      <c r="CA279"/>
      <c r="CB279"/>
      <c r="CC279"/>
      <c r="CD279"/>
      <c r="CE279"/>
      <c r="CF279"/>
      <c r="CG279"/>
      <c r="CH279"/>
      <c r="CL279"/>
    </row>
    <row r="280" spans="1:151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J280" s="2"/>
      <c r="AK280" s="2"/>
      <c r="AL280" s="2"/>
      <c r="AO280" s="2"/>
      <c r="AP280" s="2"/>
      <c r="AQ280" s="2"/>
      <c r="AU280" s="2"/>
      <c r="AV280" s="2"/>
      <c r="AY280" s="2"/>
      <c r="AZ280" s="2"/>
      <c r="BC280" s="5"/>
      <c r="BD280"/>
      <c r="BE280"/>
      <c r="BF280"/>
      <c r="CL280"/>
    </row>
    <row r="281" spans="1:151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J281" s="2"/>
      <c r="AK281" s="2"/>
      <c r="AL281" s="2"/>
      <c r="AO281" s="2"/>
      <c r="AP281" s="2"/>
      <c r="AQ281" s="2"/>
      <c r="AU281" s="2"/>
      <c r="AV281" s="2"/>
      <c r="AY281" s="2"/>
      <c r="AZ281" s="2"/>
      <c r="BC281"/>
      <c r="BD281"/>
      <c r="BE281" s="5"/>
      <c r="BF281"/>
      <c r="BG281"/>
      <c r="BH281"/>
      <c r="DA281" s="3"/>
      <c r="DK281"/>
      <c r="DL281"/>
      <c r="DM281"/>
      <c r="DP281"/>
    </row>
    <row r="282" spans="1:151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J282" s="2"/>
      <c r="AK282" s="2"/>
      <c r="AL282" s="2"/>
      <c r="AO282" s="2"/>
      <c r="AP282" s="2"/>
      <c r="AQ282" s="2"/>
      <c r="AU282" s="2"/>
      <c r="AV282" s="2"/>
      <c r="AY282" s="2"/>
      <c r="AZ282" s="2"/>
      <c r="BC282"/>
      <c r="BD282"/>
      <c r="BE282" s="5"/>
      <c r="BF282"/>
      <c r="BG282"/>
      <c r="BH282"/>
    </row>
    <row r="283" spans="1:151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J283" s="2"/>
      <c r="AK283" s="2"/>
      <c r="AL283" s="2"/>
      <c r="AO283" s="2"/>
      <c r="AP283" s="2"/>
      <c r="AQ283" s="2"/>
      <c r="AU283" s="2"/>
      <c r="AV283" s="2"/>
      <c r="AY283" s="2"/>
      <c r="AZ283" s="2"/>
      <c r="BC283"/>
      <c r="BD283"/>
      <c r="BE283" s="5"/>
      <c r="BF283"/>
      <c r="BG283"/>
      <c r="BH283"/>
    </row>
    <row r="284" spans="1:151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J284" s="2"/>
      <c r="AK284" s="2"/>
      <c r="AL284" s="2"/>
      <c r="AO284" s="2"/>
      <c r="AP284" s="2"/>
      <c r="AQ284" s="2"/>
      <c r="AU284" s="2"/>
      <c r="AV284" s="2"/>
      <c r="AY284" s="2"/>
      <c r="AZ284" s="2"/>
      <c r="BC284"/>
      <c r="BD284"/>
      <c r="BE284" s="5"/>
      <c r="BF284"/>
      <c r="BG284"/>
      <c r="BH284"/>
    </row>
    <row r="285" spans="1:151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J285" s="2"/>
      <c r="AK285" s="2"/>
      <c r="AL285" s="2"/>
      <c r="AO285" s="2"/>
      <c r="AP285" s="2"/>
      <c r="AQ285" s="2"/>
      <c r="AU285" s="2"/>
      <c r="AV285" s="2"/>
      <c r="AY285" s="2"/>
      <c r="AZ285" s="2"/>
      <c r="BC285"/>
      <c r="BD285"/>
      <c r="BE285" s="5"/>
      <c r="BF285"/>
      <c r="BG285"/>
      <c r="BH285"/>
    </row>
    <row r="286" spans="1:151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J286" s="2"/>
      <c r="AK286" s="2"/>
      <c r="AL286" s="2"/>
      <c r="AO286" s="2"/>
      <c r="AP286" s="2"/>
      <c r="AQ286" s="2"/>
      <c r="AU286" s="2"/>
      <c r="AV286" s="2"/>
      <c r="AY286" s="2"/>
      <c r="AZ286" s="2"/>
      <c r="BC286"/>
      <c r="BD286"/>
      <c r="BE286" s="5"/>
      <c r="BF286"/>
      <c r="BG286"/>
      <c r="BH286"/>
    </row>
    <row r="287" spans="1:151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J287" s="2"/>
      <c r="AK287" s="2"/>
      <c r="AL287" s="2"/>
      <c r="AO287" s="2"/>
      <c r="AP287" s="2"/>
      <c r="AQ287" s="2"/>
      <c r="AU287" s="2"/>
      <c r="AV287" s="2"/>
      <c r="AY287" s="2"/>
      <c r="AZ287" s="2"/>
      <c r="BC287"/>
      <c r="BD287"/>
      <c r="BE287" s="5"/>
      <c r="BF287"/>
      <c r="BG287"/>
      <c r="BH287"/>
    </row>
    <row r="288" spans="1:151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J288" s="2"/>
      <c r="AK288" s="2"/>
      <c r="AL288" s="2"/>
      <c r="AO288" s="2"/>
      <c r="AP288" s="2"/>
      <c r="AQ288" s="2"/>
      <c r="AU288" s="2"/>
      <c r="AV288" s="2"/>
      <c r="AY288" s="2"/>
      <c r="AZ288" s="2"/>
      <c r="BC288"/>
      <c r="BD288"/>
      <c r="BE288" s="5"/>
      <c r="BF288"/>
      <c r="BG288"/>
      <c r="BH288"/>
    </row>
    <row r="289" spans="4:60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J289" s="2"/>
      <c r="AK289" s="2"/>
      <c r="AL289" s="2"/>
      <c r="AO289" s="2"/>
      <c r="AP289" s="2"/>
      <c r="AQ289" s="2"/>
      <c r="AU289" s="2"/>
      <c r="AV289" s="2"/>
      <c r="AY289" s="2"/>
      <c r="AZ289" s="2"/>
      <c r="BC289"/>
      <c r="BD289"/>
      <c r="BE289" s="5"/>
      <c r="BF289"/>
      <c r="BG289"/>
      <c r="BH289"/>
    </row>
    <row r="290" spans="4:60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J290" s="2"/>
      <c r="AK290" s="2"/>
      <c r="AL290" s="2"/>
      <c r="AO290" s="2"/>
      <c r="AP290" s="2"/>
      <c r="AQ290" s="2"/>
      <c r="AU290" s="2"/>
      <c r="AV290" s="2"/>
      <c r="AY290" s="2"/>
      <c r="AZ290" s="2"/>
      <c r="BC290"/>
      <c r="BD290"/>
      <c r="BE290" s="5"/>
      <c r="BF290"/>
      <c r="BG290"/>
      <c r="BH290"/>
    </row>
    <row r="291" spans="4:60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J291" s="2"/>
      <c r="AK291" s="2"/>
      <c r="AL291" s="2"/>
      <c r="AO291" s="2"/>
      <c r="AP291" s="2"/>
      <c r="AQ291" s="2"/>
      <c r="AU291" s="2"/>
      <c r="AV291" s="2"/>
      <c r="AY291" s="2"/>
      <c r="AZ291" s="2"/>
      <c r="BC291"/>
      <c r="BD291"/>
      <c r="BE291" s="5"/>
      <c r="BF291"/>
      <c r="BG291"/>
      <c r="BH291"/>
    </row>
    <row r="292" spans="4:60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J292" s="2"/>
      <c r="AK292" s="2"/>
      <c r="AL292" s="2"/>
      <c r="AO292" s="2"/>
      <c r="AP292" s="2"/>
      <c r="AQ292" s="2"/>
      <c r="AU292" s="2"/>
      <c r="AV292" s="2"/>
      <c r="AY292" s="2"/>
      <c r="AZ292" s="2"/>
      <c r="BC292"/>
      <c r="BD292"/>
      <c r="BE292" s="5"/>
      <c r="BF292"/>
      <c r="BG292"/>
      <c r="BH292"/>
    </row>
    <row r="293" spans="4:60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J293" s="2"/>
      <c r="AK293" s="2"/>
      <c r="AL293" s="2"/>
      <c r="AO293" s="2"/>
      <c r="AP293" s="2"/>
      <c r="AQ293" s="2"/>
      <c r="AU293" s="2"/>
      <c r="AV293" s="2"/>
      <c r="AY293" s="2"/>
      <c r="AZ293" s="2"/>
      <c r="BC293"/>
      <c r="BD293"/>
      <c r="BE293" s="5"/>
      <c r="BF293"/>
      <c r="BG293"/>
      <c r="BH293"/>
    </row>
    <row r="294" spans="4:60" x14ac:dyDescent="0.2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J294" s="2"/>
      <c r="AK294" s="2"/>
      <c r="AL294" s="2"/>
      <c r="AO294" s="2"/>
      <c r="AP294" s="2"/>
      <c r="AQ294" s="2"/>
      <c r="AU294" s="2"/>
      <c r="AV294" s="2"/>
      <c r="AY294" s="2"/>
      <c r="AZ294" s="2"/>
      <c r="BC294"/>
      <c r="BD294"/>
      <c r="BE294" s="5"/>
      <c r="BF294"/>
      <c r="BG294"/>
      <c r="BH294"/>
    </row>
    <row r="295" spans="4:60" x14ac:dyDescent="0.2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J295" s="2"/>
      <c r="AK295" s="2"/>
      <c r="AL295" s="2"/>
      <c r="AO295" s="2"/>
      <c r="AP295" s="2"/>
      <c r="AQ295" s="2"/>
      <c r="AU295" s="2"/>
      <c r="AV295" s="2"/>
      <c r="AY295" s="2"/>
      <c r="AZ295" s="2"/>
      <c r="BC295"/>
      <c r="BD295"/>
      <c r="BE295" s="5"/>
      <c r="BF295"/>
      <c r="BG295"/>
      <c r="BH295"/>
    </row>
    <row r="296" spans="4:60" x14ac:dyDescent="0.2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J296" s="2"/>
      <c r="AK296" s="2"/>
      <c r="AL296" s="2"/>
      <c r="AO296" s="2"/>
      <c r="AP296" s="2"/>
      <c r="AQ296" s="2"/>
      <c r="AU296" s="2"/>
      <c r="AV296" s="2"/>
      <c r="AY296" s="2"/>
      <c r="AZ296" s="2"/>
      <c r="BC296"/>
      <c r="BD296"/>
      <c r="BE296" s="5"/>
      <c r="BF296"/>
      <c r="BG296"/>
      <c r="BH296"/>
    </row>
    <row r="297" spans="4:60" x14ac:dyDescent="0.2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J297" s="2"/>
      <c r="AK297" s="2"/>
      <c r="AL297" s="2"/>
      <c r="AO297" s="2"/>
      <c r="AP297" s="2"/>
      <c r="AQ297" s="2"/>
      <c r="AU297" s="2"/>
      <c r="AV297" s="2"/>
      <c r="AY297" s="2"/>
      <c r="AZ297" s="2"/>
      <c r="BC297"/>
      <c r="BD297"/>
      <c r="BE297" s="5"/>
      <c r="BF297"/>
      <c r="BG297"/>
      <c r="BH297"/>
    </row>
    <row r="298" spans="4:60" x14ac:dyDescent="0.2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J298" s="2"/>
      <c r="AK298" s="2"/>
      <c r="AL298" s="2"/>
      <c r="AO298" s="2"/>
      <c r="AP298" s="2"/>
      <c r="AQ298" s="2"/>
      <c r="AU298" s="2"/>
      <c r="AV298" s="2"/>
      <c r="AY298" s="2"/>
      <c r="AZ298" s="2"/>
      <c r="BC298"/>
      <c r="BD298"/>
      <c r="BE298" s="5"/>
      <c r="BF298"/>
      <c r="BG298"/>
      <c r="BH298"/>
    </row>
    <row r="299" spans="4:60" x14ac:dyDescent="0.2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J299" s="2"/>
      <c r="AK299" s="2"/>
      <c r="AL299" s="2"/>
      <c r="AO299" s="2"/>
      <c r="AP299" s="2"/>
      <c r="AQ299" s="2"/>
      <c r="AU299" s="2"/>
      <c r="AV299" s="2"/>
      <c r="AY299" s="2"/>
      <c r="AZ299" s="2"/>
      <c r="BC299"/>
      <c r="BD299"/>
      <c r="BE299" s="5"/>
      <c r="BF299"/>
      <c r="BG299"/>
      <c r="BH299"/>
    </row>
    <row r="300" spans="4:60" x14ac:dyDescent="0.2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J300" s="2"/>
      <c r="AK300" s="2"/>
      <c r="AL300" s="2"/>
      <c r="AO300" s="2"/>
      <c r="AP300" s="2"/>
      <c r="AQ300" s="2"/>
      <c r="AU300" s="2"/>
      <c r="AV300" s="2"/>
      <c r="AY300" s="2"/>
      <c r="AZ300" s="2"/>
      <c r="BC300"/>
      <c r="BD300"/>
      <c r="BE300" s="5"/>
      <c r="BF300"/>
      <c r="BG300"/>
      <c r="BH300"/>
    </row>
    <row r="301" spans="4:60" x14ac:dyDescent="0.2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J301" s="2"/>
      <c r="AK301" s="2"/>
      <c r="AL301" s="2"/>
      <c r="AO301" s="2"/>
      <c r="AP301" s="2"/>
      <c r="AQ301" s="2"/>
      <c r="AU301" s="2"/>
      <c r="AV301" s="2"/>
      <c r="AY301" s="2"/>
      <c r="AZ301" s="2"/>
      <c r="BC301"/>
      <c r="BD301"/>
      <c r="BE301" s="5"/>
      <c r="BF301"/>
      <c r="BG301"/>
      <c r="BH301"/>
    </row>
    <row r="302" spans="4:60" x14ac:dyDescent="0.2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J302" s="2"/>
      <c r="AK302" s="2"/>
      <c r="AL302" s="2"/>
      <c r="AO302" s="2"/>
      <c r="AP302" s="2"/>
      <c r="AQ302" s="2"/>
      <c r="AU302" s="2"/>
      <c r="AV302" s="2"/>
      <c r="AY302" s="2"/>
      <c r="AZ302" s="2"/>
      <c r="BC302"/>
      <c r="BD302"/>
      <c r="BE302" s="5"/>
      <c r="BF302"/>
      <c r="BG302"/>
      <c r="BH302"/>
    </row>
    <row r="303" spans="4:60" x14ac:dyDescent="0.2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J303" s="2"/>
      <c r="AK303" s="2"/>
      <c r="AL303" s="2"/>
      <c r="AO303" s="2"/>
      <c r="AP303" s="2"/>
      <c r="AQ303" s="2"/>
      <c r="AU303" s="2"/>
      <c r="AV303" s="2"/>
      <c r="AY303" s="2"/>
      <c r="AZ303" s="2"/>
      <c r="BC303"/>
      <c r="BD303"/>
      <c r="BE303" s="5"/>
      <c r="BF303"/>
      <c r="BG303"/>
      <c r="BH303"/>
    </row>
    <row r="304" spans="4:60" x14ac:dyDescent="0.2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J304" s="2"/>
      <c r="AK304" s="2"/>
      <c r="AL304" s="2"/>
      <c r="AO304" s="2"/>
      <c r="AP304" s="2"/>
      <c r="AQ304" s="2"/>
      <c r="AU304" s="2"/>
      <c r="AV304" s="2"/>
      <c r="AY304" s="2"/>
      <c r="AZ304" s="2"/>
      <c r="BC304"/>
      <c r="BD304"/>
      <c r="BE304" s="5"/>
      <c r="BF304"/>
      <c r="BG304"/>
      <c r="BH304"/>
    </row>
    <row r="305" spans="4:60" x14ac:dyDescent="0.2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J305" s="2"/>
      <c r="AK305" s="2"/>
      <c r="AL305" s="2"/>
      <c r="AO305" s="2"/>
      <c r="AP305" s="2"/>
      <c r="AQ305" s="2"/>
      <c r="AU305" s="2"/>
      <c r="AV305" s="2"/>
      <c r="AY305" s="2"/>
      <c r="AZ305" s="2"/>
      <c r="BC305"/>
      <c r="BD305"/>
      <c r="BE305" s="5"/>
      <c r="BF305"/>
      <c r="BG305"/>
      <c r="BH305"/>
    </row>
    <row r="306" spans="4:60" x14ac:dyDescent="0.2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J306" s="2"/>
      <c r="AK306" s="2"/>
      <c r="AL306" s="2"/>
      <c r="AO306" s="2"/>
      <c r="AP306" s="2"/>
      <c r="AQ306" s="2"/>
      <c r="AU306" s="2"/>
      <c r="AV306" s="2"/>
      <c r="AY306" s="2"/>
      <c r="AZ306" s="2"/>
      <c r="BC306"/>
      <c r="BD306"/>
      <c r="BE306" s="5"/>
      <c r="BF306"/>
      <c r="BG306"/>
      <c r="BH306"/>
    </row>
    <row r="307" spans="4:60" x14ac:dyDescent="0.2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J307" s="2"/>
      <c r="AK307" s="2"/>
      <c r="AL307" s="2"/>
      <c r="AO307" s="2"/>
      <c r="AP307" s="2"/>
      <c r="AQ307" s="2"/>
      <c r="AU307" s="2"/>
      <c r="AV307" s="2"/>
      <c r="AY307" s="2"/>
      <c r="AZ307" s="2"/>
      <c r="BC307"/>
      <c r="BD307"/>
      <c r="BE307" s="5"/>
      <c r="BF307"/>
      <c r="BG307"/>
      <c r="BH307"/>
    </row>
    <row r="308" spans="4:60" x14ac:dyDescent="0.2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J308" s="2"/>
      <c r="AK308" s="2"/>
      <c r="AL308" s="2"/>
      <c r="AO308" s="2"/>
      <c r="AP308" s="2"/>
      <c r="AQ308" s="2"/>
      <c r="AU308" s="2"/>
      <c r="AV308" s="2"/>
      <c r="AY308" s="2"/>
      <c r="AZ308" s="2"/>
      <c r="BC308"/>
      <c r="BD308"/>
      <c r="BE308" s="5"/>
      <c r="BF308"/>
      <c r="BG308"/>
      <c r="BH308"/>
    </row>
    <row r="309" spans="4:60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J309" s="2"/>
      <c r="AK309" s="2"/>
      <c r="AL309" s="2"/>
      <c r="AO309" s="2"/>
      <c r="AP309" s="2"/>
      <c r="AQ309" s="2"/>
      <c r="AU309" s="2"/>
      <c r="AV309" s="2"/>
      <c r="AY309" s="2"/>
      <c r="AZ309" s="2"/>
      <c r="BC309"/>
      <c r="BD309"/>
      <c r="BE309" s="5"/>
      <c r="BF309"/>
      <c r="BG309"/>
      <c r="BH309"/>
    </row>
    <row r="310" spans="4:60" x14ac:dyDescent="0.2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J310" s="2"/>
      <c r="AK310" s="2"/>
      <c r="AL310" s="2"/>
      <c r="AO310" s="2"/>
      <c r="AP310" s="2"/>
      <c r="AQ310" s="2"/>
      <c r="AU310" s="2"/>
      <c r="AV310" s="2"/>
      <c r="AY310" s="2"/>
      <c r="AZ310" s="2"/>
      <c r="BC310"/>
      <c r="BD310"/>
      <c r="BE310" s="5"/>
      <c r="BF310"/>
      <c r="BG310"/>
      <c r="BH310"/>
    </row>
    <row r="311" spans="4:60" x14ac:dyDescent="0.2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J311" s="2"/>
      <c r="AK311" s="2"/>
      <c r="AL311" s="2"/>
      <c r="AO311" s="2"/>
      <c r="AP311" s="2"/>
      <c r="AQ311" s="2"/>
      <c r="AU311" s="2"/>
      <c r="AV311" s="2"/>
      <c r="AY311" s="2"/>
      <c r="AZ311" s="2"/>
      <c r="BC311"/>
      <c r="BD311"/>
      <c r="BE311" s="5"/>
      <c r="BF311"/>
      <c r="BG311"/>
      <c r="BH311"/>
    </row>
    <row r="312" spans="4:60" x14ac:dyDescent="0.2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J312" s="2"/>
      <c r="AK312" s="2"/>
      <c r="AL312" s="2"/>
      <c r="AO312" s="2"/>
      <c r="AP312" s="2"/>
      <c r="AQ312" s="2"/>
      <c r="AU312" s="2"/>
      <c r="AV312" s="2"/>
      <c r="AY312" s="2"/>
      <c r="AZ312" s="2"/>
      <c r="BC312"/>
      <c r="BD312"/>
      <c r="BE312" s="5"/>
      <c r="BF312"/>
      <c r="BG312"/>
      <c r="BH312"/>
    </row>
    <row r="313" spans="4:60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J313" s="2"/>
      <c r="AK313" s="2"/>
      <c r="AL313" s="2"/>
      <c r="AO313" s="2"/>
      <c r="AP313" s="2"/>
      <c r="AQ313" s="2"/>
      <c r="AU313" s="2"/>
      <c r="AV313" s="2"/>
      <c r="AY313" s="2"/>
      <c r="AZ313" s="2"/>
      <c r="BC313"/>
      <c r="BD313"/>
      <c r="BE313" s="5"/>
      <c r="BF313"/>
      <c r="BG313"/>
      <c r="BH313"/>
    </row>
    <row r="314" spans="4:60" x14ac:dyDescent="0.2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J314" s="2"/>
      <c r="AK314" s="2"/>
      <c r="AL314" s="2"/>
      <c r="AO314" s="2"/>
      <c r="AP314" s="2"/>
      <c r="AQ314" s="2"/>
      <c r="AU314" s="2"/>
      <c r="AV314" s="2"/>
      <c r="AY314" s="2"/>
      <c r="AZ314" s="2"/>
      <c r="BC314"/>
      <c r="BD314"/>
      <c r="BE314" s="5"/>
      <c r="BF314"/>
      <c r="BG314"/>
      <c r="BH314"/>
    </row>
    <row r="315" spans="4:60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J315" s="2"/>
      <c r="AK315" s="2"/>
      <c r="AL315" s="2"/>
      <c r="AO315" s="2"/>
      <c r="AP315" s="2"/>
      <c r="AQ315" s="2"/>
      <c r="AU315" s="2"/>
      <c r="AV315" s="2"/>
      <c r="AY315" s="2"/>
      <c r="AZ315" s="2"/>
      <c r="BC315"/>
      <c r="BD315"/>
      <c r="BE315" s="5"/>
      <c r="BF315"/>
      <c r="BG315"/>
      <c r="BH315"/>
    </row>
    <row r="316" spans="4:60" x14ac:dyDescent="0.2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J316" s="2"/>
      <c r="AK316" s="2"/>
      <c r="AL316" s="2"/>
      <c r="AO316" s="2"/>
      <c r="AP316" s="2"/>
      <c r="AQ316" s="2"/>
      <c r="AU316" s="2"/>
      <c r="AV316" s="2"/>
      <c r="AY316" s="2"/>
      <c r="AZ316" s="2"/>
      <c r="BC316"/>
      <c r="BD316"/>
      <c r="BE316" s="5"/>
      <c r="BF316"/>
      <c r="BG316"/>
      <c r="BH316"/>
    </row>
    <row r="317" spans="4:60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J317" s="2"/>
      <c r="AK317" s="2"/>
      <c r="AL317" s="2"/>
      <c r="AO317" s="2"/>
      <c r="AP317" s="2"/>
      <c r="AQ317" s="2"/>
      <c r="AU317" s="2"/>
      <c r="AV317" s="2"/>
      <c r="AY317" s="2"/>
      <c r="AZ317" s="2"/>
      <c r="BC317"/>
      <c r="BD317"/>
      <c r="BE317" s="5"/>
      <c r="BF317"/>
      <c r="BG317"/>
      <c r="BH317"/>
    </row>
    <row r="318" spans="4:60" x14ac:dyDescent="0.2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J318" s="2"/>
      <c r="AK318" s="2"/>
      <c r="AL318" s="2"/>
      <c r="AO318" s="2"/>
      <c r="AP318" s="2"/>
      <c r="AQ318" s="2"/>
      <c r="AU318" s="2"/>
      <c r="AV318" s="2"/>
      <c r="AY318" s="2"/>
      <c r="AZ318" s="2"/>
      <c r="BC318"/>
      <c r="BD318"/>
      <c r="BE318" s="5"/>
      <c r="BF318"/>
      <c r="BG318"/>
      <c r="BH318"/>
    </row>
    <row r="319" spans="4:60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J319" s="2"/>
      <c r="AK319" s="2"/>
      <c r="AL319" s="2"/>
      <c r="AO319" s="2"/>
      <c r="AP319" s="2"/>
      <c r="AQ319" s="2"/>
      <c r="AU319" s="2"/>
      <c r="AV319" s="2"/>
      <c r="AY319" s="2"/>
      <c r="AZ319" s="2"/>
      <c r="BC319"/>
      <c r="BD319"/>
      <c r="BE319" s="5"/>
      <c r="BF319"/>
      <c r="BG319"/>
      <c r="BH319"/>
    </row>
    <row r="320" spans="4:60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J320" s="2"/>
      <c r="AK320" s="2"/>
      <c r="AL320" s="2"/>
      <c r="AO320" s="2"/>
      <c r="AP320" s="2"/>
      <c r="AQ320" s="2"/>
      <c r="AU320" s="2"/>
      <c r="AV320" s="2"/>
      <c r="AY320" s="2"/>
      <c r="AZ320" s="2"/>
      <c r="BC320"/>
      <c r="BD320"/>
      <c r="BE320" s="5"/>
      <c r="BF320"/>
      <c r="BG320"/>
      <c r="BH320"/>
    </row>
    <row r="321" spans="4:155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J321" s="2"/>
      <c r="AK321" s="2"/>
      <c r="AL321" s="2"/>
      <c r="AO321" s="2"/>
      <c r="AP321" s="2"/>
      <c r="AQ321" s="2"/>
      <c r="AU321" s="2"/>
      <c r="AV321" s="2"/>
      <c r="AY321" s="2"/>
      <c r="AZ321" s="2"/>
      <c r="BC321"/>
      <c r="BD321"/>
      <c r="BE321" s="5"/>
      <c r="BF321"/>
      <c r="BG321"/>
      <c r="BH321"/>
    </row>
    <row r="322" spans="4:155" x14ac:dyDescent="0.2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J322" s="2"/>
      <c r="AK322" s="2"/>
      <c r="AL322" s="2"/>
      <c r="AO322" s="2"/>
      <c r="AP322" s="2"/>
      <c r="AQ322" s="2"/>
      <c r="AU322" s="2"/>
      <c r="AV322" s="2"/>
      <c r="AY322" s="2"/>
      <c r="AZ322" s="2"/>
      <c r="BC322"/>
      <c r="BD322"/>
      <c r="BE322" s="5"/>
      <c r="BF322"/>
      <c r="BG322"/>
      <c r="BH322"/>
    </row>
    <row r="323" spans="4:155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J323" s="2"/>
      <c r="AK323" s="2"/>
      <c r="AL323" s="2"/>
      <c r="AO323" s="2"/>
      <c r="AP323" s="2"/>
      <c r="AQ323" s="2"/>
      <c r="AU323" s="2"/>
      <c r="AV323" s="2"/>
      <c r="AY323" s="2"/>
      <c r="AZ323" s="2"/>
      <c r="BC323"/>
      <c r="BD323"/>
      <c r="BE323" s="5"/>
    </row>
    <row r="324" spans="4:155" x14ac:dyDescent="0.2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J324" s="2"/>
      <c r="AK324" s="2"/>
      <c r="AL324" s="2"/>
      <c r="AO324" s="2"/>
      <c r="AP324" s="2"/>
      <c r="AQ324" s="2"/>
      <c r="AU324" s="2"/>
      <c r="AV324" s="2"/>
      <c r="AY324" s="2"/>
      <c r="AZ324" s="2"/>
      <c r="BC324"/>
      <c r="BD324"/>
      <c r="BE324" s="5"/>
    </row>
    <row r="325" spans="4:155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J325" s="2"/>
      <c r="AK325" s="2"/>
      <c r="AL325" s="2"/>
      <c r="AO325" s="2"/>
      <c r="AP325" s="2"/>
      <c r="AQ325" s="2"/>
      <c r="AU325" s="2"/>
      <c r="AV325" s="2"/>
      <c r="AY325" s="2"/>
      <c r="AZ325" s="2"/>
      <c r="BC325"/>
      <c r="BD325"/>
      <c r="BE325" s="5"/>
    </row>
    <row r="326" spans="4:155" x14ac:dyDescent="0.2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J326" s="2"/>
      <c r="AK326" s="2"/>
      <c r="AL326" s="2"/>
      <c r="AO326" s="2"/>
      <c r="AP326" s="2"/>
      <c r="AQ326" s="2"/>
      <c r="AU326" s="2"/>
      <c r="AV326" s="2"/>
      <c r="AY326" s="2"/>
      <c r="AZ326" s="2"/>
      <c r="BC326"/>
      <c r="BD326"/>
      <c r="BE326" s="5"/>
    </row>
    <row r="327" spans="4:155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J327" s="2"/>
      <c r="AK327" s="2"/>
      <c r="AL327" s="2"/>
      <c r="AO327" s="2"/>
      <c r="AP327" s="2"/>
      <c r="AQ327" s="2"/>
      <c r="AU327" s="2"/>
      <c r="AV327" s="2"/>
      <c r="AY327" s="2"/>
      <c r="AZ327" s="2"/>
      <c r="BC327"/>
      <c r="BD327"/>
      <c r="BE327" s="5"/>
    </row>
    <row r="328" spans="4:155" x14ac:dyDescent="0.2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J328" s="2"/>
      <c r="AK328" s="2"/>
      <c r="AL328" s="2"/>
      <c r="AO328" s="2"/>
      <c r="AP328" s="2"/>
      <c r="AQ328" s="2"/>
      <c r="AU328" s="2"/>
      <c r="AV328" s="2"/>
      <c r="AY328" s="2"/>
      <c r="AZ328" s="2"/>
      <c r="BC328"/>
      <c r="BD328"/>
      <c r="BE328" s="5"/>
    </row>
    <row r="329" spans="4:155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J329" s="2"/>
      <c r="AK329" s="2"/>
      <c r="AL329" s="2"/>
      <c r="AO329" s="2"/>
      <c r="AP329" s="2"/>
      <c r="AQ329" s="2"/>
      <c r="AU329" s="2"/>
      <c r="AV329" s="2"/>
      <c r="AY329" s="2"/>
      <c r="AZ329" s="2"/>
      <c r="BC329"/>
      <c r="BD329"/>
      <c r="BE329" s="5"/>
    </row>
    <row r="330" spans="4:155" s="26" customFormat="1" x14ac:dyDescent="0.25">
      <c r="BC330"/>
      <c r="BD330"/>
      <c r="BE330" s="6"/>
      <c r="BF330" s="2"/>
      <c r="BG330" s="2"/>
      <c r="BH330" s="2"/>
    </row>
    <row r="331" spans="4:155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J331" s="2"/>
      <c r="AK331" s="2"/>
      <c r="AL331" s="2"/>
      <c r="AO331" s="2"/>
      <c r="AP331" s="2"/>
      <c r="AQ331" s="2"/>
      <c r="AU331" s="2"/>
      <c r="AV331" s="2"/>
      <c r="AY331" s="2"/>
      <c r="AZ331" s="2"/>
      <c r="BC331"/>
      <c r="BD331"/>
      <c r="BE331" s="5"/>
    </row>
    <row r="332" spans="4:155" x14ac:dyDescent="0.2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J332" s="2"/>
      <c r="AK332" s="2"/>
      <c r="AL332" s="2"/>
      <c r="AO332" s="2"/>
      <c r="AP332" s="2"/>
      <c r="AQ332" s="2"/>
      <c r="AU332" s="2"/>
      <c r="AV332" s="2"/>
      <c r="AY332" s="2"/>
      <c r="AZ332" s="2"/>
      <c r="BC332"/>
      <c r="BD332"/>
      <c r="BE332" s="5"/>
    </row>
    <row r="333" spans="4:155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J333" s="2"/>
      <c r="AK333" s="2"/>
      <c r="AL333" s="2"/>
      <c r="AO333" s="2"/>
      <c r="AP333" s="2"/>
      <c r="AQ333" s="2"/>
      <c r="AU333" s="2"/>
      <c r="AV333" s="2"/>
      <c r="AY333" s="2"/>
      <c r="AZ333" s="2"/>
      <c r="BC333"/>
      <c r="BD333"/>
      <c r="BE333" s="5"/>
    </row>
    <row r="334" spans="4:155" x14ac:dyDescent="0.2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J334" s="2"/>
      <c r="AK334" s="2"/>
      <c r="AL334" s="2"/>
      <c r="AO334" s="2"/>
      <c r="AP334" s="2"/>
      <c r="AQ334" s="2"/>
      <c r="AU334" s="2"/>
      <c r="AV334" s="2"/>
      <c r="AY334" s="2"/>
      <c r="AZ334" s="2"/>
      <c r="BA334" s="2"/>
      <c r="BC334"/>
      <c r="BD334"/>
      <c r="BE334" s="5"/>
      <c r="EV334" s="2"/>
      <c r="EW334" s="2"/>
      <c r="EX334" s="2"/>
      <c r="EY334" s="2"/>
    </row>
    <row r="335" spans="4:155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J335" s="2"/>
      <c r="AK335" s="2"/>
      <c r="AL335" s="2"/>
      <c r="AO335" s="2"/>
      <c r="AP335" s="2"/>
      <c r="AQ335" s="2"/>
      <c r="AU335" s="2"/>
      <c r="AV335" s="2"/>
      <c r="AY335" s="2"/>
      <c r="AZ335" s="2"/>
      <c r="BC335"/>
      <c r="BD335"/>
      <c r="BE335" s="5"/>
    </row>
    <row r="336" spans="4:155" x14ac:dyDescent="0.2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J336" s="2"/>
      <c r="AK336" s="2"/>
      <c r="AL336" s="2"/>
      <c r="AO336" s="2"/>
      <c r="AP336" s="2"/>
      <c r="AQ336" s="2"/>
      <c r="AU336" s="2"/>
      <c r="AV336" s="2"/>
      <c r="AY336" s="2"/>
      <c r="AZ336" s="2"/>
      <c r="BC336"/>
      <c r="BD336"/>
      <c r="BE336" s="5"/>
    </row>
    <row r="337" spans="4:60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J337" s="2"/>
      <c r="AK337" s="2"/>
      <c r="AL337" s="2"/>
      <c r="AO337" s="2"/>
      <c r="AP337" s="2"/>
      <c r="AQ337" s="2"/>
      <c r="AU337" s="2"/>
      <c r="AV337" s="2"/>
      <c r="AY337" s="2"/>
      <c r="AZ337" s="2"/>
      <c r="BC337"/>
      <c r="BD337"/>
      <c r="BE337" s="5"/>
    </row>
    <row r="338" spans="4:60" x14ac:dyDescent="0.2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J338" s="2"/>
      <c r="AK338" s="2"/>
      <c r="AL338" s="2"/>
      <c r="AO338" s="2"/>
      <c r="AP338" s="2"/>
      <c r="AQ338" s="2"/>
      <c r="AU338" s="2"/>
      <c r="AV338" s="2"/>
      <c r="AY338" s="2"/>
      <c r="AZ338" s="2"/>
      <c r="BC338"/>
      <c r="BD338"/>
      <c r="BE338" s="5"/>
    </row>
    <row r="339" spans="4:60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J339" s="2"/>
      <c r="AK339" s="2"/>
      <c r="AL339" s="2"/>
      <c r="AO339" s="2"/>
      <c r="AP339" s="2"/>
      <c r="AQ339" s="2"/>
      <c r="AU339" s="2"/>
      <c r="AV339" s="2"/>
      <c r="AY339" s="2"/>
      <c r="AZ339" s="2"/>
      <c r="BC339"/>
      <c r="BD339"/>
      <c r="BE339" s="5"/>
    </row>
    <row r="340" spans="4:60" x14ac:dyDescent="0.2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J340" s="2"/>
      <c r="AK340" s="2"/>
      <c r="AL340" s="2"/>
      <c r="AO340" s="2"/>
      <c r="AP340" s="2"/>
      <c r="AQ340" s="2"/>
      <c r="AU340" s="2"/>
      <c r="AV340" s="2"/>
      <c r="AY340" s="2"/>
      <c r="AZ340" s="2"/>
      <c r="BC340"/>
      <c r="BD340"/>
      <c r="BE340" s="5"/>
    </row>
    <row r="341" spans="4:60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J341" s="2"/>
      <c r="AK341" s="2"/>
      <c r="AL341" s="2"/>
      <c r="AO341" s="2"/>
      <c r="AP341" s="2"/>
      <c r="AQ341" s="2"/>
      <c r="AU341" s="2"/>
      <c r="AV341" s="2"/>
      <c r="AY341" s="2"/>
      <c r="AZ341" s="2"/>
      <c r="BC341"/>
      <c r="BD341"/>
      <c r="BE341" s="5"/>
    </row>
    <row r="342" spans="4:60" x14ac:dyDescent="0.2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J342" s="2"/>
      <c r="AK342" s="2"/>
      <c r="AL342" s="2"/>
      <c r="AO342" s="2"/>
      <c r="AP342" s="2"/>
      <c r="AQ342" s="2"/>
      <c r="AU342" s="2"/>
      <c r="AV342" s="2"/>
      <c r="AY342" s="2"/>
      <c r="AZ342" s="2"/>
      <c r="BC342"/>
      <c r="BD342"/>
      <c r="BE342" s="5"/>
    </row>
    <row r="343" spans="4:60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J343" s="2"/>
      <c r="AK343" s="2"/>
      <c r="AL343" s="2"/>
      <c r="AO343" s="2"/>
      <c r="AP343" s="2"/>
      <c r="AQ343" s="2"/>
      <c r="AU343" s="2"/>
      <c r="AV343" s="2"/>
      <c r="AY343" s="2"/>
      <c r="AZ343" s="2"/>
      <c r="BC343"/>
      <c r="BD343"/>
      <c r="BE343" s="5"/>
      <c r="BF343"/>
      <c r="BG343"/>
      <c r="BH343"/>
    </row>
    <row r="344" spans="4:60" x14ac:dyDescent="0.2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J344" s="2"/>
      <c r="AK344" s="2"/>
      <c r="AL344" s="2"/>
      <c r="AO344" s="2"/>
      <c r="AP344" s="2"/>
      <c r="AQ344" s="2"/>
      <c r="AU344" s="2"/>
      <c r="AV344" s="2"/>
      <c r="AY344" s="2"/>
      <c r="AZ344" s="2"/>
      <c r="BC344"/>
      <c r="BD344"/>
      <c r="BE344" s="5"/>
      <c r="BF344"/>
      <c r="BG344"/>
      <c r="BH344"/>
    </row>
    <row r="345" spans="4:60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J345" s="2"/>
      <c r="AK345" s="2"/>
      <c r="AL345" s="2"/>
      <c r="AO345" s="2"/>
      <c r="AP345" s="2"/>
      <c r="AQ345" s="2"/>
      <c r="AU345" s="2"/>
      <c r="AV345" s="2"/>
      <c r="AY345" s="2"/>
      <c r="AZ345" s="2"/>
      <c r="BC345"/>
      <c r="BD345"/>
      <c r="BE345" s="5"/>
      <c r="BF345"/>
      <c r="BG345"/>
      <c r="BH345"/>
    </row>
    <row r="346" spans="4:60" x14ac:dyDescent="0.2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J346" s="2"/>
      <c r="AK346" s="2"/>
      <c r="AL346" s="2"/>
      <c r="AO346" s="2"/>
      <c r="AP346" s="2"/>
      <c r="AQ346" s="2"/>
      <c r="AU346" s="2"/>
      <c r="AV346" s="2"/>
      <c r="AY346" s="2"/>
      <c r="AZ346" s="2"/>
      <c r="BC346"/>
      <c r="BD346"/>
      <c r="BE346" s="5"/>
      <c r="BF346"/>
      <c r="BG346"/>
      <c r="BH346"/>
    </row>
    <row r="347" spans="4:60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J347" s="2"/>
      <c r="AK347" s="2"/>
      <c r="AL347" s="2"/>
      <c r="AO347" s="2"/>
      <c r="AP347" s="2"/>
      <c r="AQ347" s="2"/>
      <c r="AU347" s="2"/>
      <c r="AV347" s="2"/>
      <c r="AY347" s="2"/>
      <c r="AZ347" s="2"/>
      <c r="BC347"/>
      <c r="BD347"/>
      <c r="BE347" s="5"/>
      <c r="BF347"/>
      <c r="BG347"/>
      <c r="BH347"/>
    </row>
    <row r="348" spans="4:60" x14ac:dyDescent="0.2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J348" s="2"/>
      <c r="AK348" s="2"/>
      <c r="AL348" s="2"/>
      <c r="AO348" s="2"/>
      <c r="AP348" s="2"/>
      <c r="AQ348" s="2"/>
      <c r="AU348" s="2"/>
      <c r="AV348" s="2"/>
      <c r="AY348" s="2"/>
      <c r="AZ348" s="2"/>
      <c r="BC348"/>
      <c r="BD348"/>
      <c r="BE348" s="5"/>
      <c r="BF348"/>
      <c r="BG348"/>
      <c r="BH348"/>
    </row>
    <row r="349" spans="4:60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J349" s="2"/>
      <c r="AK349" s="2"/>
      <c r="AL349" s="2"/>
      <c r="AO349" s="2"/>
      <c r="AP349" s="2"/>
      <c r="AQ349" s="2"/>
      <c r="AU349" s="2"/>
      <c r="AV349" s="2"/>
      <c r="AY349" s="2"/>
      <c r="AZ349" s="2"/>
      <c r="BC349"/>
      <c r="BD349"/>
      <c r="BE349" s="5"/>
      <c r="BF349"/>
      <c r="BG349"/>
      <c r="BH349"/>
    </row>
    <row r="350" spans="4:60" x14ac:dyDescent="0.2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J350" s="2"/>
      <c r="AK350" s="2"/>
      <c r="AL350" s="2"/>
      <c r="AO350" s="2"/>
      <c r="AP350" s="2"/>
      <c r="AQ350" s="2"/>
      <c r="AU350" s="2"/>
      <c r="AV350" s="2"/>
      <c r="AY350" s="2"/>
      <c r="AZ350" s="2"/>
      <c r="BC350"/>
      <c r="BD350"/>
      <c r="BE350" s="5"/>
      <c r="BF350"/>
      <c r="BG350"/>
      <c r="BH350"/>
    </row>
    <row r="351" spans="4:60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J351" s="2"/>
      <c r="AK351" s="2"/>
      <c r="AL351" s="2"/>
      <c r="AO351" s="2"/>
      <c r="AP351" s="2"/>
      <c r="AQ351" s="2"/>
      <c r="AU351" s="2"/>
      <c r="AV351" s="2"/>
      <c r="AY351" s="2"/>
      <c r="AZ351" s="2"/>
      <c r="BC351"/>
      <c r="BD351"/>
      <c r="BE351" s="5"/>
      <c r="BF351"/>
      <c r="BG351"/>
      <c r="BH351"/>
    </row>
    <row r="352" spans="4:60" x14ac:dyDescent="0.2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J352" s="2"/>
      <c r="AK352" s="2"/>
      <c r="AL352" s="2"/>
      <c r="AO352" s="2"/>
      <c r="AP352" s="2"/>
      <c r="AQ352" s="2"/>
      <c r="AU352" s="2"/>
      <c r="AV352" s="2"/>
      <c r="AY352" s="2"/>
      <c r="AZ352" s="2"/>
      <c r="BC352"/>
      <c r="BD352"/>
      <c r="BE352" s="5"/>
      <c r="BF352"/>
      <c r="BG352"/>
      <c r="BH352"/>
    </row>
    <row r="353" spans="4:60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J353" s="2"/>
      <c r="AK353" s="2"/>
      <c r="AL353" s="2"/>
      <c r="AO353" s="2"/>
      <c r="AP353" s="2"/>
      <c r="AQ353" s="2"/>
      <c r="AU353" s="2"/>
      <c r="AV353" s="2"/>
      <c r="AY353" s="2"/>
      <c r="AZ353" s="2"/>
      <c r="BC353"/>
      <c r="BD353"/>
      <c r="BE353" s="5"/>
      <c r="BF353"/>
      <c r="BG353"/>
      <c r="BH353"/>
    </row>
    <row r="354" spans="4:60" x14ac:dyDescent="0.2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J354" s="2"/>
      <c r="AK354" s="2"/>
      <c r="AL354" s="2"/>
      <c r="AO354" s="2"/>
      <c r="AP354" s="2"/>
      <c r="AQ354" s="2"/>
      <c r="AU354" s="2"/>
      <c r="AV354" s="2"/>
      <c r="AY354" s="2"/>
      <c r="AZ354" s="2"/>
      <c r="BC354"/>
      <c r="BD354"/>
      <c r="BE354" s="5"/>
      <c r="BF354"/>
      <c r="BG354"/>
      <c r="BH354"/>
    </row>
    <row r="355" spans="4:60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J355" s="2"/>
      <c r="AK355" s="2"/>
      <c r="AL355" s="2"/>
      <c r="AO355" s="2"/>
      <c r="AP355" s="2"/>
      <c r="AQ355" s="2"/>
      <c r="AU355" s="2"/>
      <c r="AV355" s="2"/>
      <c r="AY355" s="2"/>
      <c r="AZ355" s="2"/>
      <c r="BC355"/>
      <c r="BD355"/>
      <c r="BE355" s="5"/>
      <c r="BF355"/>
      <c r="BG355"/>
      <c r="BH355"/>
    </row>
    <row r="356" spans="4:60" x14ac:dyDescent="0.2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J356" s="2"/>
      <c r="AK356" s="2"/>
      <c r="AL356" s="2"/>
      <c r="AO356" s="2"/>
      <c r="AP356" s="2"/>
      <c r="AQ356" s="2"/>
      <c r="AU356" s="2"/>
      <c r="AV356" s="2"/>
      <c r="AY356" s="2"/>
      <c r="AZ356" s="2"/>
      <c r="BC356"/>
      <c r="BD356"/>
      <c r="BE356" s="5"/>
      <c r="BF356"/>
      <c r="BG356"/>
      <c r="BH356"/>
    </row>
    <row r="357" spans="4:60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J357" s="2"/>
      <c r="AK357" s="2"/>
      <c r="AL357" s="2"/>
      <c r="AO357" s="2"/>
      <c r="AP357" s="2"/>
      <c r="AQ357" s="2"/>
      <c r="AU357" s="2"/>
      <c r="AV357" s="2"/>
      <c r="AY357" s="2"/>
      <c r="AZ357" s="2"/>
      <c r="BC357"/>
      <c r="BD357"/>
      <c r="BE357" s="5"/>
      <c r="BF357"/>
      <c r="BG357"/>
      <c r="BH357"/>
    </row>
    <row r="358" spans="4:60" x14ac:dyDescent="0.2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J358" s="2"/>
      <c r="AK358" s="2"/>
      <c r="AL358" s="2"/>
      <c r="AO358" s="2"/>
      <c r="AP358" s="2"/>
      <c r="AQ358" s="2"/>
      <c r="AU358" s="2"/>
      <c r="AV358" s="2"/>
      <c r="AY358" s="2"/>
      <c r="AZ358" s="2"/>
      <c r="BC358"/>
      <c r="BD358"/>
      <c r="BE358" s="5"/>
      <c r="BF358"/>
      <c r="BG358"/>
      <c r="BH358"/>
    </row>
    <row r="359" spans="4:60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J359" s="2"/>
      <c r="AK359" s="2"/>
      <c r="AL359" s="2"/>
      <c r="AO359" s="2"/>
      <c r="AP359" s="2"/>
      <c r="AQ359" s="2"/>
      <c r="AU359" s="2"/>
      <c r="AV359" s="2"/>
      <c r="AY359" s="2"/>
      <c r="AZ359" s="2"/>
      <c r="BC359"/>
      <c r="BD359"/>
      <c r="BE359" s="5"/>
      <c r="BF359"/>
      <c r="BG359"/>
      <c r="BH359"/>
    </row>
    <row r="360" spans="4:60" x14ac:dyDescent="0.2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J360" s="2"/>
      <c r="AK360" s="2"/>
      <c r="AL360" s="2"/>
      <c r="AO360" s="2"/>
      <c r="AP360" s="2"/>
      <c r="AQ360" s="2"/>
      <c r="AU360" s="2"/>
      <c r="AV360" s="2"/>
      <c r="AY360" s="2"/>
      <c r="AZ360" s="2"/>
      <c r="BC360"/>
      <c r="BD360"/>
      <c r="BE360" s="5"/>
      <c r="BF360"/>
      <c r="BG360"/>
      <c r="BH360"/>
    </row>
    <row r="361" spans="4:60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J361" s="2"/>
      <c r="AK361" s="2"/>
      <c r="AL361" s="2"/>
      <c r="AO361" s="2"/>
      <c r="AP361" s="2"/>
      <c r="AQ361" s="2"/>
      <c r="AU361" s="2"/>
      <c r="AV361" s="2"/>
      <c r="AY361" s="2"/>
      <c r="AZ361" s="2"/>
      <c r="BC361"/>
      <c r="BD361"/>
      <c r="BE361" s="5"/>
      <c r="BF361"/>
      <c r="BG361"/>
      <c r="BH361"/>
    </row>
    <row r="362" spans="4:60" x14ac:dyDescent="0.2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J362" s="2"/>
      <c r="AK362" s="2"/>
      <c r="AL362" s="2"/>
      <c r="AO362" s="2"/>
      <c r="AP362" s="2"/>
      <c r="AQ362" s="2"/>
      <c r="AU362" s="2"/>
      <c r="AV362" s="2"/>
      <c r="AY362" s="2"/>
      <c r="AZ362" s="2"/>
      <c r="BC362"/>
      <c r="BD362"/>
      <c r="BE362" s="5"/>
      <c r="BF362"/>
      <c r="BG362"/>
      <c r="BH362"/>
    </row>
    <row r="363" spans="4:60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J363" s="2"/>
      <c r="AK363" s="2"/>
      <c r="AL363" s="2"/>
      <c r="AO363" s="2"/>
      <c r="AP363" s="2"/>
      <c r="AQ363" s="2"/>
      <c r="AU363" s="2"/>
      <c r="AV363" s="2"/>
      <c r="AY363" s="2"/>
      <c r="AZ363" s="2"/>
      <c r="BC363"/>
      <c r="BD363"/>
      <c r="BE363" s="5"/>
      <c r="BF363"/>
      <c r="BG363"/>
      <c r="BH363"/>
    </row>
    <row r="364" spans="4:60" x14ac:dyDescent="0.2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J364" s="2"/>
      <c r="AK364" s="2"/>
      <c r="AL364" s="2"/>
      <c r="AO364" s="2"/>
      <c r="AP364" s="2"/>
      <c r="AQ364" s="2"/>
      <c r="AU364" s="2"/>
      <c r="AV364" s="2"/>
      <c r="AY364" s="2"/>
      <c r="AZ364" s="2"/>
      <c r="BC364"/>
      <c r="BD364"/>
      <c r="BE364" s="5"/>
      <c r="BF364"/>
      <c r="BG364"/>
      <c r="BH364"/>
    </row>
    <row r="365" spans="4:60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J365" s="2"/>
      <c r="AK365" s="2"/>
      <c r="AL365" s="2"/>
      <c r="AO365" s="2"/>
      <c r="AP365" s="2"/>
      <c r="AQ365" s="2"/>
      <c r="AU365" s="2"/>
      <c r="AV365" s="2"/>
      <c r="AY365" s="2"/>
      <c r="AZ365" s="2"/>
      <c r="BC365"/>
      <c r="BD365"/>
      <c r="BE365" s="5"/>
      <c r="BF365"/>
      <c r="BG365"/>
      <c r="BH365"/>
    </row>
    <row r="366" spans="4:60" x14ac:dyDescent="0.2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J366" s="2"/>
      <c r="AK366" s="2"/>
      <c r="AL366" s="2"/>
      <c r="AO366" s="2"/>
      <c r="AP366" s="2"/>
      <c r="AQ366" s="2"/>
      <c r="AU366" s="2"/>
      <c r="AV366" s="2"/>
      <c r="AY366" s="2"/>
      <c r="AZ366" s="2"/>
      <c r="BC366"/>
      <c r="BD366"/>
      <c r="BE366" s="5"/>
      <c r="BF366"/>
      <c r="BG366"/>
      <c r="BH366"/>
    </row>
    <row r="367" spans="4:60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J367" s="2"/>
      <c r="AK367" s="2"/>
      <c r="AL367" s="2"/>
      <c r="AO367" s="2"/>
      <c r="AP367" s="2"/>
      <c r="AQ367" s="2"/>
      <c r="AU367" s="2"/>
      <c r="AV367" s="2"/>
      <c r="AY367" s="2"/>
      <c r="AZ367" s="2"/>
      <c r="BC367"/>
      <c r="BD367"/>
      <c r="BE367"/>
      <c r="BF367"/>
    </row>
    <row r="368" spans="4:60" x14ac:dyDescent="0.2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J368" s="2"/>
      <c r="AK368" s="2"/>
      <c r="AL368" s="2"/>
      <c r="AO368" s="2"/>
      <c r="AP368" s="2"/>
      <c r="AQ368" s="2"/>
      <c r="AU368" s="2"/>
      <c r="AV368" s="2"/>
      <c r="AY368" s="2"/>
      <c r="AZ368" s="2"/>
    </row>
    <row r="369" spans="4:52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J369" s="2"/>
      <c r="AK369" s="2"/>
      <c r="AL369" s="2"/>
      <c r="AO369" s="2"/>
      <c r="AP369" s="2"/>
      <c r="AQ369" s="2"/>
      <c r="AU369" s="2"/>
      <c r="AV369" s="2"/>
      <c r="AY369" s="2"/>
      <c r="AZ369" s="2"/>
    </row>
    <row r="370" spans="4:52" x14ac:dyDescent="0.2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J370" s="2"/>
      <c r="AK370" s="2"/>
      <c r="AL370" s="2"/>
      <c r="AO370" s="2"/>
      <c r="AP370" s="2"/>
      <c r="AQ370" s="2"/>
      <c r="AU370" s="2"/>
      <c r="AV370" s="2"/>
      <c r="AY370" s="2"/>
      <c r="AZ370" s="2"/>
    </row>
    <row r="371" spans="4:52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J371" s="2"/>
      <c r="AK371" s="2"/>
      <c r="AL371" s="2"/>
      <c r="AO371" s="2"/>
      <c r="AP371" s="2"/>
      <c r="AQ371" s="2"/>
      <c r="AU371" s="2"/>
      <c r="AV371" s="2"/>
      <c r="AY371" s="2"/>
      <c r="AZ371" s="2"/>
    </row>
    <row r="372" spans="4:52" x14ac:dyDescent="0.2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J372" s="2"/>
      <c r="AK372" s="2"/>
      <c r="AL372" s="2"/>
      <c r="AO372" s="2"/>
      <c r="AP372" s="2"/>
      <c r="AQ372" s="2"/>
      <c r="AU372" s="2"/>
      <c r="AV372" s="2"/>
      <c r="AY372" s="2"/>
      <c r="AZ372" s="2"/>
    </row>
    <row r="373" spans="4:52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J373" s="2"/>
      <c r="AK373" s="2"/>
      <c r="AL373" s="2"/>
      <c r="AO373" s="2"/>
      <c r="AP373" s="2"/>
      <c r="AQ373" s="2"/>
      <c r="AU373" s="2"/>
      <c r="AV373" s="2"/>
      <c r="AY373" s="2"/>
      <c r="AZ373" s="2"/>
    </row>
    <row r="374" spans="4:52" x14ac:dyDescent="0.2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J374" s="2"/>
      <c r="AK374" s="2"/>
      <c r="AL374" s="2"/>
      <c r="AO374" s="2"/>
      <c r="AP374" s="2"/>
      <c r="AQ374" s="2"/>
      <c r="AU374" s="2"/>
      <c r="AV374" s="2"/>
      <c r="AY374" s="2"/>
      <c r="AZ374" s="2"/>
    </row>
    <row r="375" spans="4:52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J375" s="2"/>
      <c r="AK375" s="2"/>
      <c r="AL375" s="2"/>
      <c r="AO375" s="2"/>
      <c r="AP375" s="2"/>
      <c r="AQ375" s="2"/>
      <c r="AU375" s="2"/>
      <c r="AV375" s="2"/>
      <c r="AY375" s="2"/>
      <c r="AZ375" s="2"/>
    </row>
    <row r="376" spans="4:52" x14ac:dyDescent="0.2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J376" s="2"/>
      <c r="AK376" s="2"/>
      <c r="AL376" s="2"/>
      <c r="AO376" s="2"/>
      <c r="AP376" s="2"/>
      <c r="AQ376" s="2"/>
      <c r="AU376" s="2"/>
      <c r="AV376" s="2"/>
      <c r="AY376" s="2"/>
      <c r="AZ376" s="2"/>
    </row>
    <row r="377" spans="4:52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J377" s="2"/>
      <c r="AK377" s="2"/>
      <c r="AL377" s="2"/>
      <c r="AO377" s="2"/>
      <c r="AP377" s="2"/>
      <c r="AQ377" s="2"/>
      <c r="AU377" s="2"/>
      <c r="AV377" s="2"/>
      <c r="AY377" s="2"/>
      <c r="AZ377" s="2"/>
    </row>
    <row r="378" spans="4:52" x14ac:dyDescent="0.2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J378" s="2"/>
      <c r="AK378" s="2"/>
      <c r="AL378" s="2"/>
      <c r="AO378" s="2"/>
      <c r="AP378" s="2"/>
      <c r="AQ378" s="2"/>
      <c r="AU378" s="2"/>
      <c r="AV378" s="2"/>
      <c r="AY378" s="2"/>
      <c r="AZ378" s="2"/>
    </row>
    <row r="379" spans="4:52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J379" s="2"/>
      <c r="AK379" s="2"/>
      <c r="AL379" s="2"/>
      <c r="AO379" s="2"/>
      <c r="AP379" s="2"/>
      <c r="AQ379" s="2"/>
      <c r="AU379" s="2"/>
      <c r="AV379" s="2"/>
      <c r="AY379" s="2"/>
      <c r="AZ379" s="2"/>
    </row>
    <row r="380" spans="4:52" x14ac:dyDescent="0.2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J380" s="2"/>
      <c r="AK380" s="2"/>
      <c r="AL380" s="2"/>
      <c r="AO380" s="2"/>
      <c r="AP380" s="2"/>
      <c r="AQ380" s="2"/>
      <c r="AU380" s="2"/>
      <c r="AV380" s="2"/>
      <c r="AY380" s="2"/>
      <c r="AZ380" s="2"/>
    </row>
    <row r="381" spans="4:52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J381" s="2"/>
      <c r="AK381" s="2"/>
      <c r="AL381" s="2"/>
      <c r="AO381" s="2"/>
      <c r="AP381" s="2"/>
      <c r="AQ381" s="2"/>
      <c r="AU381" s="2"/>
      <c r="AV381" s="2"/>
      <c r="AY381" s="2"/>
      <c r="AZ381" s="2"/>
    </row>
    <row r="382" spans="4:52" x14ac:dyDescent="0.2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J382" s="2"/>
      <c r="AK382" s="2"/>
      <c r="AL382" s="2"/>
      <c r="AO382" s="2"/>
      <c r="AP382" s="2"/>
      <c r="AQ382" s="2"/>
      <c r="AU382" s="2"/>
      <c r="AV382" s="2"/>
      <c r="AY382" s="2"/>
      <c r="AZ382" s="2"/>
    </row>
    <row r="383" spans="4:52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J383" s="2"/>
      <c r="AK383" s="2"/>
      <c r="AL383" s="2"/>
      <c r="AO383" s="2"/>
      <c r="AP383" s="2"/>
      <c r="AQ383" s="2"/>
      <c r="AU383" s="2"/>
      <c r="AV383" s="2"/>
      <c r="AY383" s="2"/>
      <c r="AZ383" s="2"/>
    </row>
    <row r="384" spans="4:52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J384" s="2"/>
      <c r="AK384" s="2"/>
      <c r="AL384" s="2"/>
      <c r="AO384" s="2"/>
      <c r="AP384" s="2"/>
      <c r="AQ384" s="2"/>
      <c r="AU384" s="2"/>
      <c r="AV384" s="2"/>
      <c r="AY384" s="2"/>
      <c r="AZ384" s="2"/>
    </row>
    <row r="385" spans="4:52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J385" s="2"/>
      <c r="AK385" s="2"/>
      <c r="AL385" s="2"/>
      <c r="AO385" s="2"/>
      <c r="AP385" s="2"/>
      <c r="AQ385" s="2"/>
      <c r="AU385" s="2"/>
      <c r="AV385" s="2"/>
      <c r="AY385" s="2"/>
      <c r="AZ385" s="2"/>
    </row>
    <row r="386" spans="4:52" x14ac:dyDescent="0.2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J386" s="2"/>
      <c r="AK386" s="2"/>
      <c r="AL386" s="2"/>
      <c r="AO386" s="2"/>
      <c r="AP386" s="2"/>
      <c r="AQ386" s="2"/>
      <c r="AU386" s="2"/>
      <c r="AV386" s="2"/>
      <c r="AY386" s="2"/>
      <c r="AZ386" s="2"/>
    </row>
    <row r="387" spans="4:52" x14ac:dyDescent="0.2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J387" s="2"/>
      <c r="AK387" s="2"/>
      <c r="AL387" s="2"/>
      <c r="AO387" s="2"/>
      <c r="AP387" s="2"/>
      <c r="AQ387" s="2"/>
      <c r="AU387" s="2"/>
      <c r="AV387" s="2"/>
      <c r="AY387" s="2"/>
      <c r="AZ387" s="2"/>
    </row>
    <row r="388" spans="4:52" x14ac:dyDescent="0.2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J388" s="2"/>
      <c r="AK388" s="2"/>
      <c r="AL388" s="2"/>
      <c r="AO388" s="2"/>
      <c r="AP388" s="2"/>
      <c r="AQ388" s="2"/>
      <c r="AU388" s="2"/>
      <c r="AV388" s="2"/>
      <c r="AY388" s="2"/>
      <c r="AZ388" s="2"/>
    </row>
    <row r="389" spans="4:52" x14ac:dyDescent="0.2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J389" s="2"/>
      <c r="AK389" s="2"/>
      <c r="AL389" s="2"/>
      <c r="AO389" s="2"/>
      <c r="AP389" s="2"/>
      <c r="AQ389" s="2"/>
      <c r="AU389" s="2"/>
      <c r="AV389" s="2"/>
      <c r="AY389" s="2"/>
      <c r="AZ389" s="2"/>
    </row>
    <row r="390" spans="4:52" x14ac:dyDescent="0.2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J390" s="2"/>
      <c r="AK390" s="2"/>
      <c r="AL390" s="2"/>
      <c r="AO390" s="2"/>
      <c r="AP390" s="2"/>
      <c r="AQ390" s="2"/>
      <c r="AU390" s="2"/>
      <c r="AV390" s="2"/>
      <c r="AY390" s="2"/>
      <c r="AZ390" s="2"/>
    </row>
    <row r="391" spans="4:52" x14ac:dyDescent="0.2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J391" s="2"/>
      <c r="AK391" s="2"/>
      <c r="AL391" s="2"/>
      <c r="AO391" s="2"/>
      <c r="AP391" s="2"/>
      <c r="AQ391" s="2"/>
      <c r="AU391" s="2"/>
      <c r="AV391" s="2"/>
      <c r="AY391" s="2"/>
      <c r="AZ391" s="2"/>
    </row>
    <row r="392" spans="4:52" x14ac:dyDescent="0.2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J392" s="2"/>
      <c r="AK392" s="2"/>
      <c r="AL392" s="2"/>
      <c r="AO392" s="2"/>
      <c r="AP392" s="2"/>
      <c r="AQ392" s="2"/>
      <c r="AU392" s="2"/>
      <c r="AV392" s="2"/>
      <c r="AY392" s="2"/>
      <c r="AZ392" s="2"/>
    </row>
    <row r="393" spans="4:52" x14ac:dyDescent="0.2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J393" s="2"/>
      <c r="AK393" s="2"/>
      <c r="AL393" s="2"/>
      <c r="AO393" s="2"/>
      <c r="AP393" s="2"/>
      <c r="AQ393" s="2"/>
      <c r="AU393" s="2"/>
      <c r="AV393" s="2"/>
      <c r="AY393" s="2"/>
      <c r="AZ393" s="2"/>
    </row>
    <row r="394" spans="4:52" x14ac:dyDescent="0.2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J394" s="2"/>
      <c r="AK394" s="2"/>
      <c r="AL394" s="2"/>
      <c r="AO394" s="2"/>
      <c r="AP394" s="2"/>
      <c r="AQ394" s="2"/>
      <c r="AU394" s="2"/>
      <c r="AV394" s="2"/>
      <c r="AY394" s="2"/>
      <c r="AZ394" s="2"/>
    </row>
    <row r="395" spans="4:52" x14ac:dyDescent="0.2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J395" s="2"/>
      <c r="AK395" s="2"/>
      <c r="AL395" s="2"/>
      <c r="AO395" s="2"/>
      <c r="AP395" s="2"/>
      <c r="AQ395" s="2"/>
      <c r="AU395" s="2"/>
      <c r="AV395" s="2"/>
      <c r="AY395" s="2"/>
      <c r="AZ395" s="2"/>
    </row>
    <row r="396" spans="4:52" x14ac:dyDescent="0.2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J396" s="2"/>
      <c r="AK396" s="2"/>
      <c r="AL396" s="2"/>
      <c r="AO396" s="2"/>
      <c r="AP396" s="2"/>
      <c r="AQ396" s="2"/>
      <c r="AU396" s="2"/>
      <c r="AV396" s="2"/>
      <c r="AY396" s="2"/>
      <c r="AZ396" s="2"/>
    </row>
    <row r="397" spans="4:52" x14ac:dyDescent="0.2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J397" s="2"/>
      <c r="AK397" s="2"/>
      <c r="AL397" s="2"/>
      <c r="AO397" s="2"/>
      <c r="AP397" s="2"/>
      <c r="AQ397" s="2"/>
      <c r="AU397" s="2"/>
      <c r="AV397" s="2"/>
      <c r="AY397" s="2"/>
      <c r="AZ397" s="2"/>
    </row>
    <row r="398" spans="4:52" x14ac:dyDescent="0.2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J398" s="2"/>
      <c r="AK398" s="2"/>
      <c r="AL398" s="2"/>
      <c r="AO398" s="2"/>
      <c r="AP398" s="2"/>
      <c r="AQ398" s="2"/>
      <c r="AU398" s="2"/>
      <c r="AV398" s="2"/>
      <c r="AY398" s="2"/>
      <c r="AZ398" s="2"/>
    </row>
    <row r="399" spans="4:52" x14ac:dyDescent="0.2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J399" s="2"/>
      <c r="AK399" s="2"/>
      <c r="AL399" s="2"/>
      <c r="AO399" s="2"/>
      <c r="AP399" s="2"/>
      <c r="AQ399" s="2"/>
      <c r="AU399" s="2"/>
      <c r="AV399" s="2"/>
      <c r="AY399" s="2"/>
      <c r="AZ399" s="2"/>
    </row>
    <row r="400" spans="4:52" x14ac:dyDescent="0.2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J400" s="2"/>
      <c r="AK400" s="2"/>
      <c r="AL400" s="2"/>
      <c r="AO400" s="2"/>
      <c r="AP400" s="2"/>
      <c r="AQ400" s="2"/>
      <c r="AU400" s="2"/>
      <c r="AV400" s="2"/>
      <c r="AY400" s="2"/>
      <c r="AZ400" s="2"/>
    </row>
    <row r="401" spans="4:52" x14ac:dyDescent="0.2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J401" s="2"/>
      <c r="AK401" s="2"/>
      <c r="AL401" s="2"/>
      <c r="AO401" s="2"/>
      <c r="AP401" s="2"/>
      <c r="AQ401" s="2"/>
      <c r="AU401" s="2"/>
      <c r="AV401" s="2"/>
      <c r="AY401" s="2"/>
      <c r="AZ401" s="2"/>
    </row>
    <row r="402" spans="4:52" x14ac:dyDescent="0.2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J402" s="2"/>
      <c r="AK402" s="2"/>
      <c r="AL402" s="2"/>
      <c r="AO402" s="2"/>
      <c r="AP402" s="2"/>
      <c r="AQ402" s="2"/>
      <c r="AU402" s="2"/>
      <c r="AV402" s="2"/>
      <c r="AY402" s="2"/>
      <c r="AZ402" s="2"/>
    </row>
    <row r="403" spans="4:52" x14ac:dyDescent="0.2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J403" s="2"/>
      <c r="AK403" s="2"/>
      <c r="AL403" s="2"/>
      <c r="AO403" s="2"/>
      <c r="AP403" s="2"/>
      <c r="AQ403" s="2"/>
      <c r="AU403" s="2"/>
      <c r="AV403" s="2"/>
      <c r="AY403" s="2"/>
      <c r="AZ403" s="2"/>
    </row>
    <row r="404" spans="4:52" x14ac:dyDescent="0.2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J404" s="2"/>
      <c r="AK404" s="2"/>
      <c r="AL404" s="2"/>
      <c r="AO404" s="2"/>
      <c r="AP404" s="2"/>
      <c r="AQ404" s="2"/>
      <c r="AU404" s="2"/>
      <c r="AV404" s="2"/>
      <c r="AY404" s="2"/>
      <c r="AZ404" s="2"/>
    </row>
    <row r="405" spans="4:52" x14ac:dyDescent="0.2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J405" s="2"/>
      <c r="AK405" s="2"/>
      <c r="AL405" s="2"/>
      <c r="AO405" s="2"/>
      <c r="AP405" s="2"/>
      <c r="AQ405" s="2"/>
      <c r="AU405" s="2"/>
      <c r="AV405" s="2"/>
      <c r="AY405" s="2"/>
      <c r="AZ405" s="2"/>
    </row>
    <row r="406" spans="4:52" x14ac:dyDescent="0.2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J406" s="2"/>
      <c r="AK406" s="2"/>
      <c r="AL406" s="2"/>
      <c r="AO406" s="2"/>
      <c r="AP406" s="2"/>
      <c r="AQ406" s="2"/>
      <c r="AU406" s="2"/>
      <c r="AV406" s="2"/>
      <c r="AY406" s="2"/>
      <c r="AZ406" s="2"/>
    </row>
    <row r="407" spans="4:52" x14ac:dyDescent="0.2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J407" s="2"/>
      <c r="AK407" s="2"/>
      <c r="AL407" s="2"/>
      <c r="AO407" s="2"/>
      <c r="AP407" s="2"/>
      <c r="AQ407" s="2"/>
      <c r="AU407" s="2"/>
      <c r="AV407" s="2"/>
      <c r="AY407" s="2"/>
      <c r="AZ407" s="2"/>
    </row>
    <row r="408" spans="4:52" x14ac:dyDescent="0.2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J408" s="2"/>
      <c r="AK408" s="2"/>
      <c r="AL408" s="2"/>
      <c r="AO408" s="2"/>
      <c r="AP408" s="2"/>
      <c r="AQ408" s="2"/>
      <c r="AU408" s="2"/>
      <c r="AV408" s="2"/>
      <c r="AY408" s="2"/>
      <c r="AZ408" s="2"/>
    </row>
    <row r="409" spans="4:52" x14ac:dyDescent="0.2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J409" s="2"/>
      <c r="AK409" s="2"/>
      <c r="AL409" s="2"/>
      <c r="AO409" s="2"/>
      <c r="AP409" s="2"/>
      <c r="AQ409" s="2"/>
      <c r="AU409" s="2"/>
      <c r="AV409" s="2"/>
      <c r="AY409" s="2"/>
      <c r="AZ409" s="2"/>
    </row>
    <row r="410" spans="4:52" x14ac:dyDescent="0.2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J410" s="2"/>
      <c r="AK410" s="2"/>
      <c r="AL410" s="2"/>
      <c r="AO410" s="2"/>
      <c r="AP410" s="2"/>
      <c r="AQ410" s="2"/>
      <c r="AU410" s="2"/>
      <c r="AV410" s="2"/>
      <c r="AY410" s="2"/>
      <c r="AZ410" s="2"/>
    </row>
    <row r="411" spans="4:52" x14ac:dyDescent="0.2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J411" s="2"/>
      <c r="AK411" s="2"/>
      <c r="AL411" s="2"/>
      <c r="AO411" s="2"/>
      <c r="AP411" s="2"/>
      <c r="AQ411" s="2"/>
      <c r="AU411" s="2"/>
      <c r="AV411" s="2"/>
      <c r="AY411" s="2"/>
      <c r="AZ411" s="2"/>
    </row>
    <row r="412" spans="4:52" x14ac:dyDescent="0.2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J412" s="2"/>
      <c r="AK412" s="2"/>
      <c r="AL412" s="2"/>
      <c r="AO412" s="2"/>
      <c r="AP412" s="2"/>
      <c r="AQ412" s="2"/>
      <c r="AU412" s="2"/>
      <c r="AV412" s="2"/>
      <c r="AY412" s="2"/>
      <c r="AZ412" s="2"/>
    </row>
    <row r="413" spans="4:52" x14ac:dyDescent="0.2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J413" s="2"/>
      <c r="AK413" s="2"/>
      <c r="AL413" s="2"/>
      <c r="AO413" s="2"/>
      <c r="AP413" s="2"/>
      <c r="AQ413" s="2"/>
      <c r="AU413" s="2"/>
      <c r="AV413" s="2"/>
      <c r="AY413" s="2"/>
      <c r="AZ413" s="2"/>
    </row>
    <row r="414" spans="4:52" x14ac:dyDescent="0.2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J414" s="2"/>
      <c r="AK414" s="2"/>
      <c r="AL414" s="2"/>
      <c r="AO414" s="2"/>
      <c r="AP414" s="2"/>
      <c r="AQ414" s="2"/>
      <c r="AU414" s="2"/>
      <c r="AV414" s="2"/>
      <c r="AY414" s="2"/>
      <c r="AZ414" s="2"/>
    </row>
    <row r="415" spans="4:52" x14ac:dyDescent="0.2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J415" s="2"/>
      <c r="AK415" s="2"/>
      <c r="AL415" s="2"/>
      <c r="AO415" s="2"/>
      <c r="AP415" s="2"/>
      <c r="AQ415" s="2"/>
      <c r="AU415" s="2"/>
      <c r="AV415" s="2"/>
      <c r="AY415" s="2"/>
      <c r="AZ415" s="2"/>
    </row>
    <row r="416" spans="4:52" x14ac:dyDescent="0.2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J416" s="2"/>
      <c r="AK416" s="2"/>
      <c r="AL416" s="2"/>
      <c r="AO416" s="2"/>
      <c r="AP416" s="2"/>
      <c r="AQ416" s="2"/>
      <c r="AU416" s="2"/>
      <c r="AV416" s="2"/>
      <c r="AY416" s="2"/>
      <c r="AZ416" s="2"/>
    </row>
    <row r="417" spans="4:52" x14ac:dyDescent="0.2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J417" s="2"/>
      <c r="AK417" s="2"/>
      <c r="AL417" s="2"/>
      <c r="AO417" s="2"/>
      <c r="AP417" s="2"/>
      <c r="AQ417" s="2"/>
      <c r="AU417" s="2"/>
      <c r="AV417" s="2"/>
      <c r="AY417" s="2"/>
      <c r="AZ417" s="2"/>
    </row>
    <row r="418" spans="4:52" x14ac:dyDescent="0.2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J418" s="2"/>
      <c r="AK418" s="2"/>
      <c r="AL418" s="2"/>
      <c r="AO418" s="2"/>
      <c r="AP418" s="2"/>
      <c r="AQ418" s="2"/>
      <c r="AU418" s="2"/>
      <c r="AV418" s="2"/>
      <c r="AY418" s="2"/>
      <c r="AZ418" s="2"/>
    </row>
    <row r="419" spans="4:52" x14ac:dyDescent="0.2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J419" s="2"/>
      <c r="AK419" s="2"/>
      <c r="AL419" s="2"/>
      <c r="AO419" s="2"/>
      <c r="AP419" s="2"/>
      <c r="AQ419" s="2"/>
      <c r="AU419" s="2"/>
      <c r="AV419" s="2"/>
      <c r="AY419" s="2"/>
      <c r="AZ419" s="2"/>
    </row>
    <row r="420" spans="4:52" x14ac:dyDescent="0.2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J420" s="2"/>
      <c r="AK420" s="2"/>
      <c r="AL420" s="2"/>
      <c r="AO420" s="2"/>
      <c r="AP420" s="2"/>
      <c r="AQ420" s="2"/>
      <c r="AU420" s="2"/>
      <c r="AV420" s="2"/>
      <c r="AY420" s="2"/>
      <c r="AZ420" s="2"/>
    </row>
    <row r="421" spans="4:52" x14ac:dyDescent="0.2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J421" s="2"/>
      <c r="AK421" s="2"/>
      <c r="AL421" s="2"/>
      <c r="AO421" s="2"/>
      <c r="AP421" s="2"/>
      <c r="AQ421" s="2"/>
      <c r="AU421" s="2"/>
      <c r="AV421" s="2"/>
      <c r="AY421" s="2"/>
      <c r="AZ421" s="2"/>
    </row>
    <row r="422" spans="4:52" x14ac:dyDescent="0.2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J422" s="2"/>
      <c r="AK422" s="2"/>
      <c r="AL422" s="2"/>
      <c r="AO422" s="2"/>
      <c r="AP422" s="2"/>
      <c r="AQ422" s="2"/>
      <c r="AU422" s="2"/>
      <c r="AV422" s="2"/>
      <c r="AY422" s="2"/>
      <c r="AZ422" s="2"/>
    </row>
    <row r="423" spans="4:52" x14ac:dyDescent="0.2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J423" s="2"/>
      <c r="AK423" s="2"/>
      <c r="AL423" s="2"/>
      <c r="AO423" s="2"/>
      <c r="AP423" s="2"/>
      <c r="AQ423" s="2"/>
      <c r="AU423" s="2"/>
      <c r="AV423" s="2"/>
      <c r="AY423" s="2"/>
      <c r="AZ423" s="2"/>
    </row>
    <row r="424" spans="4:52" x14ac:dyDescent="0.2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J424" s="2"/>
      <c r="AK424" s="2"/>
      <c r="AL424" s="2"/>
      <c r="AO424" s="2"/>
      <c r="AP424" s="2"/>
      <c r="AQ424" s="2"/>
      <c r="AU424" s="2"/>
      <c r="AV424" s="2"/>
      <c r="AY424" s="2"/>
      <c r="AZ424" s="2"/>
    </row>
    <row r="425" spans="4:52" x14ac:dyDescent="0.2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J425" s="2"/>
      <c r="AK425" s="2"/>
      <c r="AL425" s="2"/>
      <c r="AO425" s="2"/>
      <c r="AP425" s="2"/>
      <c r="AQ425" s="2"/>
      <c r="AU425" s="2"/>
      <c r="AV425" s="2"/>
      <c r="AY425" s="2"/>
      <c r="AZ425" s="2"/>
    </row>
    <row r="426" spans="4:52" x14ac:dyDescent="0.2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J426" s="2"/>
      <c r="AK426" s="2"/>
      <c r="AL426" s="2"/>
      <c r="AO426" s="2"/>
      <c r="AP426" s="2"/>
      <c r="AQ426" s="2"/>
      <c r="AU426" s="2"/>
      <c r="AV426" s="2"/>
      <c r="AY426" s="2"/>
      <c r="AZ426" s="2"/>
    </row>
    <row r="427" spans="4:52" x14ac:dyDescent="0.2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J427" s="2"/>
      <c r="AK427" s="2"/>
      <c r="AL427" s="2"/>
      <c r="AO427" s="2"/>
      <c r="AP427" s="2"/>
      <c r="AQ427" s="2"/>
      <c r="AU427" s="2"/>
      <c r="AV427" s="2"/>
      <c r="AY427" s="2"/>
      <c r="AZ427" s="2"/>
    </row>
    <row r="428" spans="4:52" x14ac:dyDescent="0.2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J428" s="2"/>
      <c r="AK428" s="2"/>
      <c r="AL428" s="2"/>
      <c r="AO428" s="2"/>
      <c r="AP428" s="2"/>
      <c r="AQ428" s="2"/>
      <c r="AU428" s="2"/>
      <c r="AV428" s="2"/>
      <c r="AY428" s="2"/>
      <c r="AZ428" s="2"/>
    </row>
    <row r="429" spans="4:52" x14ac:dyDescent="0.2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J429" s="2"/>
      <c r="AK429" s="2"/>
      <c r="AL429" s="2"/>
      <c r="AO429" s="2"/>
      <c r="AP429" s="2"/>
      <c r="AQ429" s="2"/>
      <c r="AU429" s="2"/>
      <c r="AV429" s="2"/>
      <c r="AY429" s="2"/>
      <c r="AZ429" s="2"/>
    </row>
    <row r="430" spans="4:52" x14ac:dyDescent="0.2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J430" s="2"/>
      <c r="AK430" s="2"/>
      <c r="AL430" s="2"/>
      <c r="AO430" s="2"/>
      <c r="AP430" s="2"/>
      <c r="AQ430" s="2"/>
      <c r="AU430" s="2"/>
      <c r="AV430" s="2"/>
      <c r="AY430" s="2"/>
      <c r="AZ430" s="2"/>
    </row>
    <row r="431" spans="4:52" x14ac:dyDescent="0.2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J431" s="2"/>
      <c r="AK431" s="2"/>
      <c r="AL431" s="2"/>
      <c r="AO431" s="2"/>
      <c r="AP431" s="2"/>
      <c r="AQ431" s="2"/>
      <c r="AU431" s="2"/>
      <c r="AV431" s="2"/>
      <c r="AY431" s="2"/>
      <c r="AZ431" s="2"/>
    </row>
    <row r="432" spans="4:52" x14ac:dyDescent="0.2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J432" s="2"/>
      <c r="AK432" s="2"/>
      <c r="AL432" s="2"/>
      <c r="AO432" s="2"/>
      <c r="AP432" s="2"/>
      <c r="AQ432" s="2"/>
      <c r="AU432" s="2"/>
      <c r="AV432" s="2"/>
      <c r="AY432" s="2"/>
      <c r="AZ432" s="2"/>
    </row>
    <row r="433" spans="4:52" x14ac:dyDescent="0.2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J433" s="2"/>
      <c r="AK433" s="2"/>
      <c r="AL433" s="2"/>
      <c r="AO433" s="2"/>
      <c r="AP433" s="2"/>
      <c r="AQ433" s="2"/>
      <c r="AU433" s="2"/>
      <c r="AV433" s="2"/>
      <c r="AY433" s="2"/>
      <c r="AZ433" s="2"/>
    </row>
    <row r="434" spans="4:52" x14ac:dyDescent="0.2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J434" s="2"/>
      <c r="AK434" s="2"/>
      <c r="AL434" s="2"/>
      <c r="AO434" s="2"/>
      <c r="AP434" s="2"/>
      <c r="AQ434" s="2"/>
      <c r="AU434" s="2"/>
      <c r="AV434" s="2"/>
      <c r="AY434" s="2"/>
      <c r="AZ434" s="2"/>
    </row>
    <row r="435" spans="4:52" x14ac:dyDescent="0.2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J435" s="2"/>
      <c r="AK435" s="2"/>
      <c r="AL435" s="2"/>
      <c r="AO435" s="2"/>
      <c r="AP435" s="2"/>
      <c r="AQ435" s="2"/>
      <c r="AU435" s="2"/>
      <c r="AV435" s="2"/>
      <c r="AY435" s="2"/>
      <c r="AZ435" s="2"/>
    </row>
    <row r="436" spans="4:52" x14ac:dyDescent="0.2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J436" s="2"/>
      <c r="AK436" s="2"/>
      <c r="AL436" s="2"/>
      <c r="AO436" s="2"/>
      <c r="AP436" s="2"/>
      <c r="AQ436" s="2"/>
      <c r="AU436" s="2"/>
      <c r="AV436" s="2"/>
      <c r="AY436" s="2"/>
      <c r="AZ436" s="2"/>
    </row>
    <row r="437" spans="4:52" x14ac:dyDescent="0.2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J437" s="2"/>
      <c r="AK437" s="2"/>
      <c r="AL437" s="2"/>
      <c r="AO437" s="2"/>
      <c r="AP437" s="2"/>
      <c r="AQ437" s="2"/>
      <c r="AU437" s="2"/>
      <c r="AV437" s="2"/>
      <c r="AY437" s="2"/>
      <c r="AZ437" s="2"/>
    </row>
    <row r="438" spans="4:52" x14ac:dyDescent="0.2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J438" s="2"/>
      <c r="AK438" s="2"/>
      <c r="AL438" s="2"/>
      <c r="AO438" s="2"/>
      <c r="AP438" s="2"/>
      <c r="AQ438" s="2"/>
      <c r="AU438" s="2"/>
      <c r="AV438" s="2"/>
      <c r="AY438" s="2"/>
      <c r="AZ438" s="2"/>
    </row>
    <row r="439" spans="4:52" x14ac:dyDescent="0.2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J439" s="2"/>
      <c r="AK439" s="2"/>
      <c r="AL439" s="2"/>
      <c r="AO439" s="2"/>
      <c r="AP439" s="2"/>
      <c r="AQ439" s="2"/>
      <c r="AU439" s="2"/>
      <c r="AV439" s="2"/>
      <c r="AY439" s="2"/>
      <c r="AZ439" s="2"/>
    </row>
    <row r="440" spans="4:52" x14ac:dyDescent="0.2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J440" s="2"/>
      <c r="AK440" s="2"/>
      <c r="AL440" s="2"/>
      <c r="AO440" s="2"/>
      <c r="AP440" s="2"/>
      <c r="AQ440" s="2"/>
      <c r="AU440" s="2"/>
      <c r="AV440" s="2"/>
      <c r="AY440" s="2"/>
      <c r="AZ440" s="2"/>
    </row>
    <row r="441" spans="4:52" x14ac:dyDescent="0.2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J441" s="2"/>
      <c r="AK441" s="2"/>
      <c r="AL441" s="2"/>
      <c r="AO441" s="2"/>
      <c r="AP441" s="2"/>
      <c r="AQ441" s="2"/>
      <c r="AU441" s="2"/>
      <c r="AV441" s="2"/>
      <c r="AY441" s="2"/>
      <c r="AZ441" s="2"/>
    </row>
    <row r="442" spans="4:52" x14ac:dyDescent="0.2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J442" s="2"/>
      <c r="AK442" s="2"/>
      <c r="AL442" s="2"/>
      <c r="AO442" s="2"/>
      <c r="AP442" s="2"/>
      <c r="AQ442" s="2"/>
      <c r="AU442" s="2"/>
      <c r="AV442" s="2"/>
      <c r="AY442" s="2"/>
      <c r="AZ442" s="2"/>
    </row>
    <row r="443" spans="4:52" x14ac:dyDescent="0.2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J443" s="2"/>
      <c r="AK443" s="2"/>
      <c r="AL443" s="2"/>
      <c r="AO443" s="2"/>
      <c r="AP443" s="2"/>
      <c r="AQ443" s="2"/>
      <c r="AU443" s="2"/>
      <c r="AV443" s="2"/>
      <c r="AY443" s="2"/>
      <c r="AZ443" s="2"/>
    </row>
    <row r="444" spans="4:52" x14ac:dyDescent="0.2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J444" s="2"/>
      <c r="AK444" s="2"/>
      <c r="AL444" s="2"/>
      <c r="AO444" s="2"/>
      <c r="AP444" s="2"/>
      <c r="AQ444" s="2"/>
      <c r="AU444" s="2"/>
      <c r="AV444" s="2"/>
      <c r="AY444" s="2"/>
      <c r="AZ444" s="2"/>
    </row>
    <row r="445" spans="4:52" x14ac:dyDescent="0.2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J445" s="2"/>
      <c r="AK445" s="2"/>
      <c r="AL445" s="2"/>
      <c r="AO445" s="2"/>
      <c r="AP445" s="2"/>
      <c r="AQ445" s="2"/>
      <c r="AU445" s="2"/>
      <c r="AV445" s="2"/>
      <c r="AY445" s="2"/>
      <c r="AZ445" s="2"/>
    </row>
    <row r="446" spans="4:52" x14ac:dyDescent="0.2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J446" s="2"/>
      <c r="AK446" s="2"/>
      <c r="AL446" s="2"/>
      <c r="AO446" s="2"/>
      <c r="AP446" s="2"/>
      <c r="AQ446" s="2"/>
      <c r="AU446" s="2"/>
      <c r="AV446" s="2"/>
      <c r="AY446" s="2"/>
      <c r="AZ446" s="2"/>
    </row>
    <row r="447" spans="4:52" x14ac:dyDescent="0.2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J447" s="2"/>
      <c r="AK447" s="2"/>
      <c r="AL447" s="2"/>
      <c r="AO447" s="2"/>
      <c r="AP447" s="2"/>
      <c r="AQ447" s="2"/>
      <c r="AU447" s="2"/>
      <c r="AV447" s="2"/>
      <c r="AY447" s="2"/>
      <c r="AZ447" s="2"/>
    </row>
    <row r="448" spans="4:52" x14ac:dyDescent="0.2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J448" s="2"/>
      <c r="AK448" s="2"/>
      <c r="AL448" s="2"/>
      <c r="AO448" s="2"/>
      <c r="AP448" s="2"/>
      <c r="AQ448" s="2"/>
      <c r="AU448" s="2"/>
      <c r="AV448" s="2"/>
      <c r="AY448" s="2"/>
      <c r="AZ448" s="2"/>
    </row>
    <row r="449" spans="4:90" x14ac:dyDescent="0.2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J449" s="2"/>
      <c r="AK449" s="2"/>
      <c r="AL449" s="2"/>
      <c r="AO449" s="2"/>
      <c r="AP449" s="2"/>
      <c r="AQ449" s="2"/>
      <c r="AU449" s="2"/>
      <c r="AV449" s="2"/>
      <c r="AY449" s="2"/>
      <c r="AZ449" s="2"/>
    </row>
    <row r="450" spans="4:90" x14ac:dyDescent="0.2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J450" s="2"/>
      <c r="AK450" s="2"/>
      <c r="AL450" s="2"/>
      <c r="AO450" s="2"/>
      <c r="AP450" s="2"/>
      <c r="AQ450" s="2"/>
      <c r="AU450" s="2"/>
      <c r="AV450" s="2"/>
      <c r="AY450" s="2"/>
      <c r="AZ450" s="2"/>
    </row>
    <row r="451" spans="4:90" x14ac:dyDescent="0.2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J451" s="2"/>
      <c r="AK451" s="2"/>
      <c r="AL451" s="2"/>
      <c r="AO451" s="2"/>
      <c r="AP451" s="2"/>
      <c r="AQ451" s="2"/>
      <c r="AU451" s="2"/>
      <c r="AV451" s="2"/>
      <c r="AY451" s="2"/>
      <c r="AZ451" s="2"/>
    </row>
    <row r="452" spans="4:90" x14ac:dyDescent="0.2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J452" s="2"/>
      <c r="AK452" s="2"/>
      <c r="AL452" s="2"/>
      <c r="AO452" s="2"/>
      <c r="AP452" s="2"/>
      <c r="AQ452" s="2"/>
      <c r="AU452" s="2"/>
      <c r="AV452" s="2"/>
      <c r="AY452" s="2"/>
      <c r="AZ452" s="2"/>
    </row>
    <row r="453" spans="4:90" x14ac:dyDescent="0.2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J453" s="2"/>
      <c r="AK453" s="2"/>
      <c r="AL453" s="2"/>
      <c r="AO453" s="2"/>
      <c r="AP453" s="2"/>
      <c r="AQ453" s="2"/>
      <c r="AU453" s="2"/>
      <c r="AV453" s="2"/>
      <c r="AY453" s="2"/>
      <c r="AZ453" s="2"/>
    </row>
    <row r="454" spans="4:90" x14ac:dyDescent="0.2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J454" s="2"/>
      <c r="AK454" s="2"/>
      <c r="AL454" s="2"/>
      <c r="AO454" s="2"/>
      <c r="AP454" s="2"/>
      <c r="AQ454" s="2"/>
      <c r="AU454" s="2"/>
      <c r="AV454" s="2"/>
      <c r="AY454" s="2"/>
      <c r="AZ454" s="2"/>
    </row>
    <row r="455" spans="4:90" x14ac:dyDescent="0.2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J455" s="2"/>
      <c r="AK455" s="2"/>
      <c r="AL455" s="2"/>
      <c r="AO455" s="2"/>
      <c r="AP455" s="2"/>
      <c r="AQ455" s="2"/>
      <c r="AU455" s="2"/>
      <c r="AV455" s="2"/>
      <c r="AY455" s="2"/>
      <c r="AZ455" s="2"/>
    </row>
    <row r="456" spans="4:90" x14ac:dyDescent="0.2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J456" s="2"/>
      <c r="AK456" s="2"/>
      <c r="AL456" s="2"/>
      <c r="AO456" s="2"/>
      <c r="AP456" s="2"/>
      <c r="AQ456" s="2"/>
      <c r="AU456" s="2"/>
      <c r="AV456" s="2"/>
      <c r="AY456" s="2"/>
      <c r="AZ456" s="2"/>
    </row>
    <row r="457" spans="4:90" x14ac:dyDescent="0.2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J457" s="2"/>
      <c r="AK457" s="2"/>
      <c r="AL457" s="2"/>
      <c r="AO457" s="2"/>
      <c r="AP457" s="2"/>
      <c r="AQ457" s="2"/>
      <c r="AU457" s="2"/>
      <c r="AV457" s="2"/>
      <c r="AY457" s="2"/>
      <c r="AZ457" s="2"/>
    </row>
    <row r="458" spans="4:90" x14ac:dyDescent="0.2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J458" s="2"/>
      <c r="AK458" s="2"/>
      <c r="AL458" s="2"/>
      <c r="AO458" s="2"/>
      <c r="AP458" s="2"/>
      <c r="AQ458" s="2"/>
      <c r="AU458" s="2"/>
      <c r="AV458" s="2"/>
      <c r="AY458" s="2"/>
      <c r="AZ458" s="2"/>
    </row>
    <row r="459" spans="4:90" x14ac:dyDescent="0.2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J459" s="2"/>
      <c r="AK459" s="2"/>
      <c r="AL459" s="2"/>
      <c r="AO459" s="2"/>
      <c r="AP459" s="2"/>
      <c r="AQ459" s="2"/>
      <c r="AU459" s="2"/>
      <c r="AV459" s="2"/>
      <c r="AY459" s="2"/>
      <c r="AZ459" s="2"/>
    </row>
    <row r="460" spans="4:90" x14ac:dyDescent="0.2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J460" s="2"/>
      <c r="AK460" s="2"/>
      <c r="AL460" s="2"/>
      <c r="AO460" s="2"/>
      <c r="AP460" s="2"/>
      <c r="AQ460" s="2"/>
      <c r="AU460" s="2"/>
      <c r="AV460" s="2"/>
      <c r="AY460" s="2"/>
      <c r="AZ460" s="2"/>
    </row>
    <row r="461" spans="4:90" x14ac:dyDescent="0.25">
      <c r="F461" s="3"/>
      <c r="G461" s="3"/>
      <c r="H461" s="3"/>
      <c r="I461" s="3"/>
      <c r="J461" s="3"/>
      <c r="K461" s="3"/>
      <c r="L461" s="3"/>
      <c r="M461" s="3"/>
      <c r="Q461" s="3"/>
      <c r="R461" s="3"/>
      <c r="U461" s="3"/>
      <c r="V461" s="3"/>
      <c r="W461" s="3"/>
      <c r="Y461" s="3"/>
      <c r="Z461"/>
      <c r="AA461" s="3"/>
      <c r="AB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4:90" x14ac:dyDescent="0.25">
      <c r="F462" s="3"/>
      <c r="G462" s="3"/>
      <c r="H462" s="3"/>
      <c r="I462" s="3"/>
      <c r="J462" s="3"/>
      <c r="K462" s="3"/>
      <c r="L462" s="3"/>
      <c r="M462" s="3"/>
      <c r="Q462" s="3"/>
      <c r="R462" s="3"/>
      <c r="U462" s="3"/>
      <c r="V462" s="3"/>
      <c r="W462" s="3"/>
      <c r="Y462" s="3"/>
      <c r="Z462"/>
      <c r="AA462" s="3"/>
      <c r="AB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4" spans="4:90" x14ac:dyDescent="0.2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J464" s="2"/>
      <c r="AK464" s="2"/>
      <c r="AL464" s="2"/>
      <c r="AO464" s="2"/>
      <c r="AP464" s="2"/>
      <c r="AQ464" s="2"/>
      <c r="AU464" s="2"/>
      <c r="AV464" s="2"/>
      <c r="AY464" s="2"/>
      <c r="AZ464" s="2"/>
      <c r="BA464" s="2"/>
      <c r="BE464" s="5"/>
      <c r="BF464" s="5"/>
      <c r="BG464" s="5"/>
      <c r="BP464"/>
      <c r="CA464"/>
      <c r="CB464"/>
      <c r="CC464"/>
      <c r="CD464"/>
      <c r="CE464"/>
      <c r="CF464"/>
      <c r="CG464"/>
      <c r="CH464"/>
      <c r="CL464"/>
    </row>
    <row r="465" spans="4:120" x14ac:dyDescent="0.2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J465" s="2"/>
      <c r="AK465" s="2"/>
      <c r="AL465" s="2"/>
      <c r="AO465" s="2"/>
      <c r="AP465" s="2"/>
      <c r="AQ465" s="2"/>
      <c r="AU465" s="2"/>
      <c r="AV465" s="2"/>
      <c r="AY465" s="2"/>
      <c r="AZ465" s="2"/>
      <c r="BA465" s="2"/>
      <c r="BC465" s="8" t="s">
        <v>3</v>
      </c>
      <c r="BD465"/>
      <c r="BE465"/>
      <c r="BF465"/>
      <c r="CL465"/>
    </row>
    <row r="466" spans="4:120" x14ac:dyDescent="0.2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J466" s="2"/>
      <c r="AK466" s="2"/>
      <c r="AL466" s="2"/>
      <c r="AO466" s="2"/>
      <c r="AP466" s="2"/>
      <c r="AQ466" s="2"/>
      <c r="AU466" s="2"/>
      <c r="AV466" s="2"/>
      <c r="AY466" s="2"/>
      <c r="AZ466" s="2"/>
      <c r="BA466" s="2"/>
      <c r="BC466" s="8" t="s">
        <v>117</v>
      </c>
      <c r="BD466"/>
      <c r="BE466" s="5"/>
      <c r="BF466"/>
      <c r="BG466"/>
      <c r="BH466"/>
      <c r="DA466" s="3"/>
      <c r="DK466"/>
      <c r="DL466"/>
      <c r="DM466"/>
      <c r="DP466"/>
    </row>
    <row r="467" spans="4:120" x14ac:dyDescent="0.2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J467" s="2"/>
      <c r="AK467" s="2"/>
      <c r="AL467" s="2"/>
      <c r="AO467" s="2"/>
      <c r="AP467" s="2"/>
      <c r="AQ467" s="2"/>
      <c r="AU467" s="2"/>
      <c r="AV467" s="2"/>
      <c r="AY467" s="2"/>
      <c r="AZ467" s="2"/>
      <c r="BA467" s="2"/>
      <c r="BC467"/>
      <c r="BD467"/>
      <c r="BE467" s="5"/>
      <c r="BF467"/>
      <c r="BG467"/>
      <c r="BH467"/>
    </row>
    <row r="468" spans="4:120" x14ac:dyDescent="0.2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J468" s="2"/>
      <c r="AK468" s="2"/>
      <c r="AL468" s="2"/>
      <c r="AO468" s="2"/>
      <c r="AP468" s="2"/>
      <c r="AQ468" s="2"/>
      <c r="AU468" s="2"/>
      <c r="AV468" s="2"/>
      <c r="AY468" s="2"/>
      <c r="AZ468" s="2"/>
      <c r="BA468" s="2"/>
      <c r="BC468" s="3">
        <f>'Quarterly Average'!AZ5</f>
        <v>10.27306015071442</v>
      </c>
      <c r="BD468"/>
      <c r="BE468" s="5"/>
      <c r="BF468"/>
      <c r="BG468"/>
      <c r="BH468"/>
      <c r="CD468" s="4"/>
      <c r="CE468" s="4"/>
      <c r="CF468" s="4"/>
      <c r="CG468" s="4"/>
      <c r="CH468" s="4"/>
      <c r="CI468" s="4"/>
    </row>
    <row r="469" spans="4:120" x14ac:dyDescent="0.2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J469" s="2"/>
      <c r="AK469" s="2"/>
      <c r="AL469" s="2"/>
      <c r="AO469" s="2"/>
      <c r="AP469" s="2"/>
      <c r="AQ469" s="2"/>
      <c r="AU469" s="2"/>
      <c r="AV469" s="2"/>
      <c r="AY469" s="2"/>
      <c r="AZ469" s="2"/>
      <c r="BA469" s="2"/>
      <c r="BC469" s="3">
        <f>'Quarterly Average'!AZ6</f>
        <v>10.38116411471356</v>
      </c>
      <c r="BD469"/>
      <c r="BE469" s="5"/>
      <c r="BF469"/>
      <c r="BG469"/>
      <c r="BH469"/>
      <c r="CD469" s="4"/>
      <c r="CE469" s="4"/>
      <c r="CF469" s="4"/>
      <c r="CG469" s="4"/>
      <c r="CH469" s="4"/>
      <c r="CI469" s="4"/>
    </row>
    <row r="470" spans="4:120" x14ac:dyDescent="0.2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J470" s="2"/>
      <c r="AK470" s="2"/>
      <c r="AL470" s="2"/>
      <c r="AO470" s="2"/>
      <c r="AP470" s="2"/>
      <c r="AQ470" s="2"/>
      <c r="AU470" s="2"/>
      <c r="AV470" s="2"/>
      <c r="AY470" s="2"/>
      <c r="AZ470" s="2"/>
      <c r="BA470" s="2"/>
      <c r="BC470" s="3">
        <f>'Quarterly Average'!AZ7</f>
        <v>10.09422717217574</v>
      </c>
      <c r="BD470"/>
      <c r="BE470" s="5"/>
      <c r="BF470"/>
      <c r="BG470"/>
      <c r="BH470"/>
      <c r="CD470" s="4"/>
      <c r="CE470" s="4"/>
      <c r="CF470" s="4"/>
      <c r="CG470" s="4"/>
      <c r="CH470" s="4"/>
      <c r="CI470" s="4"/>
    </row>
    <row r="471" spans="4:120" x14ac:dyDescent="0.2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J471" s="2"/>
      <c r="AK471" s="2"/>
      <c r="AL471" s="2"/>
      <c r="AO471" s="2"/>
      <c r="AP471" s="2"/>
      <c r="AQ471" s="2"/>
      <c r="AU471" s="2"/>
      <c r="AV471" s="2"/>
      <c r="AY471" s="2"/>
      <c r="AZ471" s="2"/>
      <c r="BA471" s="2"/>
      <c r="BC471" s="3">
        <f>'Quarterly Average'!AZ8</f>
        <v>9.789401584113504</v>
      </c>
      <c r="BD471"/>
      <c r="BE471" s="5"/>
      <c r="BF471"/>
      <c r="BG471"/>
      <c r="BH471"/>
      <c r="CD471" s="4"/>
      <c r="CE471" s="4"/>
      <c r="CF471" s="4"/>
      <c r="CG471" s="4"/>
      <c r="CH471" s="4"/>
      <c r="CI471" s="4"/>
    </row>
    <row r="472" spans="4:120" x14ac:dyDescent="0.2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J472" s="2"/>
      <c r="AK472" s="2"/>
      <c r="AL472" s="2"/>
      <c r="AO472" s="2"/>
      <c r="AP472" s="2"/>
      <c r="AQ472" s="2"/>
      <c r="AU472" s="2"/>
      <c r="AV472" s="2"/>
      <c r="AY472" s="2"/>
      <c r="AZ472" s="2"/>
      <c r="BA472" s="2"/>
      <c r="BC472" s="3">
        <f>'Quarterly Average'!AZ9</f>
        <v>9.9597355328149373</v>
      </c>
      <c r="BD472"/>
      <c r="BE472" s="5"/>
      <c r="BF472"/>
      <c r="BG472"/>
      <c r="BH472"/>
      <c r="CD472" s="4"/>
      <c r="CE472" s="4"/>
      <c r="CF472" s="4"/>
      <c r="CG472" s="4"/>
      <c r="CH472" s="4"/>
      <c r="CI472" s="4"/>
    </row>
    <row r="473" spans="4:120" x14ac:dyDescent="0.2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J473" s="2"/>
      <c r="AK473" s="2"/>
      <c r="AL473" s="2"/>
      <c r="AO473" s="2"/>
      <c r="AP473" s="2"/>
      <c r="AQ473" s="2"/>
      <c r="AU473" s="2"/>
      <c r="AV473" s="2"/>
      <c r="AY473" s="2"/>
      <c r="AZ473" s="2"/>
      <c r="BA473" s="2"/>
      <c r="BC473" s="3">
        <f>'Quarterly Average'!AZ10</f>
        <v>10.273276344632523</v>
      </c>
      <c r="BD473"/>
      <c r="BE473" s="5"/>
      <c r="BF473"/>
      <c r="BG473"/>
      <c r="BH473"/>
      <c r="CD473" s="4"/>
      <c r="CE473" s="4"/>
      <c r="CF473" s="4"/>
      <c r="CG473" s="4"/>
      <c r="CH473" s="4"/>
      <c r="CI473" s="4"/>
    </row>
    <row r="474" spans="4:120" x14ac:dyDescent="0.2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J474" s="2"/>
      <c r="AK474" s="2"/>
      <c r="AL474" s="2"/>
      <c r="AO474" s="2"/>
      <c r="AP474" s="2"/>
      <c r="AQ474" s="2"/>
      <c r="AU474" s="2"/>
      <c r="AV474" s="2"/>
      <c r="AY474" s="2"/>
      <c r="AZ474" s="2"/>
      <c r="BA474" s="2"/>
      <c r="BC474" s="3">
        <f>'Quarterly Average'!AZ11</f>
        <v>10.734797955936425</v>
      </c>
      <c r="BD474"/>
      <c r="BE474" s="5"/>
      <c r="BF474"/>
      <c r="BG474"/>
      <c r="BH474"/>
      <c r="CD474" s="4"/>
      <c r="CE474" s="4"/>
      <c r="CF474" s="4"/>
      <c r="CG474" s="4"/>
      <c r="CH474" s="4"/>
      <c r="CI474" s="4"/>
    </row>
    <row r="475" spans="4:120" x14ac:dyDescent="0.2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J475" s="2"/>
      <c r="AK475" s="2"/>
      <c r="AL475" s="2"/>
      <c r="AO475" s="2"/>
      <c r="AP475" s="2"/>
      <c r="AQ475" s="2"/>
      <c r="AU475" s="2"/>
      <c r="AV475" s="2"/>
      <c r="AY475" s="2"/>
      <c r="AZ475" s="2"/>
      <c r="BA475" s="2"/>
      <c r="BC475" s="3">
        <f>'Quarterly Average'!AZ12</f>
        <v>12.158000148194279</v>
      </c>
      <c r="BD475"/>
      <c r="BE475" s="5"/>
      <c r="BF475"/>
      <c r="BG475"/>
      <c r="BH475"/>
      <c r="CD475" s="4"/>
      <c r="CE475" s="4"/>
      <c r="CF475" s="4"/>
      <c r="CG475" s="4"/>
      <c r="CH475" s="4"/>
      <c r="CI475" s="4"/>
    </row>
    <row r="476" spans="4:120" x14ac:dyDescent="0.2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J476" s="2"/>
      <c r="AK476" s="2"/>
      <c r="AL476" s="2"/>
      <c r="AO476" s="2"/>
      <c r="AP476" s="2"/>
      <c r="AQ476" s="2"/>
      <c r="AU476" s="2"/>
      <c r="AV476" s="2"/>
      <c r="AY476" s="2"/>
      <c r="AZ476" s="2"/>
      <c r="BA476" s="2"/>
      <c r="BC476" s="3">
        <f>'Quarterly Average'!AZ13</f>
        <v>12.3268853827797</v>
      </c>
      <c r="BD476"/>
      <c r="BE476" s="5"/>
      <c r="BF476"/>
      <c r="BG476"/>
      <c r="BH476"/>
      <c r="CD476" s="4"/>
      <c r="CE476" s="4"/>
      <c r="CF476" s="4"/>
      <c r="CG476" s="4"/>
      <c r="CH476" s="4"/>
      <c r="CI476" s="4"/>
    </row>
    <row r="477" spans="4:120" x14ac:dyDescent="0.2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J477" s="2"/>
      <c r="AK477" s="2"/>
      <c r="AL477" s="2"/>
      <c r="AO477" s="2"/>
      <c r="AP477" s="2"/>
      <c r="AQ477" s="2"/>
      <c r="AU477" s="2"/>
      <c r="AV477" s="2"/>
      <c r="AY477" s="2"/>
      <c r="AZ477" s="2"/>
      <c r="BA477" s="2"/>
      <c r="BC477" s="3">
        <f>'Quarterly Average'!AZ14</f>
        <v>12.129487123355627</v>
      </c>
      <c r="BD477"/>
      <c r="BE477" s="5"/>
      <c r="BF477"/>
      <c r="BG477"/>
      <c r="BH477"/>
      <c r="CD477" s="4"/>
      <c r="CE477" s="4"/>
      <c r="CF477" s="4"/>
      <c r="CG477" s="4"/>
      <c r="CH477" s="4"/>
      <c r="CI477" s="4"/>
    </row>
    <row r="478" spans="4:120" x14ac:dyDescent="0.2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J478" s="2"/>
      <c r="AK478" s="2"/>
      <c r="AL478" s="2"/>
      <c r="AO478" s="2"/>
      <c r="AP478" s="2"/>
      <c r="AQ478" s="2"/>
      <c r="AU478" s="2"/>
      <c r="AV478" s="2"/>
      <c r="AY478" s="2"/>
      <c r="AZ478" s="2"/>
      <c r="BA478" s="2"/>
      <c r="BC478" s="3">
        <f>'Quarterly Average'!AZ15</f>
        <v>12.25615866367559</v>
      </c>
      <c r="BD478"/>
      <c r="BE478" s="5"/>
      <c r="BF478"/>
      <c r="BG478"/>
      <c r="BH478"/>
      <c r="CD478" s="4"/>
      <c r="CE478" s="4"/>
      <c r="CF478" s="4"/>
      <c r="CG478" s="4"/>
      <c r="CH478" s="4"/>
      <c r="CI478" s="4"/>
    </row>
    <row r="479" spans="4:120" x14ac:dyDescent="0.2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J479" s="2"/>
      <c r="AK479" s="2"/>
      <c r="AL479" s="2"/>
      <c r="AO479" s="2"/>
      <c r="AP479" s="2"/>
      <c r="AQ479" s="2"/>
      <c r="AU479" s="2"/>
      <c r="AV479" s="2"/>
      <c r="AY479" s="2"/>
      <c r="AZ479" s="2"/>
      <c r="BA479" s="2"/>
      <c r="BC479" s="3">
        <f>'Quarterly Average'!AZ16</f>
        <v>12.513166288637017</v>
      </c>
      <c r="BD479"/>
      <c r="BE479" s="5"/>
      <c r="BF479"/>
      <c r="BG479"/>
      <c r="BH479"/>
      <c r="CD479" s="4"/>
      <c r="CE479" s="4"/>
      <c r="CF479" s="4"/>
      <c r="CG479" s="4"/>
      <c r="CH479" s="4"/>
      <c r="CI479" s="4"/>
    </row>
    <row r="480" spans="4:120" x14ac:dyDescent="0.2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J480" s="2"/>
      <c r="AK480" s="2"/>
      <c r="AL480" s="2"/>
      <c r="AO480" s="2"/>
      <c r="AP480" s="2"/>
      <c r="AQ480" s="2"/>
      <c r="AU480" s="2"/>
      <c r="AV480" s="2"/>
      <c r="AY480" s="2"/>
      <c r="AZ480" s="2"/>
      <c r="BA480" s="2"/>
      <c r="BC480" s="3">
        <f>'Quarterly Average'!AZ17</f>
        <v>13.021172239094859</v>
      </c>
      <c r="BD480"/>
      <c r="BE480" s="5"/>
      <c r="BF480"/>
      <c r="BG480"/>
      <c r="BH480"/>
      <c r="CD480" s="4"/>
      <c r="CE480" s="4"/>
      <c r="CF480" s="4"/>
      <c r="CG480" s="4"/>
      <c r="CH480" s="4"/>
      <c r="CI480" s="4"/>
    </row>
    <row r="481" spans="4:87" x14ac:dyDescent="0.2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J481" s="2"/>
      <c r="AK481" s="2"/>
      <c r="AL481" s="2"/>
      <c r="AO481" s="2"/>
      <c r="AP481" s="2"/>
      <c r="AQ481" s="2"/>
      <c r="AU481" s="2"/>
      <c r="AV481" s="2"/>
      <c r="AY481" s="2"/>
      <c r="AZ481" s="2"/>
      <c r="BA481" s="2"/>
      <c r="BC481" s="3">
        <f>'Quarterly Average'!AZ18</f>
        <v>13.426872337251691</v>
      </c>
      <c r="BD481"/>
      <c r="BE481" s="5"/>
      <c r="BF481"/>
      <c r="BG481"/>
      <c r="BH481"/>
      <c r="CD481" s="4"/>
      <c r="CE481" s="4"/>
      <c r="CF481" s="4"/>
      <c r="CG481" s="4"/>
      <c r="CH481" s="4"/>
      <c r="CI481" s="4"/>
    </row>
    <row r="482" spans="4:87" x14ac:dyDescent="0.2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J482" s="2"/>
      <c r="AK482" s="2"/>
      <c r="AL482" s="2"/>
      <c r="AO482" s="2"/>
      <c r="AP482" s="2"/>
      <c r="AQ482" s="2"/>
      <c r="AU482" s="2"/>
      <c r="AV482" s="2"/>
      <c r="AY482" s="2"/>
      <c r="AZ482" s="2"/>
      <c r="BA482" s="2"/>
      <c r="BC482" s="3">
        <f>'Quarterly Average'!AZ19</f>
        <v>14.638763927976109</v>
      </c>
      <c r="BD482"/>
      <c r="BE482" s="5"/>
      <c r="BF482"/>
      <c r="BG482"/>
      <c r="BH482"/>
      <c r="CD482" s="4"/>
      <c r="CE482" s="4"/>
      <c r="CF482" s="4"/>
      <c r="CG482" s="4"/>
      <c r="CH482" s="4"/>
      <c r="CI482" s="4"/>
    </row>
    <row r="483" spans="4:87" x14ac:dyDescent="0.2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J483" s="2"/>
      <c r="AK483" s="2"/>
      <c r="AL483" s="2"/>
      <c r="AO483" s="2"/>
      <c r="AP483" s="2"/>
      <c r="AQ483" s="2"/>
      <c r="AU483" s="2"/>
      <c r="AV483" s="2"/>
      <c r="AY483" s="2"/>
      <c r="AZ483" s="2"/>
      <c r="BA483" s="2"/>
      <c r="BC483" s="3">
        <f>'Quarterly Average'!AZ20</f>
        <v>14.587085205911833</v>
      </c>
      <c r="BD483"/>
      <c r="BE483" s="5"/>
      <c r="BF483"/>
      <c r="BG483"/>
      <c r="BH483"/>
      <c r="CD483" s="4"/>
      <c r="CE483" s="4"/>
      <c r="CF483" s="4"/>
      <c r="CG483" s="4"/>
      <c r="CH483" s="4"/>
      <c r="CI483" s="4"/>
    </row>
    <row r="484" spans="4:87" x14ac:dyDescent="0.2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J484" s="2"/>
      <c r="AK484" s="2"/>
      <c r="AL484" s="2"/>
      <c r="AO484" s="2"/>
      <c r="AP484" s="2"/>
      <c r="AQ484" s="2"/>
      <c r="AU484" s="2"/>
      <c r="AV484" s="2"/>
      <c r="AY484" s="2"/>
      <c r="AZ484" s="2"/>
      <c r="BA484" s="2"/>
      <c r="BC484" s="3">
        <f>'Quarterly Average'!AZ21</f>
        <v>14.512954073247029</v>
      </c>
      <c r="BD484"/>
      <c r="BE484" s="5"/>
      <c r="BF484"/>
      <c r="BG484"/>
      <c r="BH484"/>
      <c r="CD484" s="4"/>
      <c r="CE484" s="4"/>
      <c r="CF484" s="4"/>
      <c r="CG484" s="4"/>
      <c r="CH484" s="4"/>
      <c r="CI484" s="4"/>
    </row>
    <row r="485" spans="4:87" x14ac:dyDescent="0.2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J485" s="2"/>
      <c r="AK485" s="2"/>
      <c r="AL485" s="2"/>
      <c r="AO485" s="2"/>
      <c r="AP485" s="2"/>
      <c r="AQ485" s="2"/>
      <c r="AU485" s="2"/>
      <c r="AV485" s="2"/>
      <c r="AY485" s="2"/>
      <c r="AZ485" s="2"/>
      <c r="BA485" s="2"/>
      <c r="BC485" s="3">
        <f>'Quarterly Average'!AZ22</f>
        <v>14.659303190038031</v>
      </c>
      <c r="BD485"/>
      <c r="BE485" s="5"/>
      <c r="BF485"/>
      <c r="BG485"/>
      <c r="BH485"/>
      <c r="CD485" s="4"/>
      <c r="CE485" s="4"/>
      <c r="CF485" s="4"/>
      <c r="CG485" s="4"/>
      <c r="CH485" s="4"/>
      <c r="CI485" s="4"/>
    </row>
    <row r="486" spans="4:87" x14ac:dyDescent="0.2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J486" s="2"/>
      <c r="AK486" s="2"/>
      <c r="AL486" s="2"/>
      <c r="AO486" s="2"/>
      <c r="AP486" s="2"/>
      <c r="AQ486" s="2"/>
      <c r="AU486" s="2"/>
      <c r="AV486" s="2"/>
      <c r="AY486" s="2"/>
      <c r="AZ486" s="2"/>
      <c r="BA486" s="2"/>
      <c r="BC486" s="3">
        <f>'Quarterly Average'!AZ23</f>
        <v>15.226728579661176</v>
      </c>
      <c r="BD486"/>
      <c r="BE486" s="5"/>
      <c r="BF486"/>
      <c r="BG486"/>
      <c r="BH486"/>
      <c r="CD486" s="4"/>
      <c r="CE486" s="4"/>
      <c r="CF486" s="4"/>
      <c r="CG486" s="4"/>
      <c r="CH486" s="4"/>
      <c r="CI486" s="4"/>
    </row>
    <row r="487" spans="4:87" x14ac:dyDescent="0.2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J487" s="2"/>
      <c r="AK487" s="2"/>
      <c r="AL487" s="2"/>
      <c r="AO487" s="2"/>
      <c r="AP487" s="2"/>
      <c r="AQ487" s="2"/>
      <c r="AU487" s="2"/>
      <c r="AV487" s="2"/>
      <c r="AY487" s="2"/>
      <c r="AZ487" s="2"/>
      <c r="BA487" s="2"/>
      <c r="BC487" s="3">
        <f>'Quarterly Average'!AZ24</f>
        <v>15.638365423976964</v>
      </c>
      <c r="BD487"/>
      <c r="BE487" s="5"/>
      <c r="BF487"/>
      <c r="BG487"/>
      <c r="BH487"/>
      <c r="CD487" s="4"/>
      <c r="CE487" s="4"/>
      <c r="CF487" s="4"/>
      <c r="CG487" s="4"/>
      <c r="CH487" s="4"/>
      <c r="CI487" s="4"/>
    </row>
    <row r="488" spans="4:87" x14ac:dyDescent="0.2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J488" s="2"/>
      <c r="AK488" s="2"/>
      <c r="AL488" s="2"/>
      <c r="AO488" s="2"/>
      <c r="AP488" s="2"/>
      <c r="AQ488" s="2"/>
      <c r="AU488" s="2"/>
      <c r="AV488" s="2"/>
      <c r="AY488" s="2"/>
      <c r="AZ488" s="2"/>
      <c r="BA488" s="2"/>
      <c r="BC488" s="3">
        <f>'Quarterly Average'!AZ25</f>
        <v>16.237161551856563</v>
      </c>
      <c r="BD488"/>
      <c r="BE488" s="5"/>
      <c r="BF488"/>
      <c r="BG488"/>
      <c r="BH488"/>
      <c r="CD488" s="4"/>
      <c r="CE488" s="4"/>
      <c r="CF488" s="4"/>
      <c r="CG488" s="4"/>
      <c r="CH488" s="4"/>
      <c r="CI488" s="4"/>
    </row>
    <row r="489" spans="4:87" x14ac:dyDescent="0.2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J489" s="2"/>
      <c r="AK489" s="2"/>
      <c r="AL489" s="2"/>
      <c r="AO489" s="2"/>
      <c r="AP489" s="2"/>
      <c r="AQ489" s="2"/>
      <c r="AU489" s="2"/>
      <c r="AV489" s="2"/>
      <c r="AY489" s="2"/>
      <c r="AZ489" s="2"/>
      <c r="BA489" s="2"/>
      <c r="BC489" s="3">
        <f>'Quarterly Average'!AZ26</f>
        <v>17.406021770697045</v>
      </c>
      <c r="BD489"/>
      <c r="BE489" s="5"/>
      <c r="BF489"/>
      <c r="BG489"/>
      <c r="BH489"/>
      <c r="CD489" s="4"/>
      <c r="CE489" s="4"/>
      <c r="CF489" s="4"/>
      <c r="CG489" s="4"/>
      <c r="CH489" s="4"/>
      <c r="CI489" s="4"/>
    </row>
    <row r="490" spans="4:87" x14ac:dyDescent="0.2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J490" s="2"/>
      <c r="AK490" s="2"/>
      <c r="AL490" s="2"/>
      <c r="AO490" s="2"/>
      <c r="AP490" s="2"/>
      <c r="AQ490" s="2"/>
      <c r="AU490" s="2"/>
      <c r="AV490" s="2"/>
      <c r="AY490" s="2"/>
      <c r="AZ490" s="2"/>
      <c r="BA490" s="2"/>
      <c r="BC490" s="3">
        <f>'Quarterly Average'!AZ27</f>
        <v>17.326698932275324</v>
      </c>
      <c r="BD490"/>
      <c r="BE490" s="5"/>
      <c r="BF490"/>
      <c r="BG490"/>
      <c r="BH490"/>
      <c r="CD490" s="4"/>
      <c r="CE490" s="4"/>
      <c r="CF490" s="4"/>
      <c r="CG490" s="4"/>
      <c r="CH490" s="4"/>
      <c r="CI490" s="4"/>
    </row>
    <row r="491" spans="4:87" x14ac:dyDescent="0.2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J491" s="2"/>
      <c r="AK491" s="2"/>
      <c r="AL491" s="2"/>
      <c r="AO491" s="2"/>
      <c r="AP491" s="2"/>
      <c r="AQ491" s="2"/>
      <c r="AU491" s="2"/>
      <c r="AV491" s="2"/>
      <c r="AY491" s="2"/>
      <c r="AZ491" s="2"/>
      <c r="BA491" s="2"/>
      <c r="BC491" s="3">
        <f>'Quarterly Average'!AZ28</f>
        <v>16.299022732874022</v>
      </c>
      <c r="BD491"/>
      <c r="BE491" s="5"/>
      <c r="BF491"/>
      <c r="BG491"/>
      <c r="BH491"/>
      <c r="CD491" s="4"/>
      <c r="CE491" s="4"/>
      <c r="CF491" s="4"/>
      <c r="CG491" s="4"/>
      <c r="CH491" s="4"/>
      <c r="CI491" s="4"/>
    </row>
    <row r="492" spans="4:87" x14ac:dyDescent="0.2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J492" s="2"/>
      <c r="AK492" s="2"/>
      <c r="AL492" s="2"/>
      <c r="AO492" s="2"/>
      <c r="AP492" s="2"/>
      <c r="AQ492" s="2"/>
      <c r="AU492" s="2"/>
      <c r="AV492" s="2"/>
      <c r="AY492" s="2"/>
      <c r="AZ492" s="2"/>
      <c r="BA492" s="2"/>
      <c r="BC492" s="3">
        <f>'Quarterly Average'!AZ29</f>
        <v>17.023373162616089</v>
      </c>
      <c r="BD492"/>
      <c r="BE492" s="5"/>
      <c r="BF492"/>
      <c r="BG492"/>
      <c r="BH492"/>
      <c r="CD492" s="4"/>
      <c r="CE492" s="4"/>
      <c r="CF492" s="4"/>
      <c r="CG492" s="4"/>
      <c r="CH492" s="4"/>
      <c r="CI492" s="4"/>
    </row>
    <row r="493" spans="4:87" x14ac:dyDescent="0.2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J493" s="2"/>
      <c r="AK493" s="2"/>
      <c r="AL493" s="2"/>
      <c r="AO493" s="2"/>
      <c r="AP493" s="2"/>
      <c r="AQ493" s="2"/>
      <c r="AU493" s="2"/>
      <c r="AV493" s="2"/>
      <c r="AY493" s="2"/>
      <c r="AZ493" s="2"/>
      <c r="BA493" s="2"/>
      <c r="BC493" s="3">
        <f>'Quarterly Average'!AZ30</f>
        <v>17.295754407381867</v>
      </c>
      <c r="BD493"/>
      <c r="BE493" s="5"/>
      <c r="BF493"/>
      <c r="BG493"/>
      <c r="BH493"/>
      <c r="CD493" s="4"/>
      <c r="CE493" s="4"/>
      <c r="CF493" s="4"/>
      <c r="CG493" s="4"/>
      <c r="CH493" s="4"/>
      <c r="CI493" s="4"/>
    </row>
    <row r="494" spans="4:87" x14ac:dyDescent="0.2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J494" s="2"/>
      <c r="AK494" s="2"/>
      <c r="AL494" s="2"/>
      <c r="AO494" s="2"/>
      <c r="AP494" s="2"/>
      <c r="AQ494" s="2"/>
      <c r="AU494" s="2"/>
      <c r="AV494" s="2"/>
      <c r="AY494" s="2"/>
      <c r="AZ494" s="2"/>
      <c r="BA494" s="2"/>
      <c r="BC494" s="3">
        <f>'Quarterly Average'!AZ31</f>
        <v>17.281512738104375</v>
      </c>
      <c r="BD494"/>
      <c r="BE494" s="5"/>
      <c r="BF494"/>
      <c r="BG494"/>
      <c r="BH494"/>
      <c r="CD494" s="4"/>
      <c r="CE494" s="4"/>
      <c r="CF494" s="4"/>
      <c r="CG494" s="4"/>
      <c r="CH494" s="4"/>
      <c r="CI494" s="4"/>
    </row>
    <row r="495" spans="4:87" x14ac:dyDescent="0.2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J495" s="2"/>
      <c r="AK495" s="2"/>
      <c r="AL495" s="2"/>
      <c r="AO495" s="2"/>
      <c r="AP495" s="2"/>
      <c r="AQ495" s="2"/>
      <c r="AU495" s="2"/>
      <c r="AV495" s="2"/>
      <c r="AY495" s="2"/>
      <c r="AZ495" s="2"/>
      <c r="BA495" s="2"/>
      <c r="BC495" s="3">
        <f>'Quarterly Average'!AZ32</f>
        <v>17.312726734295499</v>
      </c>
      <c r="BD495"/>
      <c r="BE495" s="5"/>
      <c r="BF495"/>
      <c r="BG495"/>
      <c r="BH495"/>
      <c r="CD495" s="4"/>
      <c r="CE495" s="4"/>
      <c r="CF495" s="4"/>
      <c r="CG495" s="4"/>
      <c r="CH495" s="4"/>
      <c r="CI495" s="4"/>
    </row>
    <row r="496" spans="4:87" x14ac:dyDescent="0.2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J496" s="2"/>
      <c r="AK496" s="2"/>
      <c r="AL496" s="2"/>
      <c r="AO496" s="2"/>
      <c r="AP496" s="2"/>
      <c r="AQ496" s="2"/>
      <c r="AU496" s="2"/>
      <c r="AV496" s="2"/>
      <c r="AY496" s="2"/>
      <c r="AZ496" s="2"/>
      <c r="BA496" s="2"/>
      <c r="BC496" s="3">
        <f>'Quarterly Average'!AZ33</f>
        <v>17.8558040316091</v>
      </c>
      <c r="BD496"/>
      <c r="BE496" s="5"/>
      <c r="BF496"/>
      <c r="BG496"/>
      <c r="BH496"/>
      <c r="CD496" s="4"/>
      <c r="CE496" s="4"/>
      <c r="CF496" s="4"/>
      <c r="CG496" s="4"/>
      <c r="CH496" s="4"/>
      <c r="CI496" s="4"/>
    </row>
    <row r="497" spans="4:87" x14ac:dyDescent="0.2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J497" s="2"/>
      <c r="AK497" s="2"/>
      <c r="AL497" s="2"/>
      <c r="AO497" s="2"/>
      <c r="AP497" s="2"/>
      <c r="AQ497" s="2"/>
      <c r="AU497" s="2"/>
      <c r="AV497" s="2"/>
      <c r="AY497" s="2"/>
      <c r="AZ497" s="2"/>
      <c r="BA497" s="2"/>
      <c r="BC497" s="3">
        <f>'Quarterly Average'!AZ34</f>
        <v>18.033692628081507</v>
      </c>
      <c r="BD497"/>
      <c r="BE497" s="5"/>
      <c r="BF497"/>
      <c r="BG497"/>
      <c r="BH497"/>
      <c r="CD497" s="4"/>
      <c r="CE497" s="4"/>
      <c r="CF497" s="4"/>
      <c r="CG497" s="4"/>
      <c r="CH497" s="4"/>
      <c r="CI497" s="4"/>
    </row>
    <row r="498" spans="4:87" x14ac:dyDescent="0.2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J498" s="2"/>
      <c r="AK498" s="2"/>
      <c r="AL498" s="2"/>
      <c r="AO498" s="2"/>
      <c r="AP498" s="2"/>
      <c r="AQ498" s="2"/>
      <c r="AU498" s="2"/>
      <c r="AV498" s="2"/>
      <c r="AY498" s="2"/>
      <c r="AZ498" s="2"/>
      <c r="BA498" s="2"/>
      <c r="BC498" s="3">
        <f>'Quarterly Average'!AZ35</f>
        <v>17.943415242786838</v>
      </c>
      <c r="BD498"/>
      <c r="BE498" s="5"/>
      <c r="BF498"/>
      <c r="BG498"/>
      <c r="BH498"/>
      <c r="CD498" s="4"/>
      <c r="CE498" s="4"/>
      <c r="CF498" s="4"/>
      <c r="CG498" s="4"/>
      <c r="CH498" s="4"/>
      <c r="CI498" s="4"/>
    </row>
    <row r="499" spans="4:87" x14ac:dyDescent="0.2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J499" s="2"/>
      <c r="AK499" s="2"/>
      <c r="AL499" s="2"/>
      <c r="AO499" s="2"/>
      <c r="AP499" s="2"/>
      <c r="AQ499" s="2"/>
      <c r="AU499" s="2"/>
      <c r="AV499" s="2"/>
      <c r="AY499" s="2"/>
      <c r="AZ499" s="2"/>
      <c r="BA499" s="2"/>
      <c r="BC499" s="3">
        <f>'Quarterly Average'!AZ36</f>
        <v>18.3028278042963</v>
      </c>
      <c r="BD499"/>
      <c r="BE499" s="5"/>
      <c r="BF499"/>
      <c r="BG499"/>
      <c r="BH499"/>
      <c r="CD499" s="4"/>
      <c r="CE499" s="4"/>
      <c r="CF499" s="4"/>
      <c r="CG499" s="4"/>
      <c r="CH499" s="4"/>
      <c r="CI499" s="4"/>
    </row>
    <row r="500" spans="4:87" x14ac:dyDescent="0.2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J500" s="2"/>
      <c r="AK500" s="2"/>
      <c r="AL500" s="2"/>
      <c r="AO500" s="2"/>
      <c r="AP500" s="2"/>
      <c r="AQ500" s="2"/>
      <c r="AU500" s="2"/>
      <c r="AV500" s="2"/>
      <c r="AY500" s="2"/>
      <c r="AZ500" s="2"/>
      <c r="BA500" s="2"/>
      <c r="BC500" s="3">
        <f>'Quarterly Average'!AZ37</f>
        <v>19.089792629370002</v>
      </c>
      <c r="BD500"/>
      <c r="BE500" s="5"/>
      <c r="BF500"/>
      <c r="BG500"/>
      <c r="BH500"/>
      <c r="CD500" s="4"/>
      <c r="CE500" s="4"/>
      <c r="CF500" s="4"/>
      <c r="CG500" s="4"/>
      <c r="CH500" s="4"/>
      <c r="CI500" s="4"/>
    </row>
    <row r="501" spans="4:87" x14ac:dyDescent="0.2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J501" s="2"/>
      <c r="AK501" s="2"/>
      <c r="AL501" s="2"/>
      <c r="AO501" s="2"/>
      <c r="AP501" s="2"/>
      <c r="AQ501" s="2"/>
      <c r="AU501" s="2"/>
      <c r="AV501" s="2"/>
      <c r="AY501" s="2"/>
      <c r="AZ501" s="2"/>
      <c r="BA501" s="2"/>
      <c r="BC501" s="3">
        <f>'Quarterly Average'!AZ38</f>
        <v>17.067979660805022</v>
      </c>
      <c r="BD501"/>
      <c r="BE501" s="5"/>
      <c r="BF501"/>
      <c r="BG501"/>
      <c r="BH501"/>
      <c r="CD501" s="4"/>
      <c r="CE501" s="4"/>
      <c r="CF501" s="4"/>
      <c r="CG501" s="4"/>
      <c r="CH501" s="4"/>
      <c r="CI501" s="4"/>
    </row>
    <row r="502" spans="4:87" x14ac:dyDescent="0.2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J502" s="2"/>
      <c r="AK502" s="2"/>
      <c r="AL502" s="2"/>
      <c r="AO502" s="2"/>
      <c r="AP502" s="2"/>
      <c r="AQ502" s="2"/>
      <c r="AU502" s="2"/>
      <c r="AV502" s="2"/>
      <c r="AY502" s="2"/>
      <c r="AZ502" s="2"/>
      <c r="BA502" s="2"/>
      <c r="BC502" s="3">
        <f>'Quarterly Average'!AZ39</f>
        <v>14.915886036292477</v>
      </c>
      <c r="BD502"/>
      <c r="BE502" s="5"/>
      <c r="BF502"/>
      <c r="BG502"/>
      <c r="BH502"/>
      <c r="CD502" s="4"/>
      <c r="CE502" s="4"/>
      <c r="CF502" s="4"/>
      <c r="CG502" s="4"/>
      <c r="CH502" s="4"/>
      <c r="CI502" s="4"/>
    </row>
    <row r="503" spans="4:87" x14ac:dyDescent="0.25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J503" s="2"/>
      <c r="AK503" s="2"/>
      <c r="AL503" s="2"/>
      <c r="AO503" s="2"/>
      <c r="AP503" s="2"/>
      <c r="AQ503" s="2"/>
      <c r="AU503" s="2"/>
      <c r="AV503" s="2"/>
      <c r="AY503" s="2"/>
      <c r="AZ503" s="2"/>
      <c r="BA503" s="2"/>
      <c r="BC503" s="3">
        <f>'Quarterly Average'!AZ40</f>
        <v>14.833648182258564</v>
      </c>
      <c r="BD503"/>
      <c r="BE503" s="5"/>
      <c r="BF503"/>
      <c r="BG503"/>
      <c r="BH503"/>
      <c r="CD503" s="4"/>
      <c r="CE503" s="4"/>
      <c r="CF503" s="4"/>
      <c r="CG503" s="4"/>
      <c r="CH503" s="4"/>
      <c r="CI503" s="4"/>
    </row>
    <row r="504" spans="4:87" x14ac:dyDescent="0.25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J504" s="2"/>
      <c r="AK504" s="2"/>
      <c r="AL504" s="2"/>
      <c r="AO504" s="2"/>
      <c r="AP504" s="2"/>
      <c r="AQ504" s="2"/>
      <c r="AU504" s="2"/>
      <c r="AV504" s="2"/>
      <c r="AY504" s="2"/>
      <c r="AZ504" s="2"/>
      <c r="BA504" s="2"/>
      <c r="BC504" s="3">
        <f>'Quarterly Average'!AZ41</f>
        <v>15.991819395859405</v>
      </c>
      <c r="BD504"/>
      <c r="BE504" s="5"/>
      <c r="BF504"/>
      <c r="BG504"/>
      <c r="BH504"/>
      <c r="CD504" s="4"/>
      <c r="CE504" s="4"/>
      <c r="CF504" s="4"/>
      <c r="CG504" s="4"/>
      <c r="CH504" s="4"/>
      <c r="CI504" s="4"/>
    </row>
    <row r="505" spans="4:87" x14ac:dyDescent="0.2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J505" s="2"/>
      <c r="AK505" s="2"/>
      <c r="AL505" s="2"/>
      <c r="AO505" s="2"/>
      <c r="AP505" s="2"/>
      <c r="AQ505" s="2"/>
      <c r="AU505" s="2"/>
      <c r="AV505" s="2"/>
      <c r="AY505" s="2"/>
      <c r="AZ505" s="2"/>
      <c r="BA505" s="2"/>
      <c r="BC505" s="3">
        <f>'Quarterly Average'!AZ42</f>
        <v>16.180255014483009</v>
      </c>
      <c r="BD505"/>
      <c r="BE505" s="5"/>
      <c r="BF505"/>
      <c r="BG505"/>
      <c r="BH505"/>
      <c r="CD505" s="4"/>
      <c r="CE505" s="4"/>
      <c r="CF505" s="4"/>
      <c r="CG505" s="4"/>
      <c r="CH505" s="4"/>
      <c r="CI505" s="4"/>
    </row>
    <row r="506" spans="4:87" x14ac:dyDescent="0.25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J506" s="2"/>
      <c r="AK506" s="2"/>
      <c r="AL506" s="2"/>
      <c r="AO506" s="2"/>
      <c r="AP506" s="2"/>
      <c r="AQ506" s="2"/>
      <c r="AU506" s="2"/>
      <c r="AV506" s="2"/>
      <c r="AY506" s="2"/>
      <c r="AZ506" s="2"/>
      <c r="BA506" s="2"/>
      <c r="BC506" s="3">
        <f>'Quarterly Average'!AZ43</f>
        <v>14.061656505830099</v>
      </c>
      <c r="BD506"/>
      <c r="BE506" s="5"/>
      <c r="BF506"/>
      <c r="BG506"/>
      <c r="BH506"/>
      <c r="CD506" s="4"/>
      <c r="CE506" s="4"/>
      <c r="CF506" s="4"/>
      <c r="CG506" s="4"/>
      <c r="CH506" s="4"/>
      <c r="CI506" s="4"/>
    </row>
    <row r="507" spans="4:87" x14ac:dyDescent="0.25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J507" s="2"/>
      <c r="AK507" s="2"/>
      <c r="AL507" s="2"/>
      <c r="AO507" s="2"/>
      <c r="AP507" s="2"/>
      <c r="AQ507" s="2"/>
      <c r="AU507" s="2"/>
      <c r="AV507" s="2"/>
      <c r="AY507" s="2"/>
      <c r="AZ507" s="2"/>
      <c r="BA507" s="2"/>
      <c r="BC507" s="3">
        <f>'Quarterly Average'!AZ44</f>
        <v>13.825127172243315</v>
      </c>
      <c r="BD507"/>
      <c r="BE507" s="5"/>
      <c r="BF507"/>
      <c r="BG507"/>
      <c r="BH507"/>
      <c r="CD507" s="4"/>
      <c r="CE507" s="4"/>
      <c r="CF507" s="4"/>
      <c r="CG507" s="4"/>
      <c r="CH507" s="4"/>
      <c r="CI507" s="4"/>
    </row>
    <row r="508" spans="4:87" x14ac:dyDescent="0.25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J508" s="2"/>
      <c r="AK508" s="2"/>
      <c r="AL508" s="2"/>
      <c r="AO508" s="2"/>
      <c r="AP508" s="2"/>
      <c r="AQ508" s="2"/>
      <c r="AU508" s="2"/>
      <c r="AV508" s="2"/>
      <c r="AY508" s="2"/>
      <c r="AZ508" s="2"/>
      <c r="BA508" s="2"/>
      <c r="BC508" s="3">
        <f>'Quarterly Average'!AZ45</f>
        <v>13.48838630841445</v>
      </c>
      <c r="BD508"/>
      <c r="BE508" s="5"/>
      <c r="CD508" s="4"/>
      <c r="CE508" s="4"/>
      <c r="CF508" s="4"/>
      <c r="CG508" s="4"/>
      <c r="CH508" s="4"/>
      <c r="CI508" s="4"/>
    </row>
    <row r="509" spans="4:87" x14ac:dyDescent="0.25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J509" s="2"/>
      <c r="AK509" s="2"/>
      <c r="AL509" s="2"/>
      <c r="AO509" s="2"/>
      <c r="AP509" s="2"/>
      <c r="AQ509" s="2"/>
      <c r="AU509" s="2"/>
      <c r="AV509" s="2"/>
      <c r="AY509" s="2"/>
      <c r="AZ509" s="2"/>
      <c r="BA509" s="2"/>
      <c r="BC509" s="3">
        <f>'Quarterly Average'!AZ46</f>
        <v>14.400967403001181</v>
      </c>
      <c r="BD509"/>
      <c r="BE509" s="5"/>
      <c r="CD509" s="4"/>
      <c r="CE509" s="4"/>
      <c r="CF509" s="4"/>
      <c r="CG509" s="4"/>
      <c r="CH509" s="4"/>
      <c r="CI509" s="4"/>
    </row>
    <row r="510" spans="4:87" x14ac:dyDescent="0.25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J510" s="2"/>
      <c r="AK510" s="2"/>
      <c r="AL510" s="2"/>
      <c r="AO510" s="2"/>
      <c r="AP510" s="2"/>
      <c r="AQ510" s="2"/>
      <c r="AU510" s="2"/>
      <c r="AV510" s="2"/>
      <c r="AY510" s="2"/>
      <c r="AZ510" s="2"/>
      <c r="BA510" s="2"/>
      <c r="BC510" s="3">
        <f>'Quarterly Average'!AZ47</f>
        <v>14.506600073965476</v>
      </c>
      <c r="BD510"/>
      <c r="BE510" s="5"/>
      <c r="CD510" s="4"/>
      <c r="CE510" s="4"/>
      <c r="CF510" s="4"/>
      <c r="CG510" s="4"/>
      <c r="CH510" s="4"/>
      <c r="CI510" s="4"/>
    </row>
    <row r="511" spans="4:87" x14ac:dyDescent="0.25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J511" s="2"/>
      <c r="AK511" s="2"/>
      <c r="AL511" s="2"/>
      <c r="AO511" s="2"/>
      <c r="AP511" s="2"/>
      <c r="AQ511" s="2"/>
      <c r="AU511" s="2"/>
      <c r="AV511" s="2"/>
      <c r="AY511" s="2"/>
      <c r="AZ511" s="2"/>
      <c r="BA511" s="2"/>
      <c r="BC511" s="3">
        <f>'Quarterly Average'!AZ48</f>
        <v>15.426317460434033</v>
      </c>
      <c r="BD511"/>
      <c r="BE511" s="5"/>
      <c r="CD511" s="4"/>
      <c r="CE511" s="4"/>
      <c r="CF511" s="4"/>
      <c r="CG511" s="4"/>
      <c r="CH511" s="4"/>
      <c r="CI511" s="4"/>
    </row>
    <row r="512" spans="4:87" x14ac:dyDescent="0.25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J512" s="2"/>
      <c r="AK512" s="2"/>
      <c r="AL512" s="2"/>
      <c r="AO512" s="2"/>
      <c r="AP512" s="2"/>
      <c r="AQ512" s="2"/>
      <c r="AU512" s="2"/>
      <c r="AV512" s="2"/>
      <c r="AY512" s="2"/>
      <c r="AZ512" s="2"/>
      <c r="BA512" s="2"/>
      <c r="BC512" s="3">
        <f>'Quarterly Average'!AZ49</f>
        <v>16.014787582432266</v>
      </c>
      <c r="BD512"/>
      <c r="BE512" s="5"/>
    </row>
    <row r="513" spans="4:155" x14ac:dyDescent="0.25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J513" s="2"/>
      <c r="AK513" s="2"/>
      <c r="AL513" s="2"/>
      <c r="AO513" s="2"/>
      <c r="AP513" s="2"/>
      <c r="AQ513" s="2"/>
      <c r="AU513" s="2"/>
      <c r="AV513" s="2"/>
      <c r="AY513" s="2"/>
      <c r="AZ513" s="2"/>
      <c r="BA513" s="2"/>
      <c r="BC513" s="3">
        <f>'Quarterly Average'!AZ50</f>
        <v>15.529583099671827</v>
      </c>
      <c r="BD513"/>
      <c r="BE513" s="5"/>
    </row>
    <row r="514" spans="4:155" x14ac:dyDescent="0.25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J514" s="2"/>
      <c r="AK514" s="2"/>
      <c r="AL514" s="2"/>
      <c r="AO514" s="2"/>
      <c r="AP514" s="2"/>
      <c r="AQ514" s="2"/>
      <c r="AU514" s="2"/>
      <c r="AV514" s="2"/>
      <c r="AY514" s="2"/>
      <c r="AZ514" s="2"/>
      <c r="BA514" s="2"/>
      <c r="BC514" s="3">
        <f>'Quarterly Average'!AZ51</f>
        <v>14.662324342115655</v>
      </c>
      <c r="BD514"/>
      <c r="BE514" s="5"/>
    </row>
    <row r="515" spans="4:155" s="26" customFormat="1" x14ac:dyDescent="0.25">
      <c r="BC515" s="3">
        <f>'Quarterly Average'!AZ52</f>
        <v>15.205647486516442</v>
      </c>
      <c r="BD515"/>
      <c r="BE515" s="6"/>
      <c r="BF515" s="2"/>
      <c r="BG515" s="2"/>
      <c r="BH515" s="2"/>
    </row>
    <row r="516" spans="4:155" x14ac:dyDescent="0.25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J516" s="2"/>
      <c r="AK516" s="2"/>
      <c r="AL516" s="2"/>
      <c r="AO516" s="2"/>
      <c r="AP516" s="2"/>
      <c r="AQ516" s="2"/>
      <c r="AU516" s="2"/>
      <c r="AV516" s="2"/>
      <c r="AY516" s="2"/>
      <c r="AZ516" s="2"/>
      <c r="BA516" s="2"/>
      <c r="BC516" s="3">
        <f>'Quarterly Average'!AZ53</f>
        <v>17.636680085424324</v>
      </c>
      <c r="BD516"/>
      <c r="BE516" s="5"/>
    </row>
    <row r="517" spans="4:155" x14ac:dyDescent="0.25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J517" s="2"/>
      <c r="AK517" s="2"/>
      <c r="AL517" s="2"/>
      <c r="AO517" s="2"/>
      <c r="AP517" s="2"/>
      <c r="AQ517" s="2"/>
      <c r="AU517" s="2"/>
      <c r="AV517" s="2"/>
      <c r="AY517" s="2"/>
      <c r="AZ517" s="2"/>
      <c r="BA517" s="2"/>
      <c r="BC517" s="3">
        <f>'Quarterly Average'!AZ54</f>
        <v>17.542962742665036</v>
      </c>
      <c r="BD517"/>
      <c r="BE517" s="5"/>
    </row>
    <row r="518" spans="4:155" x14ac:dyDescent="0.25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J518" s="2"/>
      <c r="AK518" s="2"/>
      <c r="AL518" s="2"/>
      <c r="AO518" s="2"/>
      <c r="AP518" s="2"/>
      <c r="AQ518" s="2"/>
      <c r="AU518" s="2"/>
      <c r="AV518" s="2"/>
      <c r="AY518" s="2"/>
      <c r="AZ518" s="2"/>
      <c r="BA518" s="2"/>
      <c r="BC518" s="3">
        <f>'Quarterly Average'!AZ55</f>
        <v>18.817785111740612</v>
      </c>
      <c r="BD518"/>
      <c r="BE518" s="5"/>
    </row>
    <row r="519" spans="4:155" x14ac:dyDescent="0.25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J519" s="2"/>
      <c r="AK519" s="2"/>
      <c r="AL519" s="2"/>
      <c r="AO519" s="2"/>
      <c r="AP519" s="2"/>
      <c r="AQ519" s="2"/>
      <c r="AU519" s="2"/>
      <c r="AV519" s="2"/>
      <c r="AY519" s="2"/>
      <c r="AZ519" s="2"/>
      <c r="BA519" s="2"/>
      <c r="BC519" s="3">
        <f>'Quarterly Average'!AZ56</f>
        <v>19.780226696562945</v>
      </c>
      <c r="BD519"/>
      <c r="BE519" s="5"/>
      <c r="EV519" s="2"/>
      <c r="EW519" s="2"/>
      <c r="EX519" s="2"/>
      <c r="EY519" s="2"/>
    </row>
    <row r="520" spans="4:155" x14ac:dyDescent="0.25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J520" s="2"/>
      <c r="AK520" s="2"/>
      <c r="AL520" s="2"/>
      <c r="AO520" s="2"/>
      <c r="AP520" s="2"/>
      <c r="AQ520" s="2"/>
      <c r="AU520" s="2"/>
      <c r="AV520" s="2"/>
      <c r="AY520" s="2"/>
      <c r="AZ520" s="2"/>
      <c r="BA520" s="2"/>
      <c r="BC520" s="3">
        <f>'Quarterly Average'!AZ57</f>
        <v>19.664651241533853</v>
      </c>
      <c r="BD520"/>
      <c r="BE520" s="5"/>
    </row>
    <row r="521" spans="4:155" x14ac:dyDescent="0.25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J521" s="2"/>
      <c r="AK521" s="2"/>
      <c r="AL521" s="2"/>
      <c r="AO521" s="2"/>
      <c r="AP521" s="2"/>
      <c r="AQ521" s="2"/>
      <c r="AU521" s="2"/>
      <c r="AV521" s="2"/>
      <c r="AY521" s="2"/>
      <c r="AZ521" s="2"/>
      <c r="BA521" s="2"/>
      <c r="BC521" s="3">
        <f>'Quarterly Average'!AZ58</f>
        <v>20.832266122765976</v>
      </c>
      <c r="BD521"/>
      <c r="BE521" s="5"/>
    </row>
    <row r="522" spans="4:155" x14ac:dyDescent="0.25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J522" s="2"/>
      <c r="AK522" s="2"/>
      <c r="AL522" s="2"/>
      <c r="AO522" s="2"/>
      <c r="AP522" s="2"/>
      <c r="AQ522" s="2"/>
      <c r="AU522" s="2"/>
      <c r="AV522" s="2"/>
      <c r="AY522" s="2"/>
      <c r="AZ522" s="2"/>
      <c r="BA522" s="2"/>
      <c r="BC522" s="3">
        <f>'Quarterly Average'!AZ59</f>
        <v>20.066492802922063</v>
      </c>
      <c r="BD522"/>
      <c r="BE522" s="5"/>
    </row>
    <row r="523" spans="4:155" x14ac:dyDescent="0.2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J523" s="2"/>
      <c r="AK523" s="2"/>
      <c r="AL523" s="2"/>
      <c r="AO523" s="2"/>
      <c r="AP523" s="2"/>
      <c r="AQ523" s="2"/>
      <c r="AU523" s="2"/>
      <c r="AV523" s="2"/>
      <c r="AY523" s="2"/>
      <c r="AZ523" s="2"/>
      <c r="BA523" s="2"/>
      <c r="BC523" s="3">
        <f>'Quarterly Average'!AZ60</f>
        <v>20.626458037048106</v>
      </c>
      <c r="BD523"/>
      <c r="BE523" s="5"/>
    </row>
    <row r="524" spans="4:155" x14ac:dyDescent="0.2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J524" s="2"/>
      <c r="AK524" s="2"/>
      <c r="AL524" s="2"/>
      <c r="AO524" s="2"/>
      <c r="AP524" s="2"/>
      <c r="AQ524" s="2"/>
      <c r="AU524" s="2"/>
      <c r="AV524" s="2"/>
      <c r="AY524" s="2"/>
      <c r="AZ524" s="2"/>
      <c r="BA524" s="2"/>
      <c r="BC524" s="3">
        <f>'Quarterly Average'!AZ61</f>
        <v>20.570713428149421</v>
      </c>
      <c r="BD524"/>
      <c r="BE524" s="5"/>
    </row>
    <row r="525" spans="4:155" x14ac:dyDescent="0.2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J525" s="2"/>
      <c r="AK525" s="2"/>
      <c r="AL525" s="2"/>
      <c r="AO525" s="2"/>
      <c r="AP525" s="2"/>
      <c r="AQ525" s="2"/>
      <c r="AU525" s="2"/>
      <c r="AV525" s="2"/>
      <c r="AY525" s="2"/>
      <c r="AZ525" s="2"/>
      <c r="BA525" s="2"/>
      <c r="BC525" s="3">
        <f>'Quarterly Average'!AZ62</f>
        <v>20.023079209301958</v>
      </c>
      <c r="BD525"/>
      <c r="BE525" s="5"/>
    </row>
    <row r="526" spans="4:155" x14ac:dyDescent="0.2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J526" s="2"/>
      <c r="AK526" s="2"/>
      <c r="AL526" s="2"/>
      <c r="AO526" s="2"/>
      <c r="AP526" s="2"/>
      <c r="AQ526" s="2"/>
      <c r="AU526" s="2"/>
      <c r="AV526" s="2"/>
      <c r="AY526" s="2"/>
      <c r="AZ526" s="2"/>
      <c r="BA526" s="2"/>
      <c r="BC526" s="3">
        <f>'Quarterly Average'!AZ63</f>
        <v>21.066808533450029</v>
      </c>
      <c r="BD526"/>
      <c r="BE526" s="5"/>
    </row>
    <row r="527" spans="4:155" x14ac:dyDescent="0.2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J527" s="2"/>
      <c r="AK527" s="2"/>
      <c r="AL527" s="2"/>
      <c r="AO527" s="2"/>
      <c r="AP527" s="2"/>
      <c r="AQ527" s="2"/>
      <c r="AU527" s="2"/>
      <c r="AV527" s="2"/>
      <c r="AY527" s="2"/>
      <c r="AZ527" s="2"/>
      <c r="BA527" s="2"/>
      <c r="BC527" s="3">
        <f>'Quarterly Average'!AZ64</f>
        <v>22.471306218232993</v>
      </c>
      <c r="BD527"/>
      <c r="BE527" s="5"/>
    </row>
    <row r="528" spans="4:155" x14ac:dyDescent="0.2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J528" s="2"/>
      <c r="AK528" s="2"/>
      <c r="AL528" s="2"/>
      <c r="AO528" s="2"/>
      <c r="AP528" s="2"/>
      <c r="AQ528" s="2"/>
      <c r="AU528" s="2"/>
      <c r="AV528" s="2"/>
      <c r="AY528" s="2"/>
      <c r="AZ528" s="2"/>
      <c r="BA528" s="2"/>
      <c r="BC528" s="3">
        <f>'Quarterly Average'!AZ65</f>
        <v>22.726125244618402</v>
      </c>
      <c r="BD528"/>
      <c r="BE528" s="5"/>
      <c r="BF528"/>
      <c r="BG528"/>
      <c r="BH528"/>
    </row>
    <row r="529" spans="4:60" x14ac:dyDescent="0.2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J529" s="2"/>
      <c r="AK529" s="2"/>
      <c r="AL529" s="2"/>
      <c r="AO529" s="2"/>
      <c r="AP529" s="2"/>
      <c r="AQ529" s="2"/>
      <c r="AU529" s="2"/>
      <c r="AV529" s="2"/>
      <c r="AY529" s="2"/>
      <c r="AZ529" s="2"/>
      <c r="BA529" s="2"/>
      <c r="BC529" s="3">
        <f>'Quarterly Average'!AZ66</f>
        <v>22.550714285714289</v>
      </c>
      <c r="BD529"/>
      <c r="BE529" s="5"/>
      <c r="BF529"/>
      <c r="BG529"/>
      <c r="BH529"/>
    </row>
    <row r="530" spans="4:60" x14ac:dyDescent="0.2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J530" s="2"/>
      <c r="AK530" s="2"/>
      <c r="AL530" s="2"/>
      <c r="AO530" s="2"/>
      <c r="AP530" s="2"/>
      <c r="AQ530" s="2"/>
      <c r="AU530" s="2"/>
      <c r="AV530" s="2"/>
      <c r="AY530" s="2"/>
      <c r="AZ530" s="2"/>
      <c r="BA530" s="2"/>
      <c r="BC530" s="3">
        <f>'Quarterly Average'!AZ67</f>
        <v>24.232913894324859</v>
      </c>
      <c r="BD530"/>
      <c r="BE530" s="5"/>
      <c r="BF530"/>
      <c r="BG530"/>
      <c r="BH530"/>
    </row>
    <row r="531" spans="4:60" x14ac:dyDescent="0.2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J531" s="2"/>
      <c r="AK531" s="2"/>
      <c r="AL531" s="2"/>
      <c r="AO531" s="2"/>
      <c r="AP531" s="2"/>
      <c r="AQ531" s="2"/>
      <c r="AU531" s="2"/>
      <c r="AV531" s="2"/>
      <c r="AY531" s="2"/>
      <c r="AZ531" s="2"/>
      <c r="BA531" s="2"/>
      <c r="BC531" s="3">
        <f>'Quarterly Average'!AZ68</f>
        <v>23.239297455968693</v>
      </c>
      <c r="BD531"/>
      <c r="BE531" s="5"/>
      <c r="BF531"/>
      <c r="BG531"/>
      <c r="BH531"/>
    </row>
    <row r="532" spans="4:60" x14ac:dyDescent="0.2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J532" s="2"/>
      <c r="AK532" s="2"/>
      <c r="AL532" s="2"/>
      <c r="AO532" s="2"/>
      <c r="AP532" s="2"/>
      <c r="AQ532" s="2"/>
      <c r="AU532" s="2"/>
      <c r="AV532" s="2"/>
      <c r="AY532" s="2"/>
      <c r="AZ532" s="2"/>
      <c r="BA532" s="2"/>
      <c r="BC532" s="3">
        <f>'Quarterly Average'!AZ69</f>
        <v>28.562744944553163</v>
      </c>
      <c r="BD532"/>
      <c r="BE532" s="5"/>
      <c r="BF532"/>
      <c r="BG532"/>
      <c r="BH532"/>
    </row>
    <row r="533" spans="4:60" x14ac:dyDescent="0.2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J533" s="2"/>
      <c r="AK533" s="2"/>
      <c r="AL533" s="2"/>
      <c r="AO533" s="2"/>
      <c r="AP533" s="2"/>
      <c r="AQ533" s="2"/>
      <c r="AU533" s="2"/>
      <c r="AV533" s="2"/>
      <c r="AY533" s="2"/>
      <c r="AZ533" s="2"/>
      <c r="BA533" s="2"/>
      <c r="BC533" s="3">
        <f>'Quarterly Average'!AZ70</f>
        <v>28.854358773646453</v>
      </c>
      <c r="BD533"/>
      <c r="BE533" s="5"/>
      <c r="BF533"/>
      <c r="BG533"/>
      <c r="BH533"/>
    </row>
    <row r="534" spans="4:60" x14ac:dyDescent="0.2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J534" s="2"/>
      <c r="AK534" s="2"/>
      <c r="AL534" s="2"/>
      <c r="AO534" s="2"/>
      <c r="AP534" s="2"/>
      <c r="AQ534" s="2"/>
      <c r="AU534" s="2"/>
      <c r="AV534" s="2"/>
      <c r="AY534" s="2"/>
      <c r="AZ534" s="2"/>
      <c r="BA534" s="2"/>
      <c r="BC534" s="3">
        <f>'Quarterly Average'!AZ71</f>
        <v>26.452112198303983</v>
      </c>
      <c r="BD534"/>
      <c r="BE534" s="5"/>
      <c r="BF534"/>
      <c r="BG534"/>
      <c r="BH534"/>
    </row>
    <row r="535" spans="4:60" x14ac:dyDescent="0.2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J535" s="2"/>
      <c r="AK535" s="2"/>
      <c r="AL535" s="2"/>
      <c r="AO535" s="2"/>
      <c r="AP535" s="2"/>
      <c r="AQ535" s="2"/>
      <c r="AU535" s="2"/>
      <c r="AV535" s="2"/>
      <c r="AY535" s="2"/>
      <c r="AZ535" s="2"/>
      <c r="BA535" s="2"/>
      <c r="BC535" s="3">
        <f>'Quarterly Average'!AZ72</f>
        <v>24.669654272667977</v>
      </c>
      <c r="BD535"/>
      <c r="BE535" s="5"/>
      <c r="BF535"/>
      <c r="BG535"/>
      <c r="BH535"/>
    </row>
    <row r="536" spans="4:60" x14ac:dyDescent="0.2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J536" s="2"/>
      <c r="AK536" s="2"/>
      <c r="AL536" s="2"/>
      <c r="AO536" s="2"/>
      <c r="AP536" s="2"/>
      <c r="AQ536" s="2"/>
      <c r="AU536" s="2"/>
      <c r="AV536" s="2"/>
      <c r="AY536" s="2"/>
      <c r="AZ536" s="2"/>
      <c r="BA536" s="2"/>
      <c r="BC536" s="3">
        <f>'Quarterly Average'!AZ73</f>
        <v>26.791099804305286</v>
      </c>
      <c r="BD536"/>
      <c r="BE536" s="5"/>
      <c r="BF536"/>
      <c r="BG536"/>
      <c r="BH536"/>
    </row>
    <row r="537" spans="4:60" x14ac:dyDescent="0.2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J537" s="2"/>
      <c r="AK537" s="2"/>
      <c r="AL537" s="2"/>
      <c r="AO537" s="2"/>
      <c r="AP537" s="2"/>
      <c r="AQ537" s="2"/>
      <c r="AU537" s="2"/>
      <c r="AV537" s="2"/>
      <c r="AY537" s="2"/>
      <c r="AZ537" s="2"/>
      <c r="BA537" s="2"/>
      <c r="BC537" s="3">
        <f>'Quarterly Average'!AZ74</f>
        <v>22.440094585779523</v>
      </c>
      <c r="BD537"/>
      <c r="BE537" s="5"/>
      <c r="BF537"/>
      <c r="BG537"/>
      <c r="BH537"/>
    </row>
    <row r="538" spans="4:60" x14ac:dyDescent="0.2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J538" s="2"/>
      <c r="AK538" s="2"/>
      <c r="AL538" s="2"/>
      <c r="AO538" s="2"/>
      <c r="AP538" s="2"/>
      <c r="AQ538" s="2"/>
      <c r="AU538" s="2"/>
      <c r="AV538" s="2"/>
      <c r="AY538" s="2"/>
      <c r="AZ538" s="2"/>
      <c r="BA538" s="2"/>
      <c r="BC538" s="3">
        <f>'Quarterly Average'!AZ75</f>
        <v>24.202898891063278</v>
      </c>
      <c r="BD538"/>
      <c r="BE538" s="5"/>
      <c r="BF538"/>
      <c r="BG538"/>
      <c r="BH538"/>
    </row>
    <row r="539" spans="4:60" x14ac:dyDescent="0.2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J539" s="2"/>
      <c r="AK539" s="2"/>
      <c r="AL539" s="2"/>
      <c r="AO539" s="2"/>
      <c r="AP539" s="2"/>
      <c r="AQ539" s="2"/>
      <c r="AU539" s="2"/>
      <c r="AV539" s="2"/>
      <c r="AY539" s="2"/>
      <c r="AZ539" s="2"/>
      <c r="BA539" s="2"/>
      <c r="BC539" s="3">
        <f>'Quarterly Average'!AZ76</f>
        <v>23.357865622961516</v>
      </c>
      <c r="BD539"/>
      <c r="BE539" s="5"/>
      <c r="BF539"/>
      <c r="BG539"/>
      <c r="BH539"/>
    </row>
    <row r="540" spans="4:60" x14ac:dyDescent="0.2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J540" s="2"/>
      <c r="AK540" s="2"/>
      <c r="AL540" s="2"/>
      <c r="AO540" s="2"/>
      <c r="AP540" s="2"/>
      <c r="AQ540" s="2"/>
      <c r="AU540" s="2"/>
      <c r="AV540" s="2"/>
      <c r="AY540" s="2"/>
      <c r="AZ540" s="2"/>
      <c r="BA540" s="2"/>
      <c r="BC540" s="3">
        <f>'Quarterly Average'!AZ77</f>
        <v>27.753340508806268</v>
      </c>
      <c r="BD540"/>
      <c r="BE540" s="5"/>
      <c r="BF540"/>
      <c r="BG540"/>
      <c r="BH540"/>
    </row>
    <row r="541" spans="4:60" x14ac:dyDescent="0.2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J541" s="2"/>
      <c r="AK541" s="2"/>
      <c r="AL541" s="2"/>
      <c r="AO541" s="2"/>
      <c r="AP541" s="2"/>
      <c r="AQ541" s="2"/>
      <c r="AU541" s="2"/>
      <c r="AV541" s="2"/>
      <c r="AY541" s="2"/>
      <c r="AZ541" s="2"/>
      <c r="BA541" s="2"/>
      <c r="BC541" s="3">
        <f>'Quarterly Average'!AZ78</f>
        <v>27.436519895629488</v>
      </c>
      <c r="BD541"/>
      <c r="BE541" s="5"/>
      <c r="BF541"/>
      <c r="BG541"/>
      <c r="BH541"/>
    </row>
    <row r="542" spans="4:60" x14ac:dyDescent="0.2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J542" s="2"/>
      <c r="AK542" s="2"/>
      <c r="AL542" s="2"/>
      <c r="AO542" s="2"/>
      <c r="AP542" s="2"/>
      <c r="AQ542" s="2"/>
      <c r="AU542" s="2"/>
      <c r="AV542" s="2"/>
      <c r="AY542" s="2"/>
      <c r="AZ542" s="2"/>
      <c r="BA542" s="2"/>
      <c r="BC542" s="3">
        <f>'Quarterly Average'!AZ79</f>
        <v>25.919241356816705</v>
      </c>
      <c r="BD542"/>
      <c r="BE542" s="5"/>
      <c r="BF542"/>
      <c r="BG542"/>
      <c r="BH542"/>
    </row>
    <row r="543" spans="4:60" x14ac:dyDescent="0.2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J543" s="2"/>
      <c r="AK543" s="2"/>
      <c r="AL543" s="2"/>
      <c r="AO543" s="2"/>
      <c r="AP543" s="2"/>
      <c r="AQ543" s="2"/>
      <c r="AU543" s="2"/>
      <c r="AV543" s="2"/>
      <c r="AY543" s="2"/>
      <c r="AZ543" s="2"/>
      <c r="BA543" s="2"/>
      <c r="BC543" s="3">
        <f>'Quarterly Average'!AZ80</f>
        <v>24.769754729288984</v>
      </c>
      <c r="BD543"/>
      <c r="BE543" s="5"/>
      <c r="BF543"/>
      <c r="BG543"/>
      <c r="BH543"/>
    </row>
    <row r="544" spans="4:60" x14ac:dyDescent="0.2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J544" s="2"/>
      <c r="AK544" s="2"/>
      <c r="AL544" s="2"/>
      <c r="AO544" s="2"/>
      <c r="AP544" s="2"/>
      <c r="AQ544" s="2"/>
      <c r="AU544" s="2"/>
      <c r="AV544" s="2"/>
      <c r="AY544" s="2"/>
      <c r="AZ544" s="2"/>
      <c r="BA544" s="2"/>
      <c r="BC544" s="3">
        <f>'Quarterly Average'!AZ81</f>
        <v>25.992697325505546</v>
      </c>
      <c r="BD544"/>
      <c r="BE544" s="5"/>
      <c r="BF544"/>
      <c r="BG544"/>
      <c r="BH544"/>
    </row>
    <row r="545" spans="4:60" x14ac:dyDescent="0.2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J545" s="2"/>
      <c r="AK545" s="2"/>
      <c r="AL545" s="2"/>
      <c r="AO545" s="2"/>
      <c r="AP545" s="2"/>
      <c r="AQ545" s="2"/>
      <c r="AU545" s="2"/>
      <c r="AV545" s="2"/>
      <c r="AY545" s="2"/>
      <c r="AZ545" s="2"/>
      <c r="BA545" s="2"/>
      <c r="BC545" s="3">
        <f>'Quarterly Average'!AZ82</f>
        <v>23.94624200913243</v>
      </c>
      <c r="BD545"/>
      <c r="BE545" s="5"/>
      <c r="BF545"/>
      <c r="BG545"/>
      <c r="BH545"/>
    </row>
    <row r="546" spans="4:60" x14ac:dyDescent="0.2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J546" s="2"/>
      <c r="AK546" s="2"/>
      <c r="AL546" s="2"/>
      <c r="AO546" s="2"/>
      <c r="AP546" s="2"/>
      <c r="AQ546" s="2"/>
      <c r="AU546" s="2"/>
      <c r="AV546" s="2"/>
      <c r="AY546" s="2"/>
      <c r="AZ546" s="2"/>
      <c r="BA546" s="2"/>
      <c r="BC546" s="3">
        <f>'Quarterly Average'!AZ83</f>
        <v>23.394773646444886</v>
      </c>
      <c r="BD546"/>
      <c r="BE546" s="5"/>
      <c r="BF546"/>
      <c r="BG546"/>
      <c r="BH546"/>
    </row>
    <row r="547" spans="4:60" x14ac:dyDescent="0.2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J547" s="2"/>
      <c r="AK547" s="2"/>
      <c r="AL547" s="2"/>
      <c r="AO547" s="2"/>
      <c r="AP547" s="2"/>
      <c r="AQ547" s="2"/>
      <c r="AU547" s="2"/>
      <c r="AV547" s="2"/>
      <c r="AY547" s="2"/>
      <c r="AZ547" s="2"/>
      <c r="BA547" s="2"/>
      <c r="BC547" s="3">
        <f>'Quarterly Average'!AZ84</f>
        <v>26.169891063274633</v>
      </c>
      <c r="BD547"/>
      <c r="BE547" s="5"/>
      <c r="BF547"/>
      <c r="BG547"/>
      <c r="BH547"/>
    </row>
    <row r="548" spans="4:60" x14ac:dyDescent="0.2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J548" s="2"/>
      <c r="AK548" s="2"/>
      <c r="AL548" s="2"/>
      <c r="AO548" s="2"/>
      <c r="AP548" s="2"/>
      <c r="AQ548" s="2"/>
      <c r="AU548" s="2"/>
      <c r="AV548" s="2"/>
      <c r="AY548" s="2"/>
      <c r="AZ548" s="2"/>
      <c r="BA548" s="2"/>
      <c r="BC548" s="3">
        <f>'Quarterly Average'!AZ85</f>
        <v>29.186015655577297</v>
      </c>
      <c r="BD548"/>
      <c r="BE548" s="5"/>
      <c r="BF548"/>
      <c r="BG548"/>
      <c r="BH548"/>
    </row>
    <row r="549" spans="4:60" x14ac:dyDescent="0.2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J549" s="2"/>
      <c r="AK549" s="2"/>
      <c r="AL549" s="2"/>
      <c r="AO549" s="2"/>
      <c r="AP549" s="2"/>
      <c r="AQ549" s="2"/>
      <c r="AU549" s="2"/>
      <c r="AV549" s="2"/>
      <c r="AY549" s="2"/>
      <c r="AZ549" s="2"/>
      <c r="BA549" s="2"/>
      <c r="BC549" s="3">
        <f>'Quarterly Average'!AZ86</f>
        <v>26.831968688845404</v>
      </c>
      <c r="BD549"/>
      <c r="BE549" s="5"/>
      <c r="BF549"/>
      <c r="BG549"/>
      <c r="BH549"/>
    </row>
    <row r="550" spans="4:60" x14ac:dyDescent="0.2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J550" s="2"/>
      <c r="AK550" s="2"/>
      <c r="AL550" s="2"/>
      <c r="AO550" s="2"/>
      <c r="AP550" s="2"/>
      <c r="AQ550" s="2"/>
      <c r="AU550" s="2"/>
      <c r="AV550" s="2"/>
      <c r="AY550" s="2"/>
      <c r="AZ550" s="2"/>
      <c r="BA550" s="2"/>
      <c r="BC550" s="3">
        <f>'Quarterly Average'!AZ87</f>
        <v>27.924097847358127</v>
      </c>
      <c r="BD550"/>
      <c r="BE550" s="5"/>
      <c r="BF550"/>
      <c r="BG550"/>
      <c r="BH550"/>
    </row>
    <row r="551" spans="4:60" x14ac:dyDescent="0.2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J551" s="2"/>
      <c r="AK551" s="2"/>
      <c r="AL551" s="2"/>
      <c r="AO551" s="2"/>
      <c r="AP551" s="2"/>
      <c r="AQ551" s="2"/>
      <c r="AU551" s="2"/>
      <c r="AV551" s="2"/>
      <c r="AY551" s="2"/>
      <c r="AZ551" s="2"/>
      <c r="BA551" s="2"/>
      <c r="BC551" s="3">
        <f>'Quarterly Average'!AZ88</f>
        <v>30.755179386823229</v>
      </c>
      <c r="BD551"/>
      <c r="BE551" s="5"/>
      <c r="BF551"/>
      <c r="BG551"/>
      <c r="BH551"/>
    </row>
    <row r="552" spans="4:60" x14ac:dyDescent="0.2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J552" s="2"/>
      <c r="AK552" s="2"/>
      <c r="AL552" s="2"/>
      <c r="AO552" s="2"/>
      <c r="AP552" s="2"/>
      <c r="AQ552" s="2"/>
      <c r="AU552" s="2"/>
      <c r="AV552" s="2"/>
      <c r="AY552" s="2"/>
      <c r="AZ552" s="2"/>
      <c r="BA552" s="2"/>
      <c r="BC552" s="3">
        <f>'Quarterly Average'!AZ89</f>
        <v>35.028472928897592</v>
      </c>
      <c r="BD552"/>
      <c r="BE552"/>
      <c r="BF552"/>
    </row>
    <row r="553" spans="4:60" x14ac:dyDescent="0.2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J553" s="2"/>
      <c r="AK553" s="2"/>
      <c r="AL553" s="2"/>
      <c r="AO553" s="2"/>
      <c r="AP553" s="2"/>
      <c r="AQ553" s="2"/>
      <c r="AU553" s="2"/>
      <c r="AV553" s="2"/>
      <c r="AY553" s="2"/>
      <c r="AZ553" s="2"/>
      <c r="BA553" s="2"/>
      <c r="BC553" s="3">
        <f>'Quarterly Average'!AZ90</f>
        <v>29.276341813437703</v>
      </c>
    </row>
    <row r="554" spans="4:60" x14ac:dyDescent="0.2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J554" s="2"/>
      <c r="AK554" s="2"/>
      <c r="AL554" s="2"/>
      <c r="AO554" s="2"/>
      <c r="AP554" s="2"/>
      <c r="AQ554" s="2"/>
      <c r="AU554" s="2"/>
      <c r="AV554" s="2"/>
      <c r="AY554" s="2"/>
      <c r="AZ554" s="2"/>
      <c r="BA554" s="2"/>
      <c r="BC554" s="3">
        <f>'Quarterly Average'!AZ91</f>
        <v>26.956172863666026</v>
      </c>
    </row>
    <row r="555" spans="4:60" x14ac:dyDescent="0.2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J555" s="2"/>
      <c r="AK555" s="2"/>
      <c r="AL555" s="2"/>
      <c r="AO555" s="2"/>
      <c r="AP555" s="2"/>
      <c r="AQ555" s="2"/>
      <c r="AU555" s="2"/>
      <c r="AV555" s="2"/>
      <c r="AY555" s="2"/>
      <c r="AZ555" s="2"/>
      <c r="BA555" s="2"/>
      <c r="BC555" s="3">
        <f>'Quarterly Average'!AZ92</f>
        <v>27.145866927592962</v>
      </c>
    </row>
    <row r="556" spans="4:60" x14ac:dyDescent="0.2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J556" s="2"/>
      <c r="AK556" s="2"/>
      <c r="AL556" s="2"/>
      <c r="AO556" s="2"/>
      <c r="AP556" s="2"/>
      <c r="AQ556" s="2"/>
      <c r="AU556" s="2"/>
      <c r="AV556" s="2"/>
      <c r="AY556" s="2"/>
      <c r="AZ556" s="2"/>
      <c r="BA556" s="2"/>
      <c r="BC556" s="3">
        <f>'Quarterly Average'!AZ93</f>
        <v>25.544812785388132</v>
      </c>
    </row>
    <row r="557" spans="4:60" x14ac:dyDescent="0.2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J557" s="2"/>
      <c r="AK557" s="2"/>
      <c r="AL557" s="2"/>
      <c r="AO557" s="2"/>
      <c r="AP557" s="2"/>
      <c r="AQ557" s="2"/>
      <c r="AU557" s="2"/>
      <c r="AV557" s="2"/>
      <c r="AY557" s="2"/>
      <c r="AZ557" s="2"/>
      <c r="BA557" s="2"/>
      <c r="BC557" s="3">
        <f>'Quarterly Average'!AZ94</f>
        <v>23.487364644487936</v>
      </c>
    </row>
    <row r="558" spans="4:60" x14ac:dyDescent="0.2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J558" s="2"/>
      <c r="AK558" s="2"/>
      <c r="AL558" s="2"/>
      <c r="AO558" s="2"/>
      <c r="AP558" s="2"/>
      <c r="AQ558" s="2"/>
      <c r="AU558" s="2"/>
      <c r="AV558" s="2"/>
      <c r="AY558" s="2"/>
      <c r="AZ558" s="2"/>
      <c r="BA558" s="2"/>
      <c r="BC558" s="3">
        <f>'Quarterly Average'!AZ95</f>
        <v>23.292496412263539</v>
      </c>
    </row>
    <row r="559" spans="4:60" x14ac:dyDescent="0.2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J559" s="2"/>
      <c r="AK559" s="2"/>
      <c r="AL559" s="2"/>
      <c r="AO559" s="2"/>
      <c r="AP559" s="2"/>
      <c r="AQ559" s="2"/>
      <c r="AU559" s="2"/>
      <c r="AV559" s="2"/>
      <c r="AY559" s="2"/>
      <c r="AZ559" s="2"/>
      <c r="BA559" s="2"/>
      <c r="BC559" s="3">
        <f>'Quarterly Average'!AZ96</f>
        <v>25.338103718199612</v>
      </c>
    </row>
    <row r="560" spans="4:60" x14ac:dyDescent="0.2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J560" s="2"/>
      <c r="AK560" s="2"/>
      <c r="AL560" s="2"/>
      <c r="AO560" s="2"/>
      <c r="AP560" s="2"/>
      <c r="AQ560" s="2"/>
      <c r="AU560" s="2"/>
      <c r="AV560" s="2"/>
      <c r="AY560" s="2"/>
      <c r="AZ560" s="2"/>
      <c r="BA560" s="2"/>
      <c r="BC560" s="3">
        <f>'Quarterly Average'!AZ97</f>
        <v>24.764914546640576</v>
      </c>
    </row>
    <row r="561" spans="4:55" x14ac:dyDescent="0.2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J561" s="2"/>
      <c r="AK561" s="2"/>
      <c r="AL561" s="2"/>
      <c r="AO561" s="2"/>
      <c r="AP561" s="2"/>
      <c r="AQ561" s="2"/>
      <c r="AU561" s="2"/>
      <c r="AV561" s="2"/>
      <c r="AY561" s="2"/>
      <c r="AZ561" s="2"/>
      <c r="BA561" s="2"/>
      <c r="BC561" s="3">
        <f>'Quarterly Average'!AZ98</f>
        <v>20.230501630789302</v>
      </c>
    </row>
    <row r="562" spans="4:55" x14ac:dyDescent="0.2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J562" s="2"/>
      <c r="AK562" s="2"/>
      <c r="AL562" s="2"/>
      <c r="AO562" s="2"/>
      <c r="AP562" s="2"/>
      <c r="AQ562" s="2"/>
      <c r="AU562" s="2"/>
      <c r="AV562" s="2"/>
      <c r="AY562" s="2"/>
      <c r="AZ562" s="2"/>
      <c r="BA562" s="2"/>
      <c r="BC562" s="3">
        <f>'Quarterly Average'!AZ99</f>
        <v>19.657431833007177</v>
      </c>
    </row>
    <row r="563" spans="4:55" x14ac:dyDescent="0.2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J563" s="2"/>
      <c r="AK563" s="2"/>
      <c r="AL563" s="2"/>
      <c r="AO563" s="2"/>
      <c r="AP563" s="2"/>
      <c r="AQ563" s="2"/>
      <c r="AU563" s="2"/>
      <c r="AV563" s="2"/>
      <c r="AY563" s="2"/>
      <c r="AZ563" s="2"/>
      <c r="BA563" s="2"/>
      <c r="BC563" s="3">
        <f>'Quarterly Average'!AZ100</f>
        <v>18.899273320287019</v>
      </c>
    </row>
    <row r="564" spans="4:55" x14ac:dyDescent="0.2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J564" s="2"/>
      <c r="AK564" s="2"/>
      <c r="AL564" s="2"/>
      <c r="AO564" s="2"/>
      <c r="AP564" s="2"/>
      <c r="AQ564" s="2"/>
      <c r="AU564" s="2"/>
      <c r="AV564" s="2"/>
      <c r="AY564" s="2"/>
      <c r="AZ564" s="2"/>
      <c r="BA564" s="2"/>
      <c r="BC564" s="3">
        <f>'Quarterly Average'!AZ101</f>
        <v>17.863540769732552</v>
      </c>
    </row>
    <row r="565" spans="4:55" x14ac:dyDescent="0.2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J565" s="2"/>
      <c r="AK565" s="2"/>
      <c r="AL565" s="2"/>
      <c r="AO565" s="2"/>
      <c r="AP565" s="2"/>
      <c r="AQ565" s="2"/>
      <c r="AU565" s="2"/>
      <c r="AV565" s="2"/>
      <c r="AY565" s="2"/>
      <c r="AZ565" s="2"/>
      <c r="BA565" s="2"/>
      <c r="BC565" s="3">
        <f>'Quarterly Average'!AZ102</f>
        <v>17.162902804957604</v>
      </c>
    </row>
    <row r="566" spans="4:55" x14ac:dyDescent="0.2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J566" s="2"/>
      <c r="AK566" s="2"/>
      <c r="AL566" s="2"/>
      <c r="AO566" s="2"/>
      <c r="AP566" s="2"/>
      <c r="AQ566" s="2"/>
      <c r="AU566" s="2"/>
      <c r="AV566" s="2"/>
      <c r="AY566" s="2"/>
      <c r="AZ566" s="2"/>
      <c r="BA566" s="2"/>
      <c r="BC566" s="3">
        <f>'Quarterly Average'!AZ103</f>
        <v>17.397437051532943</v>
      </c>
    </row>
    <row r="567" spans="4:55" x14ac:dyDescent="0.2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J567" s="2"/>
      <c r="AK567" s="2"/>
      <c r="AL567" s="2"/>
      <c r="AO567" s="2"/>
      <c r="AP567" s="2"/>
      <c r="AQ567" s="2"/>
      <c r="AU567" s="2"/>
      <c r="AV567" s="2"/>
      <c r="AY567" s="2"/>
      <c r="AZ567" s="2"/>
      <c r="BA567" s="2"/>
      <c r="BC567" s="3">
        <f>'Quarterly Average'!AZ104</f>
        <v>16.025378995433794</v>
      </c>
    </row>
    <row r="568" spans="4:55" x14ac:dyDescent="0.2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J568" s="2"/>
      <c r="AK568" s="2"/>
      <c r="AL568" s="2"/>
      <c r="AO568" s="2"/>
      <c r="AP568" s="2"/>
      <c r="AQ568" s="2"/>
      <c r="AU568" s="2"/>
      <c r="AV568" s="2"/>
      <c r="AY568" s="2"/>
      <c r="AZ568" s="2"/>
      <c r="BA568" s="2"/>
      <c r="BC568" s="3">
        <f>'Quarterly Average'!AZ105</f>
        <v>16.509606653620356</v>
      </c>
    </row>
    <row r="569" spans="4:55" x14ac:dyDescent="0.2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J569" s="2"/>
      <c r="AK569" s="2"/>
      <c r="AL569" s="2"/>
      <c r="AO569" s="2"/>
      <c r="AP569" s="2"/>
      <c r="AQ569" s="2"/>
      <c r="AU569" s="2"/>
      <c r="AV569" s="2"/>
      <c r="AY569" s="2"/>
      <c r="AZ569" s="2"/>
      <c r="BA569" s="2"/>
      <c r="BC569" s="3">
        <f>'Quarterly Average'!AZ106</f>
        <v>14.768922374429225</v>
      </c>
    </row>
    <row r="570" spans="4:55" x14ac:dyDescent="0.2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J570" s="2"/>
      <c r="AK570" s="2"/>
      <c r="AL570" s="2"/>
      <c r="AO570" s="2"/>
      <c r="AP570" s="2"/>
      <c r="AQ570" s="2"/>
      <c r="AU570" s="2"/>
      <c r="AV570" s="2"/>
      <c r="AY570" s="2"/>
      <c r="AZ570" s="2"/>
      <c r="BA570" s="2"/>
      <c r="BC570" s="3">
        <f>'Quarterly Average'!AZ107</f>
        <v>15.117787997390739</v>
      </c>
    </row>
    <row r="571" spans="4:55" x14ac:dyDescent="0.2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J571" s="2"/>
      <c r="AK571" s="2"/>
      <c r="AL571" s="2"/>
      <c r="AO571" s="2"/>
      <c r="AP571" s="2"/>
      <c r="AQ571" s="2"/>
      <c r="AU571" s="2"/>
      <c r="AV571" s="2"/>
      <c r="AY571" s="2"/>
      <c r="AZ571" s="2"/>
      <c r="BA571" s="2"/>
      <c r="BC571" s="3">
        <f>'Quarterly Average'!AZ108</f>
        <v>16.381263535551209</v>
      </c>
    </row>
    <row r="572" spans="4:55" x14ac:dyDescent="0.2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J572" s="2"/>
      <c r="AK572" s="2"/>
      <c r="AL572" s="2"/>
      <c r="AO572" s="2"/>
      <c r="AP572" s="2"/>
      <c r="AQ572" s="2"/>
      <c r="AU572" s="2"/>
      <c r="AV572" s="2"/>
      <c r="AY572" s="2"/>
      <c r="AZ572" s="2"/>
      <c r="BA572" s="2"/>
      <c r="BC572" s="3">
        <f>'Quarterly Average'!AZ109</f>
        <v>17.198163078930207</v>
      </c>
    </row>
    <row r="573" spans="4:55" x14ac:dyDescent="0.2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J573" s="2"/>
      <c r="AK573" s="2"/>
      <c r="AL573" s="2"/>
      <c r="AO573" s="2"/>
      <c r="AP573" s="2"/>
      <c r="AQ573" s="2"/>
      <c r="AU573" s="2"/>
      <c r="AV573" s="2"/>
      <c r="AY573" s="2"/>
      <c r="AZ573" s="2"/>
      <c r="BA573" s="2"/>
      <c r="BC573" s="3">
        <f>'Quarterly Average'!AZ110</f>
        <v>17.196651011089365</v>
      </c>
    </row>
    <row r="574" spans="4:55" x14ac:dyDescent="0.2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J574" s="2"/>
      <c r="AK574" s="2"/>
      <c r="AL574" s="2"/>
      <c r="AO574" s="2"/>
      <c r="AP574" s="2"/>
      <c r="AQ574" s="2"/>
      <c r="AU574" s="2"/>
      <c r="AV574" s="2"/>
      <c r="AY574" s="2"/>
      <c r="AZ574" s="2"/>
      <c r="BA574" s="2"/>
      <c r="BC574" s="3">
        <f>'Quarterly Average'!AZ111</f>
        <v>18.906195694716246</v>
      </c>
    </row>
    <row r="575" spans="4:55" x14ac:dyDescent="0.2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J575" s="2"/>
      <c r="AK575" s="2"/>
      <c r="AL575" s="2"/>
      <c r="AO575" s="2"/>
      <c r="AP575" s="2"/>
      <c r="AQ575" s="2"/>
      <c r="AU575" s="2"/>
      <c r="AV575" s="2"/>
      <c r="AY575" s="2"/>
      <c r="AZ575" s="2"/>
      <c r="BA575" s="2"/>
      <c r="BC575" s="3">
        <f>'Quarterly Average'!AZ112</f>
        <v>17.928075668623613</v>
      </c>
    </row>
    <row r="576" spans="4:55" x14ac:dyDescent="0.2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J576" s="2"/>
      <c r="AK576" s="2"/>
      <c r="AL576" s="2"/>
      <c r="AO576" s="2"/>
      <c r="AP576" s="2"/>
      <c r="AQ576" s="2"/>
      <c r="AU576" s="2"/>
      <c r="AV576" s="2"/>
      <c r="AY576" s="2"/>
      <c r="AZ576" s="2"/>
      <c r="BA576" s="2"/>
      <c r="BC576" s="3">
        <f>'Quarterly Average'!AZ113</f>
        <v>17.460894977168955</v>
      </c>
    </row>
    <row r="577" spans="4:55" x14ac:dyDescent="0.2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J577" s="2"/>
      <c r="AK577" s="2"/>
      <c r="AL577" s="2"/>
      <c r="AO577" s="2"/>
      <c r="AP577" s="2"/>
      <c r="AQ577" s="2"/>
      <c r="AU577" s="2"/>
      <c r="AV577" s="2"/>
      <c r="AY577" s="2"/>
      <c r="AZ577" s="2"/>
      <c r="BA577" s="2"/>
      <c r="BC577" s="3">
        <f>'Quarterly Average'!AZ114</f>
        <v>16.780714285714289</v>
      </c>
    </row>
    <row r="578" spans="4:55" x14ac:dyDescent="0.2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J578" s="2"/>
      <c r="AK578" s="2"/>
      <c r="AL578" s="2"/>
      <c r="AO578" s="2"/>
      <c r="AP578" s="2"/>
      <c r="AQ578" s="2"/>
      <c r="AU578" s="2"/>
      <c r="AV578" s="2"/>
      <c r="AY578" s="2"/>
      <c r="AZ578" s="2"/>
      <c r="BA578" s="2"/>
      <c r="BC578" s="3">
        <f>'Quarterly Average'!AZ115</f>
        <v>16.759495759947814</v>
      </c>
    </row>
    <row r="579" spans="4:55" x14ac:dyDescent="0.2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J579" s="2"/>
      <c r="AK579" s="2"/>
      <c r="AL579" s="2"/>
      <c r="AO579" s="2"/>
      <c r="AP579" s="2"/>
      <c r="AQ579" s="2"/>
      <c r="AU579" s="2"/>
      <c r="AV579" s="2"/>
      <c r="AY579" s="2"/>
      <c r="AZ579" s="2"/>
      <c r="BA579" s="2"/>
      <c r="BC579" s="3">
        <f>'Quarterly Average'!AZ116</f>
        <v>16.611671232876713</v>
      </c>
    </row>
    <row r="580" spans="4:55" x14ac:dyDescent="0.2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J580" s="2"/>
      <c r="AK580" s="2"/>
      <c r="AL580" s="2"/>
      <c r="AO580" s="2"/>
      <c r="AP580" s="2"/>
      <c r="AQ580" s="2"/>
      <c r="AU580" s="2"/>
      <c r="AV580" s="2"/>
      <c r="AY580" s="2"/>
      <c r="AZ580" s="2"/>
      <c r="BA580" s="2"/>
      <c r="BC580" s="3">
        <f>'Quarterly Average'!AZ117</f>
        <v>18.696096542726682</v>
      </c>
    </row>
    <row r="581" spans="4:55" x14ac:dyDescent="0.2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J581" s="2"/>
      <c r="AK581" s="2"/>
      <c r="AL581" s="2"/>
      <c r="AO581" s="2"/>
      <c r="AP581" s="2"/>
      <c r="AQ581" s="2"/>
      <c r="AU581" s="2"/>
      <c r="AV581" s="2"/>
      <c r="AY581" s="2"/>
      <c r="AZ581" s="2"/>
      <c r="BA581" s="2"/>
      <c r="BC581" s="3">
        <f>'Quarterly Average'!AZ118</f>
        <v>18.471360730593613</v>
      </c>
    </row>
    <row r="582" spans="4:55" x14ac:dyDescent="0.2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J582" s="2"/>
      <c r="AK582" s="2"/>
      <c r="AL582" s="2"/>
      <c r="AO582" s="2"/>
      <c r="AP582" s="2"/>
      <c r="AQ582" s="2"/>
      <c r="AU582" s="2"/>
      <c r="AV582" s="2"/>
      <c r="AY582" s="2"/>
      <c r="AZ582" s="2"/>
      <c r="BA582" s="2"/>
      <c r="BC582" s="3">
        <f>'Quarterly Average'!AZ119</f>
        <v>17.769866275277238</v>
      </c>
    </row>
    <row r="583" spans="4:55" x14ac:dyDescent="0.2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J583" s="2"/>
      <c r="AK583" s="2"/>
      <c r="AL583" s="2"/>
      <c r="AO583" s="2"/>
      <c r="AP583" s="2"/>
      <c r="AQ583" s="2"/>
      <c r="AU583" s="2"/>
      <c r="AV583" s="2"/>
      <c r="AY583" s="2"/>
      <c r="AZ583" s="2"/>
      <c r="BA583" s="2"/>
      <c r="BC583" s="3">
        <f>'Quarterly Average'!AZ120</f>
        <v>17.99315133724723</v>
      </c>
    </row>
    <row r="584" spans="4:55" x14ac:dyDescent="0.2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J584" s="2"/>
      <c r="AK584" s="2"/>
      <c r="AL584" s="2"/>
      <c r="AO584" s="2"/>
      <c r="AP584" s="2"/>
      <c r="AQ584" s="2"/>
      <c r="AU584" s="2"/>
      <c r="AV584" s="2"/>
      <c r="AY584" s="2"/>
      <c r="AZ584" s="2"/>
      <c r="BA584" s="2"/>
      <c r="BC584" s="3">
        <f>'Quarterly Average'!AZ121</f>
        <v>18.238787997390737</v>
      </c>
    </row>
    <row r="585" spans="4:55" x14ac:dyDescent="0.2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J585" s="2"/>
      <c r="AK585" s="2"/>
      <c r="AL585" s="2"/>
      <c r="AO585" s="2"/>
      <c r="AP585" s="2"/>
      <c r="AQ585" s="2"/>
      <c r="AU585" s="2"/>
      <c r="AV585" s="2"/>
      <c r="AY585" s="2"/>
      <c r="AZ585" s="2"/>
      <c r="BA585" s="2"/>
      <c r="BC585" s="3">
        <f>'Quarterly Average'!AZ122</f>
        <v>15.726627527723419</v>
      </c>
    </row>
    <row r="586" spans="4:55" x14ac:dyDescent="0.2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J586" s="2"/>
      <c r="AK586" s="2"/>
      <c r="AL586" s="2"/>
      <c r="AO586" s="2"/>
      <c r="AP586" s="2"/>
      <c r="AQ586" s="2"/>
      <c r="AU586" s="2"/>
      <c r="AV586" s="2"/>
      <c r="AY586" s="2"/>
      <c r="AZ586" s="2"/>
      <c r="BA586" s="2"/>
      <c r="BC586" s="3">
        <f>'Quarterly Average'!AZ123</f>
        <v>15.878041095890412</v>
      </c>
    </row>
    <row r="587" spans="4:55" x14ac:dyDescent="0.2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J587" s="2"/>
      <c r="AK587" s="2"/>
      <c r="AL587" s="2"/>
      <c r="AO587" s="2"/>
      <c r="AP587" s="2"/>
      <c r="AQ587" s="2"/>
      <c r="AU587" s="2"/>
      <c r="AV587" s="2"/>
      <c r="AY587" s="2"/>
      <c r="AZ587" s="2"/>
      <c r="BA587" s="2"/>
      <c r="BC587" s="3">
        <f>'Quarterly Average'!AZ124</f>
        <v>16.701756033920422</v>
      </c>
    </row>
    <row r="588" spans="4:55" x14ac:dyDescent="0.2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J588" s="2"/>
      <c r="AK588" s="2"/>
      <c r="AL588" s="2"/>
      <c r="AO588" s="2"/>
      <c r="AP588" s="2"/>
      <c r="AQ588" s="2"/>
      <c r="AU588" s="2"/>
      <c r="AV588" s="2"/>
      <c r="AY588" s="2"/>
      <c r="AZ588" s="2"/>
      <c r="BA588" s="2"/>
      <c r="BC588" s="3">
        <f>'Quarterly Average'!AZ125</f>
        <v>19.357833659491199</v>
      </c>
    </row>
    <row r="589" spans="4:55" x14ac:dyDescent="0.2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J589" s="2"/>
      <c r="AK589" s="2"/>
      <c r="AL589" s="2"/>
      <c r="AO589" s="2"/>
      <c r="AP589" s="2"/>
      <c r="AQ589" s="2"/>
      <c r="AU589" s="2"/>
      <c r="AV589" s="2"/>
      <c r="AY589" s="2"/>
      <c r="AZ589" s="2"/>
      <c r="BA589" s="2"/>
      <c r="BC589" s="3">
        <f>'Quarterly Average'!AZ126</f>
        <v>18.366739073711678</v>
      </c>
    </row>
    <row r="590" spans="4:55" x14ac:dyDescent="0.2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J590" s="2"/>
      <c r="AK590" s="2"/>
      <c r="AL590" s="2"/>
      <c r="AO590" s="2"/>
      <c r="AP590" s="2"/>
      <c r="AQ590" s="2"/>
      <c r="AU590" s="2"/>
      <c r="AV590" s="2"/>
      <c r="AY590" s="2"/>
      <c r="AZ590" s="2"/>
      <c r="BA590" s="2"/>
      <c r="BC590" s="3">
        <f>'Quarterly Average'!AZ127</f>
        <v>17.965211350293544</v>
      </c>
    </row>
    <row r="591" spans="4:55" x14ac:dyDescent="0.2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J591" s="2"/>
      <c r="AK591" s="2"/>
      <c r="AL591" s="2"/>
      <c r="AO591" s="2"/>
      <c r="AP591" s="2"/>
      <c r="AQ591" s="2"/>
      <c r="AU591" s="2"/>
      <c r="AV591" s="2"/>
      <c r="AY591" s="2"/>
      <c r="AZ591" s="2"/>
      <c r="BA591" s="2"/>
      <c r="BC591" s="3">
        <f>'Quarterly Average'!AZ128</f>
        <v>19.32893542074364</v>
      </c>
    </row>
    <row r="592" spans="4:55" x14ac:dyDescent="0.2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J592" s="2"/>
      <c r="AK592" s="2"/>
      <c r="AL592" s="2"/>
      <c r="AO592" s="2"/>
      <c r="AP592" s="2"/>
      <c r="AQ592" s="2"/>
      <c r="AU592" s="2"/>
      <c r="AV592" s="2"/>
      <c r="AY592" s="2"/>
      <c r="AZ592" s="2"/>
      <c r="BA592" s="2"/>
      <c r="BC592" s="3">
        <f>'Quarterly Average'!AZ129</f>
        <v>20.590636007827793</v>
      </c>
    </row>
    <row r="593" spans="4:55" x14ac:dyDescent="0.2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J593" s="2"/>
      <c r="AK593" s="2"/>
      <c r="AL593" s="2"/>
      <c r="AO593" s="2"/>
      <c r="AP593" s="2"/>
      <c r="AQ593" s="2"/>
      <c r="AU593" s="2"/>
      <c r="AV593" s="2"/>
      <c r="AY593" s="2"/>
      <c r="AZ593" s="2"/>
      <c r="BA593" s="2"/>
      <c r="BC593" s="3">
        <f>'Quarterly Average'!AZ130</f>
        <v>19.193080234833658</v>
      </c>
    </row>
    <row r="594" spans="4:55" x14ac:dyDescent="0.2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J594" s="2"/>
      <c r="AK594" s="2"/>
      <c r="AL594" s="2"/>
      <c r="AO594" s="2"/>
      <c r="AP594" s="2"/>
      <c r="AQ594" s="2"/>
      <c r="AU594" s="2"/>
      <c r="AV594" s="2"/>
      <c r="AY594" s="2"/>
      <c r="AZ594" s="2"/>
      <c r="BA594" s="2"/>
      <c r="BC594" s="3">
        <f>'Quarterly Average'!AZ131</f>
        <v>22.291936725375084</v>
      </c>
    </row>
    <row r="595" spans="4:55" x14ac:dyDescent="0.2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J595" s="2"/>
      <c r="AK595" s="2"/>
      <c r="AL595" s="2"/>
      <c r="AO595" s="2"/>
      <c r="AP595" s="2"/>
      <c r="AQ595" s="2"/>
      <c r="AU595" s="2"/>
      <c r="AV595" s="2"/>
      <c r="AY595" s="2"/>
      <c r="AZ595" s="2"/>
      <c r="BA595" s="2"/>
      <c r="BC595" s="3">
        <f>'Quarterly Average'!AZ132</f>
        <v>25.081616438356168</v>
      </c>
    </row>
    <row r="596" spans="4:55" x14ac:dyDescent="0.2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J596" s="2"/>
      <c r="AK596" s="2"/>
      <c r="AL596" s="2"/>
      <c r="AO596" s="2"/>
      <c r="AP596" s="2"/>
      <c r="AQ596" s="2"/>
      <c r="AU596" s="2"/>
      <c r="AV596" s="2"/>
      <c r="AY596" s="2"/>
      <c r="AZ596" s="2"/>
      <c r="BA596" s="2"/>
      <c r="BC596" s="3">
        <f>'Quarterly Average'!AZ133</f>
        <v>21.357504892367913</v>
      </c>
    </row>
    <row r="597" spans="4:55" x14ac:dyDescent="0.2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J597" s="2"/>
      <c r="AK597" s="2"/>
      <c r="AL597" s="2"/>
      <c r="AO597" s="2"/>
      <c r="AP597" s="2"/>
      <c r="AQ597" s="2"/>
      <c r="AU597" s="2"/>
      <c r="AV597" s="2"/>
      <c r="AY597" s="2"/>
      <c r="AZ597" s="2"/>
      <c r="BA597" s="2"/>
      <c r="BC597" s="3">
        <f>'Quarterly Average'!AZ134</f>
        <v>19.633036529680371</v>
      </c>
    </row>
    <row r="598" spans="4:55" x14ac:dyDescent="0.2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J598" s="2"/>
      <c r="AK598" s="2"/>
      <c r="AL598" s="2"/>
      <c r="AO598" s="2"/>
      <c r="AP598" s="2"/>
      <c r="AQ598" s="2"/>
      <c r="AU598" s="2"/>
      <c r="AV598" s="2"/>
      <c r="AY598" s="2"/>
      <c r="AZ598" s="2"/>
      <c r="BA598" s="2"/>
      <c r="BC598" s="3">
        <f>'Quarterly Average'!AZ135</f>
        <v>19.924262230919769</v>
      </c>
    </row>
    <row r="599" spans="4:55" x14ac:dyDescent="0.2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J599" s="2"/>
      <c r="AK599" s="2"/>
      <c r="AL599" s="2"/>
      <c r="AO599" s="2"/>
      <c r="AP599" s="2"/>
      <c r="AQ599" s="2"/>
      <c r="AU599" s="2"/>
      <c r="AV599" s="2"/>
      <c r="AY599" s="2"/>
      <c r="AZ599" s="2"/>
      <c r="BA599" s="2"/>
      <c r="BC599" s="3">
        <f>'Quarterly Average'!AZ136</f>
        <v>22.800330724070456</v>
      </c>
    </row>
    <row r="600" spans="4:55" x14ac:dyDescent="0.2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J600" s="2"/>
      <c r="AK600" s="2"/>
      <c r="AL600" s="2"/>
      <c r="AO600" s="2"/>
      <c r="AP600" s="2"/>
      <c r="AQ600" s="2"/>
      <c r="AU600" s="2"/>
      <c r="AV600" s="2"/>
      <c r="AY600" s="2"/>
      <c r="AZ600" s="2"/>
      <c r="BA600" s="2"/>
      <c r="BC600" s="3">
        <f>'Quarterly Average'!AZ137</f>
        <v>28.129260273972605</v>
      </c>
    </row>
    <row r="601" spans="4:55" x14ac:dyDescent="0.2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J601" s="2"/>
      <c r="AK601" s="2"/>
      <c r="AL601" s="2"/>
      <c r="AO601" s="2"/>
      <c r="AP601" s="2"/>
      <c r="AQ601" s="2"/>
      <c r="AU601" s="2"/>
      <c r="AV601" s="2"/>
      <c r="AY601" s="2"/>
      <c r="AZ601" s="2"/>
      <c r="BA601" s="2"/>
      <c r="BC601" s="3">
        <f>'Quarterly Average'!AZ138</f>
        <v>25.372830397912594</v>
      </c>
    </row>
    <row r="602" spans="4:55" x14ac:dyDescent="0.2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J602" s="2"/>
      <c r="AK602" s="2"/>
      <c r="AL602" s="2"/>
      <c r="AO602" s="2"/>
      <c r="AP602" s="2"/>
      <c r="AQ602" s="2"/>
      <c r="AU602" s="2"/>
      <c r="AV602" s="2"/>
      <c r="AY602" s="2"/>
      <c r="AZ602" s="2"/>
      <c r="BA602" s="2"/>
      <c r="BC602" s="3">
        <f>'Quarterly Average'!AZ139</f>
        <v>23.501839530332685</v>
      </c>
    </row>
    <row r="603" spans="4:55" x14ac:dyDescent="0.2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J603" s="2"/>
      <c r="AK603" s="2"/>
      <c r="AL603" s="2"/>
      <c r="AO603" s="2"/>
      <c r="AP603" s="2"/>
      <c r="AQ603" s="2"/>
      <c r="AU603" s="2"/>
      <c r="AV603" s="2"/>
      <c r="AY603" s="2"/>
      <c r="AZ603" s="2"/>
      <c r="BA603" s="2"/>
      <c r="BC603" s="3">
        <f>'Quarterly Average'!AZ140</f>
        <v>22.803936073059361</v>
      </c>
    </row>
    <row r="604" spans="4:55" x14ac:dyDescent="0.2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J604" s="2"/>
      <c r="AK604" s="2"/>
      <c r="AL604" s="2"/>
      <c r="AO604" s="2"/>
      <c r="AP604" s="2"/>
      <c r="AQ604" s="2"/>
      <c r="AU604" s="2"/>
      <c r="AV604" s="2"/>
      <c r="AY604" s="2"/>
      <c r="AZ604" s="2"/>
      <c r="BA604" s="2"/>
      <c r="BC604" s="3">
        <f>'Quarterly Average'!AZ141</f>
        <v>22.561091324200916</v>
      </c>
    </row>
    <row r="605" spans="4:55" x14ac:dyDescent="0.2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J605" s="2"/>
      <c r="AK605" s="2"/>
      <c r="AL605" s="2"/>
      <c r="AO605" s="2"/>
      <c r="AP605" s="2"/>
      <c r="AQ605" s="2"/>
      <c r="AU605" s="2"/>
      <c r="AV605" s="2"/>
      <c r="AY605" s="2"/>
      <c r="AZ605" s="2"/>
      <c r="BA605" s="2"/>
      <c r="BC605" s="3">
        <f>'Quarterly Average'!AZ142</f>
        <v>20.064540117416833</v>
      </c>
    </row>
    <row r="606" spans="4:55" x14ac:dyDescent="0.2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J606" s="2"/>
      <c r="AK606" s="2"/>
      <c r="AL606" s="2"/>
      <c r="AO606" s="2"/>
      <c r="AP606" s="2"/>
      <c r="AQ606" s="2"/>
      <c r="AU606" s="2"/>
      <c r="AV606" s="2"/>
      <c r="AY606" s="2"/>
      <c r="AZ606" s="2"/>
      <c r="BA606" s="2"/>
      <c r="BC606" s="3">
        <f>'Quarterly Average'!AZ143</f>
        <v>19.828527071102414</v>
      </c>
    </row>
    <row r="607" spans="4:55" x14ac:dyDescent="0.2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J607" s="2"/>
      <c r="AK607" s="2"/>
      <c r="AL607" s="2"/>
      <c r="AO607" s="2"/>
      <c r="AP607" s="2"/>
      <c r="AQ607" s="2"/>
      <c r="AU607" s="2"/>
      <c r="AV607" s="2"/>
      <c r="AY607" s="2"/>
      <c r="AZ607" s="2"/>
      <c r="BA607" s="2"/>
      <c r="BC607" s="3">
        <f>'Quarterly Average'!AZ144</f>
        <v>20.78624005218526</v>
      </c>
    </row>
    <row r="608" spans="4:55" x14ac:dyDescent="0.2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J608" s="2"/>
      <c r="AK608" s="2"/>
      <c r="AL608" s="2"/>
      <c r="AO608" s="2"/>
      <c r="AP608" s="2"/>
      <c r="AQ608" s="2"/>
      <c r="AU608" s="2"/>
      <c r="AV608" s="2"/>
      <c r="AY608" s="2"/>
      <c r="AZ608" s="2"/>
      <c r="BA608" s="2"/>
      <c r="BC608" s="3">
        <f>'Quarterly Average'!AZ145</f>
        <v>21.956768427919112</v>
      </c>
    </row>
    <row r="609" spans="4:55" x14ac:dyDescent="0.2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J609" s="2"/>
      <c r="AK609" s="2"/>
      <c r="AL609" s="2"/>
      <c r="AO609" s="2"/>
      <c r="AP609" s="2"/>
      <c r="AQ609" s="2"/>
      <c r="AU609" s="2"/>
      <c r="AV609" s="2"/>
      <c r="AY609" s="2"/>
      <c r="AZ609" s="2"/>
      <c r="BA609" s="2"/>
      <c r="BC609" s="3">
        <f>'Quarterly Average'!AZ146</f>
        <v>21.944108284409662</v>
      </c>
    </row>
    <row r="610" spans="4:55" x14ac:dyDescent="0.2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J610" s="2"/>
      <c r="AK610" s="2"/>
      <c r="AL610" s="2"/>
      <c r="AO610" s="2"/>
      <c r="AP610" s="2"/>
      <c r="AQ610" s="2"/>
      <c r="AU610" s="2"/>
      <c r="AV610" s="2"/>
      <c r="AY610" s="2"/>
      <c r="AZ610" s="2"/>
      <c r="BA610" s="2"/>
      <c r="BC610" s="3">
        <f>'Quarterly Average'!AZ147</f>
        <v>22.84876516634051</v>
      </c>
    </row>
    <row r="611" spans="4:55" x14ac:dyDescent="0.2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J611" s="2"/>
      <c r="AK611" s="2"/>
      <c r="AL611" s="2"/>
      <c r="AO611" s="2"/>
      <c r="AP611" s="2"/>
      <c r="AQ611" s="2"/>
      <c r="AU611" s="2"/>
      <c r="AV611" s="2"/>
      <c r="AY611" s="2"/>
      <c r="AZ611" s="2"/>
      <c r="BA611" s="2"/>
      <c r="BC611" s="3">
        <f>'Quarterly Average'!AZ148</f>
        <v>25.275718199608615</v>
      </c>
    </row>
    <row r="612" spans="4:55" x14ac:dyDescent="0.2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J612" s="2"/>
      <c r="AK612" s="2"/>
      <c r="AL612" s="2"/>
      <c r="AO612" s="2"/>
      <c r="AP612" s="2"/>
      <c r="AQ612" s="2"/>
      <c r="AU612" s="2"/>
      <c r="AV612" s="2"/>
      <c r="AY612" s="2"/>
      <c r="AZ612" s="2"/>
      <c r="BA612" s="2"/>
      <c r="BC612" s="3">
        <f>'Quarterly Average'!AZ149</f>
        <v>26.106655577299417</v>
      </c>
    </row>
    <row r="613" spans="4:55" x14ac:dyDescent="0.2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J613" s="2"/>
      <c r="AK613" s="2"/>
      <c r="AL613" s="2"/>
      <c r="AO613" s="2"/>
      <c r="AP613" s="2"/>
      <c r="AQ613" s="2"/>
      <c r="AU613" s="2"/>
      <c r="AV613" s="2"/>
      <c r="AY613" s="2"/>
      <c r="AZ613" s="2"/>
      <c r="BA613" s="2"/>
      <c r="BC613" s="3">
        <f>'Quarterly Average'!AZ150</f>
        <v>25.486448140900194</v>
      </c>
    </row>
    <row r="614" spans="4:55" x14ac:dyDescent="0.2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J614" s="2"/>
      <c r="AK614" s="2"/>
      <c r="AL614" s="2"/>
      <c r="AO614" s="2"/>
      <c r="AP614" s="2"/>
      <c r="AQ614" s="2"/>
      <c r="AU614" s="2"/>
      <c r="AV614" s="2"/>
      <c r="AY614" s="2"/>
      <c r="AZ614" s="2"/>
      <c r="BA614" s="2"/>
      <c r="BC614" s="3">
        <f>'Quarterly Average'!AZ151</f>
        <v>27.065694063926944</v>
      </c>
    </row>
    <row r="615" spans="4:55" x14ac:dyDescent="0.2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J615" s="2"/>
      <c r="AK615" s="2"/>
      <c r="AL615" s="2"/>
      <c r="AO615" s="2"/>
      <c r="AP615" s="2"/>
      <c r="AQ615" s="2"/>
      <c r="AU615" s="2"/>
      <c r="AV615" s="2"/>
      <c r="AY615" s="2"/>
      <c r="AZ615" s="2"/>
      <c r="BA615" s="2"/>
      <c r="BC615" s="3">
        <f>'Quarterly Average'!AZ152</f>
        <v>26.95941552511416</v>
      </c>
    </row>
    <row r="616" spans="4:55" x14ac:dyDescent="0.2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J616" s="2"/>
      <c r="AK616" s="2"/>
      <c r="AL616" s="2"/>
      <c r="AO616" s="2"/>
      <c r="AP616" s="2"/>
      <c r="AQ616" s="2"/>
      <c r="AU616" s="2"/>
      <c r="AV616" s="2"/>
      <c r="AY616" s="2"/>
      <c r="AZ616" s="2"/>
      <c r="BA616" s="2"/>
      <c r="BC616" s="3">
        <f>'Quarterly Average'!AZ153</f>
        <v>27.843803652968045</v>
      </c>
    </row>
    <row r="617" spans="4:55" x14ac:dyDescent="0.2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J617" s="2"/>
      <c r="AK617" s="2"/>
      <c r="AL617" s="2"/>
      <c r="AO617" s="2"/>
      <c r="AP617" s="2"/>
      <c r="AQ617" s="2"/>
      <c r="AU617" s="2"/>
      <c r="AV617" s="2"/>
      <c r="AY617" s="2"/>
      <c r="AZ617" s="2"/>
      <c r="BA617" s="2"/>
      <c r="BC617" s="3">
        <f>'Quarterly Average'!AZ154</f>
        <v>28.878688845401186</v>
      </c>
    </row>
    <row r="618" spans="4:55" x14ac:dyDescent="0.2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J618" s="2"/>
      <c r="AK618" s="2"/>
      <c r="AL618" s="2"/>
      <c r="AO618" s="2"/>
      <c r="AP618" s="2"/>
      <c r="AQ618" s="2"/>
      <c r="AU618" s="2"/>
      <c r="AV618" s="2"/>
      <c r="AY618" s="2"/>
      <c r="AZ618" s="2"/>
      <c r="BA618" s="2"/>
      <c r="BC618" s="3">
        <f>'Quarterly Average'!AZ155</f>
        <v>27.921316373124597</v>
      </c>
    </row>
    <row r="619" spans="4:55" x14ac:dyDescent="0.2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J619" s="2"/>
      <c r="AK619" s="2"/>
      <c r="AL619" s="2"/>
      <c r="AO619" s="2"/>
      <c r="AP619" s="2"/>
      <c r="AQ619" s="2"/>
      <c r="AU619" s="2"/>
      <c r="AV619" s="2"/>
      <c r="AY619" s="2"/>
      <c r="AZ619" s="2"/>
      <c r="BA619" s="2"/>
      <c r="BC619" s="3">
        <f>'Quarterly Average'!AZ156</f>
        <v>28.532125244618392</v>
      </c>
    </row>
    <row r="620" spans="4:55" x14ac:dyDescent="0.2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J620" s="2"/>
      <c r="AK620" s="2"/>
      <c r="AL620" s="2"/>
      <c r="AO620" s="2"/>
      <c r="AP620" s="2"/>
      <c r="AQ620" s="2"/>
      <c r="AU620" s="2"/>
      <c r="AV620" s="2"/>
      <c r="AY620" s="2"/>
      <c r="AZ620" s="2"/>
      <c r="BA620" s="2"/>
      <c r="BC620" s="3">
        <f>'Quarterly Average'!AZ157</f>
        <v>28.02672472276582</v>
      </c>
    </row>
    <row r="621" spans="4:55" x14ac:dyDescent="0.2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J621" s="2"/>
      <c r="AK621" s="2"/>
      <c r="AL621" s="2"/>
      <c r="AO621" s="2"/>
      <c r="AP621" s="2"/>
      <c r="AQ621" s="2"/>
      <c r="AU621" s="2"/>
      <c r="AV621" s="2"/>
      <c r="AY621" s="2"/>
      <c r="AZ621" s="2"/>
      <c r="BA621" s="2"/>
      <c r="BC621" s="3">
        <f>'Quarterly Average'!AZ158</f>
        <v>27.420210045662106</v>
      </c>
    </row>
    <row r="622" spans="4:55" x14ac:dyDescent="0.2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J622" s="2"/>
      <c r="AK622" s="2"/>
      <c r="AL622" s="2"/>
      <c r="AO622" s="2"/>
      <c r="AP622" s="2"/>
      <c r="AQ622" s="2"/>
      <c r="AU622" s="2"/>
      <c r="AV622" s="2"/>
      <c r="AY622" s="2"/>
      <c r="AZ622" s="2"/>
      <c r="BA622" s="2"/>
      <c r="BC622" s="3">
        <f>'Quarterly Average'!AZ159</f>
        <v>27.125363339856495</v>
      </c>
    </row>
    <row r="623" spans="4:55" x14ac:dyDescent="0.2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J623" s="2"/>
      <c r="AK623" s="2"/>
      <c r="AL623" s="2"/>
      <c r="AO623" s="2"/>
      <c r="AP623" s="2"/>
      <c r="AQ623" s="2"/>
      <c r="AU623" s="2"/>
      <c r="AV623" s="2"/>
      <c r="AY623" s="2"/>
      <c r="AZ623" s="2"/>
      <c r="BA623" s="2"/>
      <c r="BC623" s="3">
        <f>'Quarterly Average'!AZ160</f>
        <v>27.149385518591004</v>
      </c>
    </row>
    <row r="624" spans="4:55" x14ac:dyDescent="0.2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J624" s="2"/>
      <c r="AK624" s="2"/>
      <c r="AL624" s="2"/>
      <c r="AO624" s="2"/>
      <c r="AP624" s="2"/>
      <c r="AQ624" s="2"/>
      <c r="AU624" s="2"/>
      <c r="AV624" s="2"/>
      <c r="AY624" s="2"/>
      <c r="AZ624" s="2"/>
      <c r="BA624" s="2"/>
      <c r="BC624" s="3">
        <f>'Quarterly Average'!AZ161</f>
        <v>29.166623613829096</v>
      </c>
    </row>
    <row r="625" spans="4:55" x14ac:dyDescent="0.2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J625" s="2"/>
      <c r="AK625" s="2"/>
      <c r="AL625" s="2"/>
      <c r="AO625" s="2"/>
      <c r="AP625" s="2"/>
      <c r="AQ625" s="2"/>
      <c r="AU625" s="2"/>
      <c r="AV625" s="2"/>
      <c r="AY625" s="2"/>
      <c r="AZ625" s="2"/>
      <c r="BA625" s="2"/>
      <c r="BC625" s="3">
        <f>'Quarterly Average'!AZ162</f>
        <v>28.928714285714292</v>
      </c>
    </row>
    <row r="626" spans="4:55" x14ac:dyDescent="0.2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J626" s="2"/>
      <c r="AK626" s="2"/>
      <c r="AL626" s="2"/>
      <c r="AO626" s="2"/>
      <c r="AP626" s="2"/>
      <c r="AQ626" s="2"/>
      <c r="AU626" s="2"/>
      <c r="AV626" s="2"/>
      <c r="AY626" s="2"/>
      <c r="AZ626" s="2"/>
      <c r="BA626" s="2"/>
      <c r="BC626" s="3">
        <f>'Quarterly Average'!AZ163</f>
        <v>28.568559034572729</v>
      </c>
    </row>
    <row r="627" spans="4:55" x14ac:dyDescent="0.2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J627" s="2"/>
      <c r="AK627" s="2"/>
      <c r="AL627" s="2"/>
      <c r="AO627" s="2"/>
      <c r="AP627" s="2"/>
      <c r="AQ627" s="2"/>
      <c r="AU627" s="2"/>
      <c r="AV627" s="2"/>
      <c r="AY627" s="2"/>
      <c r="AZ627" s="2"/>
      <c r="BA627" s="2"/>
      <c r="BC627" s="3">
        <f>'Quarterly Average'!AZ164</f>
        <v>25.857133072407045</v>
      </c>
    </row>
    <row r="628" spans="4:55" x14ac:dyDescent="0.2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J628" s="2"/>
      <c r="AK628" s="2"/>
      <c r="AL628" s="2"/>
      <c r="AO628" s="2"/>
      <c r="AP628" s="2"/>
      <c r="AQ628" s="2"/>
      <c r="AU628" s="2"/>
      <c r="AV628" s="2"/>
      <c r="AY628" s="2"/>
      <c r="AZ628" s="2"/>
      <c r="BA628" s="2"/>
      <c r="BC628" s="3">
        <f>'Quarterly Average'!AZ165</f>
        <v>26.125582517938685</v>
      </c>
    </row>
    <row r="629" spans="4:55" x14ac:dyDescent="0.2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J629" s="2"/>
      <c r="AK629" s="2"/>
      <c r="AL629" s="2"/>
      <c r="AO629" s="2"/>
      <c r="AP629" s="2"/>
      <c r="AQ629" s="2"/>
      <c r="AU629" s="2"/>
      <c r="AV629" s="2"/>
      <c r="AY629" s="2"/>
      <c r="AZ629" s="2"/>
      <c r="BA629" s="2"/>
      <c r="BC629" s="3">
        <f>'Quarterly Average'!AZ166</f>
        <v>25.783650358773652</v>
      </c>
    </row>
    <row r="630" spans="4:55" x14ac:dyDescent="0.2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J630" s="2"/>
      <c r="AK630" s="2"/>
      <c r="AL630" s="2"/>
      <c r="AO630" s="2"/>
      <c r="AP630" s="2"/>
      <c r="AQ630" s="2"/>
      <c r="AU630" s="2"/>
      <c r="AV630" s="2"/>
      <c r="AY630" s="2"/>
      <c r="AZ630" s="2"/>
      <c r="BA630" s="2"/>
      <c r="BC630" s="3">
        <f>'Quarterly Average'!AZ167</f>
        <v>26.328332681017613</v>
      </c>
    </row>
    <row r="631" spans="4:55" x14ac:dyDescent="0.2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J631" s="2"/>
      <c r="AK631" s="2"/>
      <c r="AL631" s="2"/>
      <c r="AO631" s="2"/>
      <c r="AP631" s="2"/>
      <c r="AQ631" s="2"/>
      <c r="AU631" s="2"/>
      <c r="AV631" s="2"/>
      <c r="AY631" s="2"/>
      <c r="AZ631" s="2"/>
      <c r="BA631" s="2"/>
      <c r="BC631" s="3">
        <f>'Quarterly Average'!AZ168</f>
        <v>27.112861709067193</v>
      </c>
    </row>
    <row r="632" spans="4:55" x14ac:dyDescent="0.2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J632" s="2"/>
      <c r="AK632" s="2"/>
      <c r="AL632" s="2"/>
      <c r="AO632" s="2"/>
      <c r="AP632" s="2"/>
      <c r="AQ632" s="2"/>
      <c r="AU632" s="2"/>
      <c r="AV632" s="2"/>
      <c r="AY632" s="2"/>
      <c r="AZ632" s="2"/>
      <c r="BA632" s="2"/>
      <c r="BC632" s="3">
        <f>'Quarterly Average'!AZ169</f>
        <v>27.075446183953041</v>
      </c>
    </row>
    <row r="633" spans="4:55" x14ac:dyDescent="0.2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J633" s="2"/>
      <c r="AK633" s="2"/>
      <c r="AL633" s="2"/>
      <c r="AO633" s="2"/>
      <c r="AP633" s="2"/>
      <c r="AQ633" s="2"/>
      <c r="AU633" s="2"/>
      <c r="AV633" s="2"/>
      <c r="AY633" s="2"/>
      <c r="AZ633" s="2"/>
      <c r="BA633" s="2"/>
      <c r="BC633" s="3">
        <f>'Quarterly Average'!AZ170</f>
        <v>26.678799739073717</v>
      </c>
    </row>
    <row r="634" spans="4:55" x14ac:dyDescent="0.2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J634" s="2"/>
      <c r="AK634" s="2"/>
      <c r="AL634" s="2"/>
      <c r="AO634" s="2"/>
      <c r="AP634" s="2"/>
      <c r="AQ634" s="2"/>
      <c r="AU634" s="2"/>
      <c r="AV634" s="2"/>
      <c r="AY634" s="2"/>
      <c r="AZ634" s="2"/>
      <c r="BA634" s="2"/>
      <c r="BC634" s="3">
        <f>'Quarterly Average'!AZ171</f>
        <v>25.292120026092633</v>
      </c>
    </row>
    <row r="635" spans="4:55" x14ac:dyDescent="0.2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J635" s="2"/>
      <c r="AK635" s="2"/>
      <c r="AL635" s="2"/>
      <c r="AO635" s="2"/>
      <c r="AP635" s="2"/>
      <c r="AQ635" s="2"/>
      <c r="AU635" s="2"/>
      <c r="AV635" s="2"/>
      <c r="AY635" s="2"/>
      <c r="AZ635" s="2"/>
      <c r="BA635" s="2"/>
      <c r="BC635" s="3">
        <f>'Quarterly Average'!AZ172</f>
        <v>24.551348988910636</v>
      </c>
    </row>
    <row r="636" spans="4:55" x14ac:dyDescent="0.2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J636" s="2"/>
      <c r="AK636" s="2"/>
      <c r="AL636" s="2"/>
      <c r="AO636" s="2"/>
      <c r="AP636" s="2"/>
      <c r="AQ636" s="2"/>
      <c r="AU636" s="2"/>
      <c r="AV636" s="2"/>
      <c r="AY636" s="2"/>
      <c r="AZ636" s="2"/>
      <c r="BA636" s="2"/>
      <c r="BC636" s="3">
        <f>'Quarterly Average'!AZ173</f>
        <v>26.944015472928903</v>
      </c>
    </row>
    <row r="637" spans="4:55" x14ac:dyDescent="0.2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J637" s="2"/>
      <c r="AK637" s="2"/>
      <c r="AL637" s="2"/>
      <c r="AO637" s="2"/>
      <c r="AP637" s="2"/>
      <c r="AQ637" s="2"/>
      <c r="AU637" s="2"/>
      <c r="AV637" s="2"/>
      <c r="AY637" s="2"/>
      <c r="AZ637" s="2"/>
      <c r="BA637" s="2"/>
      <c r="BC637" s="3">
        <f>'Quarterly Average'!AZ174</f>
        <v>25.356054794520549</v>
      </c>
    </row>
    <row r="638" spans="4:55" x14ac:dyDescent="0.2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J638" s="2"/>
      <c r="AK638" s="2"/>
      <c r="AL638" s="2"/>
      <c r="AO638" s="2"/>
      <c r="AP638" s="2"/>
      <c r="AQ638" s="2"/>
      <c r="AU638" s="2"/>
      <c r="AV638" s="2"/>
      <c r="AY638" s="2"/>
      <c r="AZ638" s="2"/>
      <c r="BA638" s="2"/>
      <c r="BC638" s="3">
        <f>'Quarterly Average'!AZ175</f>
        <v>24.265896281800394</v>
      </c>
    </row>
    <row r="639" spans="4:55" x14ac:dyDescent="0.2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J639" s="2"/>
      <c r="AK639" s="2"/>
      <c r="AL639" s="2"/>
      <c r="AO639" s="2"/>
      <c r="AP639" s="2"/>
      <c r="AQ639" s="2"/>
      <c r="AU639" s="2"/>
      <c r="AV639" s="2"/>
      <c r="AY639" s="2"/>
      <c r="AZ639" s="2"/>
      <c r="BA639" s="2"/>
      <c r="BC639" s="3">
        <f>'Quarterly Average'!AZ176</f>
        <v>23.709073059360733</v>
      </c>
    </row>
    <row r="640" spans="4:55" x14ac:dyDescent="0.2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J640" s="2"/>
      <c r="AK640" s="2"/>
      <c r="AL640" s="2"/>
      <c r="AO640" s="2"/>
      <c r="AP640" s="2"/>
      <c r="AQ640" s="2"/>
      <c r="AU640" s="2"/>
      <c r="AV640" s="2"/>
      <c r="AY640" s="2"/>
      <c r="AZ640" s="2"/>
      <c r="BA640" s="2"/>
      <c r="BC640" s="3">
        <f>'Quarterly Average'!AZ177</f>
        <v>23.785543378995438</v>
      </c>
    </row>
    <row r="641" spans="4:105" x14ac:dyDescent="0.2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J641" s="2"/>
      <c r="AK641" s="2"/>
      <c r="AL641" s="2"/>
      <c r="AO641" s="2"/>
      <c r="AP641" s="2"/>
      <c r="AQ641" s="2"/>
      <c r="AU641" s="2"/>
      <c r="AV641" s="2"/>
      <c r="AY641" s="2"/>
      <c r="AZ641" s="2"/>
      <c r="BA641" s="2"/>
      <c r="BC641" s="3">
        <f>'Quarterly Average'!AZ178</f>
        <v>23.222037181996086</v>
      </c>
    </row>
    <row r="642" spans="4:105" x14ac:dyDescent="0.2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J642" s="2"/>
      <c r="AK642" s="2"/>
      <c r="AL642" s="2"/>
      <c r="AO642" s="2"/>
      <c r="AP642" s="2"/>
      <c r="AQ642" s="2"/>
      <c r="AU642" s="2"/>
      <c r="AV642" s="2"/>
      <c r="AY642" s="2"/>
      <c r="AZ642" s="2"/>
      <c r="BA642" s="2"/>
      <c r="BC642" s="3">
        <f>'Quarterly Average'!AZ179</f>
        <v>22.797886497064585</v>
      </c>
    </row>
    <row r="643" spans="4:105" x14ac:dyDescent="0.2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J643" s="2"/>
      <c r="AK643" s="2"/>
      <c r="AL643" s="2"/>
      <c r="AO643" s="2"/>
      <c r="AP643" s="2"/>
      <c r="AQ643" s="2"/>
      <c r="AU643" s="2"/>
      <c r="AV643" s="2"/>
      <c r="AY643" s="2"/>
      <c r="AZ643" s="2"/>
      <c r="BA643" s="2"/>
      <c r="BC643" s="3">
        <f>'Quarterly Average'!AZ180</f>
        <v>24.378406392694071</v>
      </c>
    </row>
    <row r="644" spans="4:105" x14ac:dyDescent="0.2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J644" s="2"/>
      <c r="AK644" s="2"/>
      <c r="AL644" s="2"/>
      <c r="AO644" s="2"/>
      <c r="AP644" s="2"/>
      <c r="AQ644" s="2"/>
      <c r="AU644" s="2"/>
      <c r="AV644" s="2"/>
      <c r="AY644" s="2"/>
      <c r="AZ644" s="2"/>
      <c r="BA644" s="2"/>
      <c r="BC644" s="3">
        <f>'Quarterly Average'!AZ181</f>
        <v>25.492273972602742</v>
      </c>
    </row>
    <row r="645" spans="4:105" x14ac:dyDescent="0.2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J645" s="2"/>
      <c r="AK645" s="2"/>
      <c r="AL645" s="2"/>
      <c r="AO645" s="2"/>
      <c r="AP645" s="2"/>
      <c r="AQ645" s="2"/>
      <c r="AU645" s="2"/>
      <c r="AV645" s="2"/>
      <c r="AY645" s="2"/>
      <c r="AZ645" s="2"/>
      <c r="BA645" s="2"/>
      <c r="BC645" s="3"/>
    </row>
    <row r="646" spans="4:105" x14ac:dyDescent="0.2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J646" s="2"/>
      <c r="AK646" s="2"/>
      <c r="AL646" s="2"/>
      <c r="AO646" s="2"/>
      <c r="AP646" s="2"/>
      <c r="AQ646" s="2"/>
      <c r="AU646" s="2"/>
      <c r="AV646" s="2"/>
      <c r="AY646" s="2"/>
      <c r="AZ646" s="2"/>
      <c r="BA646" s="2"/>
      <c r="BC646" s="3"/>
    </row>
    <row r="647" spans="4:105" x14ac:dyDescent="0.25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J647" s="2"/>
      <c r="AK647" s="2"/>
      <c r="AL647" s="2"/>
      <c r="AO647" s="2"/>
      <c r="AP647" s="2"/>
      <c r="AQ647" s="2"/>
      <c r="AU647" s="2"/>
      <c r="AV647" s="2"/>
      <c r="AY647" s="2"/>
      <c r="AZ647" s="2"/>
      <c r="BA647" s="2"/>
      <c r="BC647" s="3"/>
    </row>
    <row r="648" spans="4:105" x14ac:dyDescent="0.25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J648" s="2"/>
      <c r="AK648" s="2"/>
      <c r="AL648" s="2"/>
      <c r="AO648" s="2"/>
      <c r="AP648" s="2"/>
      <c r="AQ648" s="2"/>
      <c r="AU648" s="2"/>
      <c r="AV648" s="2"/>
      <c r="AY648" s="2"/>
      <c r="AZ648" s="2"/>
      <c r="BA648" s="2"/>
    </row>
    <row r="649" spans="4:105" x14ac:dyDescent="0.25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J649" s="2"/>
      <c r="AK649" s="2"/>
      <c r="AL649" s="2"/>
      <c r="AO649" s="2"/>
      <c r="AP649" s="2"/>
      <c r="AQ649" s="2"/>
      <c r="AU649" s="2"/>
      <c r="AV649" s="2"/>
      <c r="AY649" s="2"/>
      <c r="AZ649" s="2"/>
      <c r="BA649" s="2"/>
      <c r="DA649" s="3"/>
    </row>
    <row r="650" spans="4:105" x14ac:dyDescent="0.25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J650" s="2"/>
      <c r="AK650" s="2"/>
      <c r="AL650" s="2"/>
      <c r="AO650" s="2"/>
      <c r="AP650" s="2"/>
      <c r="AQ650" s="2"/>
      <c r="AU650" s="2"/>
      <c r="AV650" s="2"/>
      <c r="AY650" s="2"/>
      <c r="AZ650" s="2"/>
      <c r="BA650" s="2"/>
      <c r="DA650" s="3"/>
    </row>
    <row r="651" spans="4:105" x14ac:dyDescent="0.25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J651" s="2"/>
      <c r="AK651" s="2"/>
      <c r="AL651" s="2"/>
      <c r="AO651" s="2"/>
      <c r="AP651" s="2"/>
      <c r="AQ651" s="2"/>
      <c r="AU651" s="2"/>
      <c r="AV651" s="2"/>
      <c r="AY651" s="2"/>
      <c r="AZ651" s="2"/>
      <c r="BA651" s="2"/>
      <c r="DA651" s="3"/>
    </row>
    <row r="652" spans="4:105" x14ac:dyDescent="0.25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J652" s="2"/>
      <c r="AK652" s="2"/>
      <c r="AL652" s="2"/>
      <c r="AO652" s="2"/>
      <c r="AP652" s="2"/>
      <c r="AQ652" s="2"/>
      <c r="AU652" s="2"/>
      <c r="AV652" s="2"/>
      <c r="AY652" s="2"/>
      <c r="AZ652" s="2"/>
      <c r="BA652" s="2"/>
      <c r="DA652" s="3"/>
    </row>
    <row r="653" spans="4:105" x14ac:dyDescent="0.25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J653" s="2"/>
      <c r="AK653" s="2"/>
      <c r="AL653" s="2"/>
      <c r="AO653" s="2"/>
      <c r="AP653" s="2"/>
      <c r="AQ653" s="2"/>
      <c r="AU653" s="2"/>
      <c r="AV653" s="2"/>
      <c r="AY653" s="2"/>
      <c r="AZ653" s="2"/>
      <c r="BA653" s="2"/>
      <c r="DA653" s="3"/>
    </row>
    <row r="654" spans="4:105" x14ac:dyDescent="0.25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J654" s="2"/>
      <c r="AK654" s="2"/>
      <c r="AL654" s="2"/>
      <c r="AO654" s="2"/>
      <c r="AP654" s="2"/>
      <c r="AQ654" s="2"/>
      <c r="AU654" s="2"/>
      <c r="AV654" s="2"/>
      <c r="AY654" s="2"/>
      <c r="AZ654" s="2"/>
      <c r="BA654" s="2"/>
      <c r="DA654" s="3"/>
    </row>
    <row r="655" spans="4:105" x14ac:dyDescent="0.2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J655" s="2"/>
      <c r="AK655" s="2"/>
      <c r="AL655" s="2"/>
      <c r="AO655" s="2"/>
      <c r="AP655" s="2"/>
      <c r="AQ655" s="2"/>
      <c r="AU655" s="2"/>
      <c r="AV655" s="2"/>
      <c r="AY655" s="2"/>
      <c r="AZ655" s="2"/>
      <c r="BA655" s="2"/>
      <c r="DA655" s="3"/>
    </row>
    <row r="656" spans="4:105" x14ac:dyDescent="0.25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J656" s="2"/>
      <c r="AK656" s="2"/>
      <c r="AL656" s="2"/>
      <c r="AO656" s="2"/>
      <c r="AP656" s="2"/>
      <c r="AQ656" s="2"/>
      <c r="AU656" s="2"/>
      <c r="AV656" s="2"/>
      <c r="AY656" s="2"/>
      <c r="AZ656" s="2"/>
      <c r="BA656" s="2"/>
      <c r="DA656" s="3"/>
    </row>
    <row r="657" spans="4:105" x14ac:dyDescent="0.25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J657" s="2"/>
      <c r="AK657" s="2"/>
      <c r="AL657" s="2"/>
      <c r="AO657" s="2"/>
      <c r="AP657" s="2"/>
      <c r="AQ657" s="2"/>
      <c r="AU657" s="2"/>
      <c r="AV657" s="2"/>
      <c r="AY657" s="2"/>
      <c r="AZ657" s="2"/>
      <c r="BA657" s="2"/>
      <c r="DA657" s="3"/>
    </row>
    <row r="658" spans="4:105" x14ac:dyDescent="0.25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J658" s="2"/>
      <c r="AK658" s="2"/>
      <c r="AL658" s="2"/>
      <c r="AO658" s="2"/>
      <c r="AP658" s="2"/>
      <c r="AQ658" s="2"/>
      <c r="AU658" s="2"/>
      <c r="AV658" s="2"/>
      <c r="AY658" s="2"/>
      <c r="AZ658" s="2"/>
      <c r="BA658" s="2"/>
      <c r="DA658" s="3"/>
    </row>
    <row r="659" spans="4:105" x14ac:dyDescent="0.25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J659" s="2"/>
      <c r="AK659" s="2"/>
      <c r="AL659" s="2"/>
      <c r="AO659" s="2"/>
      <c r="AP659" s="2"/>
      <c r="AQ659" s="2"/>
      <c r="AU659" s="2"/>
      <c r="AV659" s="2"/>
      <c r="AY659" s="2"/>
      <c r="AZ659" s="2"/>
      <c r="BA659" s="2"/>
      <c r="DA659" s="3"/>
    </row>
    <row r="660" spans="4:105" x14ac:dyDescent="0.25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J660" s="2"/>
      <c r="AK660" s="2"/>
      <c r="AL660" s="2"/>
      <c r="AO660" s="2"/>
      <c r="AP660" s="2"/>
      <c r="AQ660" s="2"/>
      <c r="AU660" s="2"/>
      <c r="AV660" s="2"/>
      <c r="AY660" s="2"/>
      <c r="AZ660" s="2"/>
      <c r="BA660" s="2"/>
      <c r="DA660" s="3"/>
    </row>
    <row r="661" spans="4:105" x14ac:dyDescent="0.25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J661" s="2"/>
      <c r="AK661" s="2"/>
      <c r="AL661" s="2"/>
      <c r="AO661" s="2"/>
      <c r="AP661" s="2"/>
      <c r="AQ661" s="2"/>
      <c r="AU661" s="2"/>
      <c r="AV661" s="2"/>
      <c r="AY661" s="2"/>
      <c r="AZ661" s="2"/>
      <c r="BA661" s="2"/>
      <c r="DA661" s="3"/>
    </row>
    <row r="662" spans="4:105" x14ac:dyDescent="0.25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J662" s="2"/>
      <c r="AK662" s="2"/>
      <c r="AL662" s="2"/>
      <c r="AO662" s="2"/>
      <c r="AP662" s="2"/>
      <c r="AQ662" s="2"/>
      <c r="AU662" s="2"/>
      <c r="AV662" s="2"/>
      <c r="AY662" s="2"/>
      <c r="AZ662" s="2"/>
      <c r="BA662" s="2"/>
      <c r="DA662" s="3"/>
    </row>
    <row r="663" spans="4:105" x14ac:dyDescent="0.25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J663" s="2"/>
      <c r="AK663" s="2"/>
      <c r="AL663" s="2"/>
      <c r="AO663" s="2"/>
      <c r="AP663" s="2"/>
      <c r="AQ663" s="2"/>
      <c r="AU663" s="2"/>
      <c r="AV663" s="2"/>
      <c r="AY663" s="2"/>
      <c r="AZ663" s="2"/>
      <c r="BA663" s="2"/>
      <c r="DA663" s="3"/>
    </row>
    <row r="664" spans="4:105" x14ac:dyDescent="0.25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J664" s="2"/>
      <c r="AK664" s="2"/>
      <c r="AL664" s="2"/>
      <c r="AO664" s="2"/>
      <c r="AP664" s="2"/>
      <c r="AQ664" s="2"/>
      <c r="AU664" s="2"/>
      <c r="AV664" s="2"/>
      <c r="AY664" s="2"/>
      <c r="AZ664" s="2"/>
      <c r="BA664" s="2"/>
      <c r="DA664" s="3"/>
    </row>
    <row r="665" spans="4:105" x14ac:dyDescent="0.2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J665" s="2"/>
      <c r="AK665" s="2"/>
      <c r="AL665" s="2"/>
      <c r="AO665" s="2"/>
      <c r="AP665" s="2"/>
      <c r="AQ665" s="2"/>
      <c r="AU665" s="2"/>
      <c r="AV665" s="2"/>
      <c r="AY665" s="2"/>
      <c r="AZ665" s="2"/>
      <c r="BA665" s="2"/>
      <c r="DA665" s="3"/>
    </row>
    <row r="666" spans="4:105" x14ac:dyDescent="0.25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J666" s="2"/>
      <c r="AK666" s="2"/>
      <c r="AL666" s="2"/>
      <c r="AO666" s="2"/>
      <c r="AP666" s="2"/>
      <c r="AQ666" s="2"/>
      <c r="AU666" s="2"/>
      <c r="AV666" s="2"/>
      <c r="AY666" s="2"/>
      <c r="AZ666" s="2"/>
      <c r="BA666" s="2"/>
      <c r="DA666" s="3"/>
    </row>
    <row r="667" spans="4:105" x14ac:dyDescent="0.25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J667" s="2"/>
      <c r="AK667" s="2"/>
      <c r="AL667" s="2"/>
      <c r="AO667" s="2"/>
      <c r="AP667" s="2"/>
      <c r="AQ667" s="2"/>
      <c r="AU667" s="2"/>
      <c r="AV667" s="2"/>
      <c r="AY667" s="2"/>
      <c r="AZ667" s="2"/>
      <c r="BA667" s="2"/>
      <c r="DA667" s="3"/>
    </row>
    <row r="668" spans="4:105" x14ac:dyDescent="0.25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J668" s="2"/>
      <c r="AK668" s="2"/>
      <c r="AL668" s="2"/>
      <c r="AO668" s="2"/>
      <c r="AP668" s="2"/>
      <c r="AQ668" s="2"/>
      <c r="AU668" s="2"/>
      <c r="AV668" s="2"/>
      <c r="AY668" s="2"/>
      <c r="AZ668" s="2"/>
      <c r="BA668" s="2"/>
      <c r="DA668" s="3"/>
    </row>
    <row r="669" spans="4:105" x14ac:dyDescent="0.25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J669" s="2"/>
      <c r="AK669" s="2"/>
      <c r="AL669" s="2"/>
      <c r="AO669" s="2"/>
      <c r="AP669" s="2"/>
      <c r="AQ669" s="2"/>
      <c r="AU669" s="2"/>
      <c r="AV669" s="2"/>
      <c r="AY669" s="2"/>
      <c r="AZ669" s="2"/>
      <c r="BA669" s="2"/>
      <c r="DA669" s="3"/>
    </row>
    <row r="670" spans="4:105" x14ac:dyDescent="0.25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J670" s="2"/>
      <c r="AK670" s="2"/>
      <c r="AL670" s="2"/>
      <c r="AO670" s="2"/>
      <c r="AP670" s="2"/>
      <c r="AQ670" s="2"/>
      <c r="AU670" s="2"/>
      <c r="AV670" s="2"/>
      <c r="AY670" s="2"/>
      <c r="AZ670" s="2"/>
      <c r="BA670" s="2"/>
      <c r="DA670" s="3"/>
    </row>
    <row r="671" spans="4:105" x14ac:dyDescent="0.25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J671" s="2"/>
      <c r="AK671" s="2"/>
      <c r="AL671" s="2"/>
      <c r="AO671" s="2"/>
      <c r="AP671" s="2"/>
      <c r="AQ671" s="2"/>
      <c r="AU671" s="2"/>
      <c r="AV671" s="2"/>
      <c r="AY671" s="2"/>
      <c r="AZ671" s="2"/>
      <c r="BA671" s="2"/>
      <c r="DA671" s="3"/>
    </row>
    <row r="672" spans="4:105" x14ac:dyDescent="0.25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J672" s="2"/>
      <c r="AK672" s="2"/>
      <c r="AL672" s="2"/>
      <c r="AO672" s="2"/>
      <c r="AP672" s="2"/>
      <c r="AQ672" s="2"/>
      <c r="AU672" s="2"/>
      <c r="AV672" s="2"/>
      <c r="AY672" s="2"/>
      <c r="AZ672" s="2"/>
      <c r="BA672" s="2"/>
      <c r="DA672" s="3"/>
    </row>
    <row r="673" spans="4:105" x14ac:dyDescent="0.25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J673" s="2"/>
      <c r="AK673" s="2"/>
      <c r="AL673" s="2"/>
      <c r="AO673" s="2"/>
      <c r="AP673" s="2"/>
      <c r="AQ673" s="2"/>
      <c r="AU673" s="2"/>
      <c r="AV673" s="2"/>
      <c r="AY673" s="2"/>
      <c r="AZ673" s="2"/>
      <c r="BA673" s="2"/>
      <c r="DA673" s="3"/>
    </row>
    <row r="674" spans="4:105" x14ac:dyDescent="0.25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J674" s="2"/>
      <c r="AK674" s="2"/>
      <c r="AL674" s="2"/>
      <c r="AO674" s="2"/>
      <c r="AP674" s="2"/>
      <c r="AQ674" s="2"/>
      <c r="AU674" s="2"/>
      <c r="AV674" s="2"/>
      <c r="AY674" s="2"/>
      <c r="AZ674" s="2"/>
      <c r="BA674" s="2"/>
      <c r="DA674" s="3"/>
    </row>
    <row r="675" spans="4:105" x14ac:dyDescent="0.2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J675" s="2"/>
      <c r="AK675" s="2"/>
      <c r="AL675" s="2"/>
      <c r="AO675" s="2"/>
      <c r="AP675" s="2"/>
      <c r="AQ675" s="2"/>
      <c r="AU675" s="2"/>
      <c r="AV675" s="2"/>
      <c r="AY675" s="2"/>
      <c r="AZ675" s="2"/>
      <c r="BA675" s="2"/>
      <c r="DA675" s="3"/>
    </row>
    <row r="676" spans="4:105" x14ac:dyDescent="0.25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J676" s="2"/>
      <c r="AK676" s="2"/>
      <c r="AL676" s="2"/>
      <c r="AO676" s="2"/>
      <c r="AP676" s="2"/>
      <c r="AQ676" s="2"/>
      <c r="AU676" s="2"/>
      <c r="AV676" s="2"/>
      <c r="AY676" s="2"/>
      <c r="AZ676" s="2"/>
      <c r="BA676" s="2"/>
    </row>
    <row r="677" spans="4:105" x14ac:dyDescent="0.25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J677" s="2"/>
      <c r="AK677" s="2"/>
      <c r="AL677" s="2"/>
      <c r="AO677" s="2"/>
      <c r="AP677" s="2"/>
      <c r="AQ677" s="2"/>
      <c r="AU677" s="2"/>
      <c r="AV677" s="2"/>
      <c r="AY677" s="2"/>
      <c r="AZ677" s="2"/>
      <c r="BA677" s="2"/>
    </row>
    <row r="678" spans="4:105" x14ac:dyDescent="0.25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J678" s="2"/>
      <c r="AK678" s="2"/>
      <c r="AL678" s="2"/>
      <c r="AO678" s="2"/>
      <c r="AP678" s="2"/>
      <c r="AQ678" s="2"/>
      <c r="AU678" s="2"/>
      <c r="AV678" s="2"/>
      <c r="AY678" s="2"/>
      <c r="AZ678" s="2"/>
      <c r="BA678" s="2"/>
    </row>
    <row r="679" spans="4:105" x14ac:dyDescent="0.25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J679" s="2"/>
      <c r="AK679" s="2"/>
      <c r="AL679" s="2"/>
      <c r="AO679" s="2"/>
      <c r="AP679" s="2"/>
      <c r="AQ679" s="2"/>
      <c r="AU679" s="2"/>
      <c r="AV679" s="2"/>
      <c r="AY679" s="2"/>
      <c r="AZ679" s="2"/>
      <c r="BA679" s="2"/>
    </row>
    <row r="680" spans="4:105" x14ac:dyDescent="0.25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J680" s="2"/>
      <c r="AK680" s="2"/>
      <c r="AL680" s="2"/>
      <c r="AO680" s="2"/>
      <c r="AP680" s="2"/>
      <c r="AQ680" s="2"/>
      <c r="AU680" s="2"/>
      <c r="AV680" s="2"/>
      <c r="AY680" s="2"/>
      <c r="AZ680" s="2"/>
      <c r="BA680" s="2"/>
    </row>
    <row r="681" spans="4:105" x14ac:dyDescent="0.25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J681" s="2"/>
      <c r="AK681" s="2"/>
      <c r="AL681" s="2"/>
      <c r="AO681" s="2"/>
      <c r="AP681" s="2"/>
      <c r="AQ681" s="2"/>
      <c r="AU681" s="2"/>
      <c r="AV681" s="2"/>
      <c r="AY681" s="2"/>
      <c r="AZ681" s="2"/>
      <c r="BA681" s="2"/>
    </row>
    <row r="682" spans="4:105" x14ac:dyDescent="0.25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J682" s="2"/>
      <c r="AK682" s="2"/>
      <c r="AL682" s="2"/>
      <c r="AO682" s="2"/>
      <c r="AP682" s="2"/>
      <c r="AQ682" s="2"/>
      <c r="AU682" s="2"/>
      <c r="AV682" s="2"/>
      <c r="AY682" s="2"/>
      <c r="AZ682" s="2"/>
      <c r="BA682" s="2"/>
    </row>
    <row r="683" spans="4:105" x14ac:dyDescent="0.25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J683" s="2"/>
      <c r="AK683" s="2"/>
      <c r="AL683" s="2"/>
      <c r="AO683" s="2"/>
      <c r="AP683" s="2"/>
      <c r="AQ683" s="2"/>
      <c r="AU683" s="2"/>
      <c r="AV683" s="2"/>
      <c r="AY683" s="2"/>
      <c r="AZ683" s="2"/>
      <c r="BA683" s="2"/>
    </row>
    <row r="684" spans="4:105" x14ac:dyDescent="0.25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J684" s="2"/>
      <c r="AK684" s="2"/>
      <c r="AL684" s="2"/>
      <c r="AO684" s="2"/>
      <c r="AP684" s="2"/>
      <c r="AQ684" s="2"/>
      <c r="AU684" s="2"/>
      <c r="AV684" s="2"/>
      <c r="AY684" s="2"/>
      <c r="AZ684" s="2"/>
      <c r="BA684" s="2"/>
    </row>
    <row r="685" spans="4:105" x14ac:dyDescent="0.2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J685" s="2"/>
      <c r="AK685" s="2"/>
      <c r="AL685" s="2"/>
      <c r="AO685" s="2"/>
      <c r="AP685" s="2"/>
      <c r="AQ685" s="2"/>
      <c r="AU685" s="2"/>
      <c r="AV685" s="2"/>
      <c r="AY685" s="2"/>
      <c r="AZ685" s="2"/>
      <c r="BA685" s="2"/>
    </row>
    <row r="686" spans="4:105" x14ac:dyDescent="0.25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J686" s="2"/>
      <c r="AK686" s="2"/>
      <c r="AL686" s="2"/>
      <c r="AO686" s="2"/>
      <c r="AP686" s="2"/>
      <c r="AQ686" s="2"/>
      <c r="AU686" s="2"/>
      <c r="AV686" s="2"/>
      <c r="AY686" s="2"/>
      <c r="AZ686" s="2"/>
      <c r="BA686" s="2"/>
    </row>
    <row r="687" spans="4:105" x14ac:dyDescent="0.25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J687" s="2"/>
      <c r="AK687" s="2"/>
      <c r="AL687" s="2"/>
      <c r="AO687" s="2"/>
      <c r="AP687" s="2"/>
      <c r="AQ687" s="2"/>
      <c r="AU687" s="2"/>
      <c r="AV687" s="2"/>
      <c r="AY687" s="2"/>
      <c r="AZ687" s="2"/>
      <c r="BA687" s="2"/>
    </row>
    <row r="688" spans="4:105" x14ac:dyDescent="0.25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J688" s="2"/>
      <c r="AK688" s="2"/>
      <c r="AL688" s="2"/>
      <c r="AO688" s="2"/>
      <c r="AP688" s="2"/>
      <c r="AQ688" s="2"/>
      <c r="AU688" s="2"/>
      <c r="AV688" s="2"/>
      <c r="AY688" s="2"/>
      <c r="AZ688" s="2"/>
      <c r="BA688" s="2"/>
    </row>
    <row r="689" spans="4:105" x14ac:dyDescent="0.25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J689" s="2"/>
      <c r="AK689" s="2"/>
      <c r="AL689" s="2"/>
      <c r="AO689" s="2"/>
      <c r="AP689" s="2"/>
      <c r="AQ689" s="2"/>
      <c r="AU689" s="2"/>
      <c r="AV689" s="2"/>
      <c r="AY689" s="2"/>
      <c r="AZ689" s="2"/>
      <c r="BA689" s="2"/>
    </row>
    <row r="690" spans="4:105" x14ac:dyDescent="0.25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J690" s="2"/>
      <c r="AK690" s="2"/>
      <c r="AL690" s="2"/>
      <c r="AO690" s="2"/>
      <c r="AP690" s="2"/>
      <c r="AQ690" s="2"/>
      <c r="AU690" s="2"/>
      <c r="AV690" s="2"/>
      <c r="AY690" s="2"/>
      <c r="AZ690" s="2"/>
      <c r="BA690" s="2"/>
    </row>
    <row r="691" spans="4:105" x14ac:dyDescent="0.25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J691" s="2"/>
      <c r="AK691" s="2"/>
      <c r="AL691" s="2"/>
      <c r="AO691" s="2"/>
      <c r="AP691" s="2"/>
      <c r="AQ691" s="2"/>
      <c r="AU691" s="2"/>
      <c r="AV691" s="2"/>
      <c r="AY691" s="2"/>
      <c r="AZ691" s="2"/>
      <c r="BA691" s="2"/>
    </row>
    <row r="692" spans="4:105" x14ac:dyDescent="0.25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J692" s="2"/>
      <c r="AK692" s="2"/>
      <c r="AL692" s="2"/>
      <c r="AO692" s="2"/>
      <c r="AP692" s="2"/>
      <c r="AQ692" s="2"/>
      <c r="AU692" s="2"/>
      <c r="AV692" s="2"/>
      <c r="AY692" s="2"/>
      <c r="AZ692" s="2"/>
      <c r="BA692" s="2"/>
    </row>
    <row r="693" spans="4:105" x14ac:dyDescent="0.25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J693" s="2"/>
      <c r="AK693" s="2"/>
      <c r="AL693" s="2"/>
      <c r="AO693" s="2"/>
      <c r="AP693" s="2"/>
      <c r="AQ693" s="2"/>
      <c r="AU693" s="2"/>
      <c r="AV693" s="2"/>
      <c r="AY693" s="2"/>
      <c r="AZ693" s="2"/>
      <c r="BA693" s="2"/>
    </row>
    <row r="694" spans="4:105" x14ac:dyDescent="0.25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J694" s="2"/>
      <c r="AK694" s="2"/>
      <c r="AL694" s="2"/>
      <c r="AO694" s="2"/>
      <c r="AP694" s="2"/>
      <c r="AQ694" s="2"/>
      <c r="AU694" s="2"/>
      <c r="AV694" s="2"/>
      <c r="AY694" s="2"/>
      <c r="AZ694" s="2"/>
      <c r="BA694" s="2"/>
    </row>
    <row r="695" spans="4:105" x14ac:dyDescent="0.2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J695" s="2"/>
      <c r="AK695" s="2"/>
      <c r="AL695" s="2"/>
      <c r="AO695" s="2"/>
      <c r="AP695" s="2"/>
      <c r="AQ695" s="2"/>
      <c r="AU695" s="2"/>
      <c r="AV695" s="2"/>
      <c r="AY695" s="2"/>
      <c r="AZ695" s="2"/>
      <c r="BA695" s="2"/>
    </row>
    <row r="696" spans="4:105" x14ac:dyDescent="0.25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J696" s="2"/>
      <c r="AK696" s="2"/>
      <c r="AL696" s="2"/>
      <c r="AO696" s="2"/>
      <c r="AP696" s="2"/>
      <c r="AQ696" s="2"/>
      <c r="AU696" s="2"/>
      <c r="AV696" s="2"/>
      <c r="AY696" s="2"/>
      <c r="AZ696" s="2"/>
      <c r="BA696" s="2"/>
    </row>
    <row r="697" spans="4:105" x14ac:dyDescent="0.25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J697" s="2"/>
      <c r="AK697" s="2"/>
      <c r="AL697" s="2"/>
      <c r="AO697" s="2"/>
      <c r="AP697" s="2"/>
      <c r="AQ697" s="2"/>
      <c r="AU697" s="2"/>
      <c r="AV697" s="2"/>
      <c r="AY697" s="2"/>
      <c r="AZ697" s="2"/>
      <c r="BA697" s="2"/>
    </row>
    <row r="698" spans="4:105" x14ac:dyDescent="0.25">
      <c r="F698" s="3"/>
      <c r="G698" s="3"/>
      <c r="H698" s="3"/>
      <c r="I698" s="3"/>
      <c r="J698" s="3"/>
      <c r="K698" s="3"/>
      <c r="L698" s="3"/>
      <c r="M698" s="3"/>
      <c r="Q698" s="3"/>
      <c r="R698" s="3"/>
      <c r="U698" s="3"/>
      <c r="V698" s="3"/>
      <c r="W698" s="3"/>
      <c r="Y698" s="3"/>
      <c r="AA698" s="3"/>
      <c r="AB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4:105" x14ac:dyDescent="0.25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DA699" s="3"/>
    </row>
    <row r="700" spans="4:105" x14ac:dyDescent="0.25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DA700" s="3"/>
    </row>
    <row r="701" spans="4:105" x14ac:dyDescent="0.25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DA701" s="3"/>
    </row>
    <row r="702" spans="4:105" x14ac:dyDescent="0.25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DA702" s="3"/>
    </row>
    <row r="703" spans="4:105" x14ac:dyDescent="0.25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DA703" s="3"/>
    </row>
    <row r="704" spans="4:105" x14ac:dyDescent="0.25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DA704" s="3"/>
    </row>
    <row r="705" spans="4:105" x14ac:dyDescent="0.2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DA705" s="3"/>
    </row>
    <row r="706" spans="4:105" x14ac:dyDescent="0.25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DA706" s="3"/>
    </row>
    <row r="707" spans="4:105" x14ac:dyDescent="0.25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DA707" s="3"/>
    </row>
    <row r="708" spans="4:105" x14ac:dyDescent="0.25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DA708" s="3"/>
    </row>
    <row r="709" spans="4:105" x14ac:dyDescent="0.25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DA709" s="3"/>
    </row>
    <row r="710" spans="4:105" x14ac:dyDescent="0.25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DA710" s="3"/>
    </row>
    <row r="711" spans="4:105" x14ac:dyDescent="0.25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DA711" s="3"/>
    </row>
    <row r="712" spans="4:105" x14ac:dyDescent="0.25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DA712" s="3"/>
    </row>
    <row r="713" spans="4:105" x14ac:dyDescent="0.25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DA713" s="3"/>
    </row>
    <row r="714" spans="4:105" x14ac:dyDescent="0.25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DA714" s="3"/>
    </row>
    <row r="715" spans="4:105" x14ac:dyDescent="0.2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DA715" s="3"/>
    </row>
    <row r="716" spans="4:105" x14ac:dyDescent="0.25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DA716" s="3"/>
    </row>
    <row r="717" spans="4:105" x14ac:dyDescent="0.25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DA717" s="3"/>
    </row>
    <row r="718" spans="4:105" x14ac:dyDescent="0.25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DA718" s="3"/>
    </row>
    <row r="719" spans="4:105" x14ac:dyDescent="0.25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DA719" s="3"/>
    </row>
    <row r="720" spans="4:105" x14ac:dyDescent="0.25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DA720" s="3"/>
    </row>
    <row r="721" spans="4:105" x14ac:dyDescent="0.25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DA721" s="3"/>
    </row>
    <row r="722" spans="4:105" x14ac:dyDescent="0.25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DA722" s="3"/>
    </row>
    <row r="723" spans="4:105" x14ac:dyDescent="0.25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DA723" s="3"/>
    </row>
    <row r="724" spans="4:105" x14ac:dyDescent="0.25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DA724" s="3"/>
    </row>
    <row r="725" spans="4:105" x14ac:dyDescent="0.2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DA725" s="3"/>
    </row>
    <row r="726" spans="4:105" x14ac:dyDescent="0.25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DA726" s="3"/>
    </row>
    <row r="727" spans="4:105" x14ac:dyDescent="0.25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DA727" s="3"/>
    </row>
    <row r="728" spans="4:105" x14ac:dyDescent="0.25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DA728" s="3"/>
    </row>
    <row r="729" spans="4:105" x14ac:dyDescent="0.25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DA729" s="3"/>
    </row>
    <row r="730" spans="4:105" x14ac:dyDescent="0.25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DA730" s="3"/>
    </row>
    <row r="731" spans="4:105" x14ac:dyDescent="0.25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DA731" s="3"/>
    </row>
    <row r="732" spans="4:105" x14ac:dyDescent="0.25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4:105" x14ac:dyDescent="0.25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4:105" x14ac:dyDescent="0.25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4:105" x14ac:dyDescent="0.2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4:105" x14ac:dyDescent="0.25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4:105" x14ac:dyDescent="0.25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4:105" x14ac:dyDescent="0.25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4:105" x14ac:dyDescent="0.25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4:105" x14ac:dyDescent="0.25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4:105" x14ac:dyDescent="0.25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4:105" x14ac:dyDescent="0.25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4:105" x14ac:dyDescent="0.25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4:105" x14ac:dyDescent="0.25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4:105" x14ac:dyDescent="0.25">
      <c r="N745" s="4"/>
      <c r="O745" s="4"/>
      <c r="P745" s="4"/>
    </row>
    <row r="746" spans="4:105" x14ac:dyDescent="0.25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4:105" x14ac:dyDescent="0.25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DA747" s="3"/>
    </row>
    <row r="748" spans="4:105" x14ac:dyDescent="0.25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DA748" s="3"/>
    </row>
    <row r="749" spans="4:105" x14ac:dyDescent="0.25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DA749" s="3"/>
    </row>
    <row r="750" spans="4:105" x14ac:dyDescent="0.25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DA750" s="3"/>
    </row>
    <row r="751" spans="4:105" x14ac:dyDescent="0.25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DA751" s="3"/>
    </row>
    <row r="752" spans="4:105" x14ac:dyDescent="0.25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DA752" s="3"/>
    </row>
    <row r="753" spans="4:105" x14ac:dyDescent="0.25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DA753" s="3"/>
    </row>
    <row r="754" spans="4:105" x14ac:dyDescent="0.25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DA754" s="3"/>
    </row>
    <row r="755" spans="4:105" x14ac:dyDescent="0.2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DA755" s="3"/>
    </row>
    <row r="756" spans="4:105" x14ac:dyDescent="0.25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DA756" s="3"/>
    </row>
    <row r="757" spans="4:105" x14ac:dyDescent="0.25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DA757" s="3"/>
    </row>
    <row r="758" spans="4:105" x14ac:dyDescent="0.25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DA758" s="3"/>
    </row>
    <row r="759" spans="4:105" x14ac:dyDescent="0.25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DA759" s="3"/>
    </row>
    <row r="760" spans="4:105" x14ac:dyDescent="0.25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DA760" s="3"/>
    </row>
    <row r="761" spans="4:105" x14ac:dyDescent="0.25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DA761" s="3"/>
    </row>
    <row r="762" spans="4:105" x14ac:dyDescent="0.25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DA762" s="3"/>
    </row>
    <row r="763" spans="4:105" x14ac:dyDescent="0.25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DA763" s="3"/>
    </row>
    <row r="764" spans="4:105" x14ac:dyDescent="0.25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DA764" s="3"/>
    </row>
    <row r="765" spans="4:105" x14ac:dyDescent="0.2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DA765" s="3"/>
    </row>
    <row r="766" spans="4:105" x14ac:dyDescent="0.25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DA766" s="3"/>
    </row>
    <row r="767" spans="4:105" x14ac:dyDescent="0.25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DA767" s="3"/>
    </row>
    <row r="768" spans="4:105" x14ac:dyDescent="0.25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DA768" s="3"/>
    </row>
    <row r="769" spans="4:105" x14ac:dyDescent="0.25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DA769" s="3"/>
    </row>
    <row r="770" spans="4:105" x14ac:dyDescent="0.25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DA770" s="3"/>
    </row>
    <row r="771" spans="4:105" x14ac:dyDescent="0.25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DA771" s="3"/>
    </row>
    <row r="772" spans="4:105" x14ac:dyDescent="0.25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DA772" s="3"/>
    </row>
    <row r="773" spans="4:105" x14ac:dyDescent="0.25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DA773" s="3"/>
    </row>
    <row r="774" spans="4:105" x14ac:dyDescent="0.25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DA774" s="3"/>
    </row>
    <row r="775" spans="4:105" x14ac:dyDescent="0.2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DA775" s="3"/>
    </row>
    <row r="776" spans="4:105" x14ac:dyDescent="0.25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DA776" s="3"/>
    </row>
    <row r="777" spans="4:105" x14ac:dyDescent="0.25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DA777" s="3"/>
    </row>
    <row r="778" spans="4:105" x14ac:dyDescent="0.25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DA778" s="3"/>
    </row>
    <row r="779" spans="4:105" x14ac:dyDescent="0.25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DA779" s="3"/>
    </row>
    <row r="780" spans="4:105" x14ac:dyDescent="0.25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4:105" x14ac:dyDescent="0.25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4:105" x14ac:dyDescent="0.25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4:105" x14ac:dyDescent="0.25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4:105" x14ac:dyDescent="0.25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4:105" x14ac:dyDescent="0.2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4:105" x14ac:dyDescent="0.25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4:105" x14ac:dyDescent="0.25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4:105" x14ac:dyDescent="0.25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4:105" x14ac:dyDescent="0.25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4:105" x14ac:dyDescent="0.25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4:105" x14ac:dyDescent="0.25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4:105" x14ac:dyDescent="0.25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4:105" x14ac:dyDescent="0.25">
      <c r="N793" s="4"/>
      <c r="O793" s="4"/>
      <c r="P793" s="4"/>
    </row>
    <row r="794" spans="4:105" x14ac:dyDescent="0.25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J794" s="2"/>
      <c r="AK794" s="2"/>
      <c r="AL794" s="2"/>
      <c r="AO794" s="2"/>
      <c r="AP794" s="2"/>
      <c r="AQ794" s="2"/>
      <c r="AU794" s="2"/>
      <c r="AV794" s="2"/>
      <c r="AY794" s="2"/>
      <c r="AZ794" s="2"/>
      <c r="BA794" s="2"/>
    </row>
    <row r="795" spans="4:105" x14ac:dyDescent="0.2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J795" s="2"/>
      <c r="AK795" s="2"/>
      <c r="AL795" s="2"/>
      <c r="AO795" s="2"/>
      <c r="AP795" s="2"/>
      <c r="AQ795" s="2"/>
      <c r="AU795" s="2"/>
      <c r="AV795" s="2"/>
      <c r="AY795" s="2"/>
      <c r="AZ795" s="2"/>
      <c r="BA795" s="2"/>
      <c r="DA795" s="3"/>
    </row>
    <row r="796" spans="4:105" x14ac:dyDescent="0.25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J796" s="2"/>
      <c r="AK796" s="2"/>
      <c r="AL796" s="2"/>
      <c r="AO796" s="2"/>
      <c r="AP796" s="2"/>
      <c r="AQ796" s="2"/>
      <c r="AU796" s="2"/>
      <c r="AV796" s="2"/>
      <c r="AY796" s="2"/>
      <c r="AZ796" s="2"/>
      <c r="BA796" s="2"/>
      <c r="DA796" s="3"/>
    </row>
    <row r="797" spans="4:105" x14ac:dyDescent="0.25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J797" s="2"/>
      <c r="AK797" s="2"/>
      <c r="AL797" s="2"/>
      <c r="AO797" s="2"/>
      <c r="AP797" s="2"/>
      <c r="AQ797" s="2"/>
      <c r="AU797" s="2"/>
      <c r="AV797" s="2"/>
      <c r="AY797" s="2"/>
      <c r="AZ797" s="2"/>
      <c r="BA797" s="2"/>
      <c r="DA797" s="3"/>
    </row>
    <row r="798" spans="4:105" x14ac:dyDescent="0.25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J798" s="2"/>
      <c r="AK798" s="2"/>
      <c r="AL798" s="2"/>
      <c r="AO798" s="2"/>
      <c r="AP798" s="2"/>
      <c r="AQ798" s="2"/>
      <c r="AU798" s="2"/>
      <c r="AV798" s="2"/>
      <c r="AY798" s="2"/>
      <c r="AZ798" s="2"/>
      <c r="BA798" s="2"/>
      <c r="DA798" s="3"/>
    </row>
    <row r="799" spans="4:105" x14ac:dyDescent="0.25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J799" s="2"/>
      <c r="AK799" s="2"/>
      <c r="AL799" s="2"/>
      <c r="AO799" s="2"/>
      <c r="AP799" s="2"/>
      <c r="AQ799" s="2"/>
      <c r="AU799" s="2"/>
      <c r="AV799" s="2"/>
      <c r="AY799" s="2"/>
      <c r="AZ799" s="2"/>
      <c r="BA799" s="2"/>
      <c r="DA799" s="3"/>
    </row>
    <row r="800" spans="4:105" x14ac:dyDescent="0.25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J800" s="2"/>
      <c r="AK800" s="2"/>
      <c r="AL800" s="2"/>
      <c r="AO800" s="2"/>
      <c r="AP800" s="2"/>
      <c r="AQ800" s="2"/>
      <c r="AU800" s="2"/>
      <c r="AV800" s="2"/>
      <c r="AY800" s="2"/>
      <c r="AZ800" s="2"/>
      <c r="BA800" s="2"/>
      <c r="DA800" s="3"/>
    </row>
    <row r="801" spans="4:105" x14ac:dyDescent="0.25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J801" s="2"/>
      <c r="AK801" s="2"/>
      <c r="AL801" s="2"/>
      <c r="AO801" s="2"/>
      <c r="AP801" s="2"/>
      <c r="AQ801" s="2"/>
      <c r="AU801" s="2"/>
      <c r="AV801" s="2"/>
      <c r="AY801" s="2"/>
      <c r="AZ801" s="2"/>
      <c r="BA801" s="2"/>
      <c r="DA801" s="3"/>
    </row>
    <row r="802" spans="4:105" x14ac:dyDescent="0.25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J802" s="2"/>
      <c r="AK802" s="2"/>
      <c r="AL802" s="2"/>
      <c r="AO802" s="2"/>
      <c r="AP802" s="2"/>
      <c r="AQ802" s="2"/>
      <c r="AU802" s="2"/>
      <c r="AV802" s="2"/>
      <c r="AY802" s="2"/>
      <c r="AZ802" s="2"/>
      <c r="BA802" s="2"/>
      <c r="DA802" s="3"/>
    </row>
    <row r="803" spans="4:105" x14ac:dyDescent="0.25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J803" s="2"/>
      <c r="AK803" s="2"/>
      <c r="AL803" s="2"/>
      <c r="AO803" s="2"/>
      <c r="AP803" s="2"/>
      <c r="AQ803" s="2"/>
      <c r="AU803" s="2"/>
      <c r="AV803" s="2"/>
      <c r="AY803" s="2"/>
      <c r="AZ803" s="2"/>
      <c r="BA803" s="2"/>
      <c r="DA803" s="3"/>
    </row>
    <row r="804" spans="4:105" x14ac:dyDescent="0.25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J804" s="2"/>
      <c r="AK804" s="2"/>
      <c r="AL804" s="2"/>
      <c r="AO804" s="2"/>
      <c r="AP804" s="2"/>
      <c r="AQ804" s="2"/>
      <c r="AU804" s="2"/>
      <c r="AV804" s="2"/>
      <c r="AY804" s="2"/>
      <c r="AZ804" s="2"/>
      <c r="BA804" s="2"/>
      <c r="DA804" s="3"/>
    </row>
    <row r="805" spans="4:105" x14ac:dyDescent="0.2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J805" s="2"/>
      <c r="AK805" s="2"/>
      <c r="AL805" s="2"/>
      <c r="AO805" s="2"/>
      <c r="AP805" s="2"/>
      <c r="AQ805" s="2"/>
      <c r="AU805" s="2"/>
      <c r="AV805" s="2"/>
      <c r="AY805" s="2"/>
      <c r="AZ805" s="2"/>
      <c r="BA805" s="2"/>
      <c r="DA805" s="3"/>
    </row>
    <row r="806" spans="4:105" x14ac:dyDescent="0.25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J806" s="2"/>
      <c r="AK806" s="2"/>
      <c r="AL806" s="2"/>
      <c r="AO806" s="2"/>
      <c r="AP806" s="2"/>
      <c r="AQ806" s="2"/>
      <c r="AU806" s="2"/>
      <c r="AV806" s="2"/>
      <c r="AY806" s="2"/>
      <c r="AZ806" s="2"/>
      <c r="BA806" s="2"/>
      <c r="DA806" s="3"/>
    </row>
    <row r="807" spans="4:105" x14ac:dyDescent="0.25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J807" s="2"/>
      <c r="AK807" s="2"/>
      <c r="AL807" s="2"/>
      <c r="AO807" s="2"/>
      <c r="AP807" s="2"/>
      <c r="AQ807" s="2"/>
      <c r="AU807" s="2"/>
      <c r="AV807" s="2"/>
      <c r="AY807" s="2"/>
      <c r="AZ807" s="2"/>
      <c r="BA807" s="2"/>
      <c r="DA807" s="3"/>
    </row>
    <row r="808" spans="4:105" x14ac:dyDescent="0.25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J808" s="2"/>
      <c r="AK808" s="2"/>
      <c r="AL808" s="2"/>
      <c r="AO808" s="2"/>
      <c r="AP808" s="2"/>
      <c r="AQ808" s="2"/>
      <c r="AU808" s="2"/>
      <c r="AV808" s="2"/>
      <c r="AY808" s="2"/>
      <c r="AZ808" s="2"/>
      <c r="BA808" s="2"/>
      <c r="DA808" s="3"/>
    </row>
    <row r="809" spans="4:105" x14ac:dyDescent="0.25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J809" s="2"/>
      <c r="AK809" s="2"/>
      <c r="AL809" s="2"/>
      <c r="AO809" s="2"/>
      <c r="AP809" s="2"/>
      <c r="AQ809" s="2"/>
      <c r="AU809" s="2"/>
      <c r="AV809" s="2"/>
      <c r="AY809" s="2"/>
      <c r="AZ809" s="2"/>
      <c r="BA809" s="2"/>
      <c r="DA809" s="3"/>
    </row>
    <row r="810" spans="4:105" x14ac:dyDescent="0.25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J810" s="2"/>
      <c r="AK810" s="2"/>
      <c r="AL810" s="2"/>
      <c r="AO810" s="2"/>
      <c r="AP810" s="2"/>
      <c r="AQ810" s="2"/>
      <c r="AU810" s="2"/>
      <c r="AV810" s="2"/>
      <c r="AY810" s="2"/>
      <c r="AZ810" s="2"/>
      <c r="BA810" s="2"/>
      <c r="DA810" s="3"/>
    </row>
    <row r="811" spans="4:105" x14ac:dyDescent="0.25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J811" s="2"/>
      <c r="AK811" s="2"/>
      <c r="AL811" s="2"/>
      <c r="AO811" s="2"/>
      <c r="AP811" s="2"/>
      <c r="AQ811" s="2"/>
      <c r="AU811" s="2"/>
      <c r="AV811" s="2"/>
      <c r="AY811" s="2"/>
      <c r="AZ811" s="2"/>
      <c r="BA811" s="2"/>
      <c r="DA811" s="3"/>
    </row>
    <row r="812" spans="4:105" x14ac:dyDescent="0.25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J812" s="2"/>
      <c r="AK812" s="2"/>
      <c r="AL812" s="2"/>
      <c r="AO812" s="2"/>
      <c r="AP812" s="2"/>
      <c r="AQ812" s="2"/>
      <c r="AU812" s="2"/>
      <c r="AV812" s="2"/>
      <c r="AY812" s="2"/>
      <c r="AZ812" s="2"/>
      <c r="BA812" s="2"/>
      <c r="DA812" s="3"/>
    </row>
    <row r="813" spans="4:105" x14ac:dyDescent="0.25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J813" s="2"/>
      <c r="AK813" s="2"/>
      <c r="AL813" s="2"/>
      <c r="AO813" s="2"/>
      <c r="AP813" s="2"/>
      <c r="AQ813" s="2"/>
      <c r="AU813" s="2"/>
      <c r="AV813" s="2"/>
      <c r="AY813" s="2"/>
      <c r="AZ813" s="2"/>
      <c r="BA813" s="2"/>
      <c r="DA813" s="3"/>
    </row>
    <row r="814" spans="4:105" x14ac:dyDescent="0.25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J814" s="2"/>
      <c r="AK814" s="2"/>
      <c r="AL814" s="2"/>
      <c r="AO814" s="2"/>
      <c r="AP814" s="2"/>
      <c r="AQ814" s="2"/>
      <c r="AU814" s="2"/>
      <c r="AV814" s="2"/>
      <c r="AY814" s="2"/>
      <c r="AZ814" s="2"/>
      <c r="BA814" s="2"/>
      <c r="DA814" s="3"/>
    </row>
    <row r="815" spans="4:105" x14ac:dyDescent="0.2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J815" s="2"/>
      <c r="AK815" s="2"/>
      <c r="AL815" s="2"/>
      <c r="AO815" s="2"/>
      <c r="AP815" s="2"/>
      <c r="AQ815" s="2"/>
      <c r="AU815" s="2"/>
      <c r="AV815" s="2"/>
      <c r="AY815" s="2"/>
      <c r="AZ815" s="2"/>
      <c r="BA815" s="2"/>
      <c r="DA815" s="3"/>
    </row>
    <row r="816" spans="4:105" x14ac:dyDescent="0.25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J816" s="2"/>
      <c r="AK816" s="2"/>
      <c r="AL816" s="2"/>
      <c r="AO816" s="2"/>
      <c r="AP816" s="2"/>
      <c r="AQ816" s="2"/>
      <c r="AU816" s="2"/>
      <c r="AV816" s="2"/>
      <c r="AY816" s="2"/>
      <c r="AZ816" s="2"/>
      <c r="BA816" s="2"/>
      <c r="DA816" s="3"/>
    </row>
    <row r="817" spans="4:105" x14ac:dyDescent="0.25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J817" s="2"/>
      <c r="AK817" s="2"/>
      <c r="AL817" s="2"/>
      <c r="AO817" s="2"/>
      <c r="AP817" s="2"/>
      <c r="AQ817" s="2"/>
      <c r="AU817" s="2"/>
      <c r="AV817" s="2"/>
      <c r="AY817" s="2"/>
      <c r="AZ817" s="2"/>
      <c r="BA817" s="2"/>
      <c r="DA817" s="3"/>
    </row>
    <row r="818" spans="4:105" x14ac:dyDescent="0.25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J818" s="2"/>
      <c r="AK818" s="2"/>
      <c r="AL818" s="2"/>
      <c r="AO818" s="2"/>
      <c r="AP818" s="2"/>
      <c r="AQ818" s="2"/>
      <c r="AU818" s="2"/>
      <c r="AV818" s="2"/>
      <c r="AY818" s="2"/>
      <c r="AZ818" s="2"/>
      <c r="BA818" s="2"/>
      <c r="DA818" s="3"/>
    </row>
    <row r="819" spans="4:105" x14ac:dyDescent="0.25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J819" s="2"/>
      <c r="AK819" s="2"/>
      <c r="AL819" s="2"/>
      <c r="AO819" s="2"/>
      <c r="AP819" s="2"/>
      <c r="AQ819" s="2"/>
      <c r="AU819" s="2"/>
      <c r="AV819" s="2"/>
      <c r="AY819" s="2"/>
      <c r="AZ819" s="2"/>
      <c r="BA819" s="2"/>
      <c r="DA819" s="3"/>
    </row>
    <row r="820" spans="4:105" x14ac:dyDescent="0.25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J820" s="2"/>
      <c r="AK820" s="2"/>
      <c r="AL820" s="2"/>
      <c r="AO820" s="2"/>
      <c r="AP820" s="2"/>
      <c r="AQ820" s="2"/>
      <c r="AU820" s="2"/>
      <c r="AV820" s="2"/>
      <c r="AY820" s="2"/>
      <c r="AZ820" s="2"/>
      <c r="BA820" s="2"/>
      <c r="DA820" s="3"/>
    </row>
    <row r="821" spans="4:105" x14ac:dyDescent="0.25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J821" s="2"/>
      <c r="AK821" s="2"/>
      <c r="AL821" s="2"/>
      <c r="AO821" s="2"/>
      <c r="AP821" s="2"/>
      <c r="AQ821" s="2"/>
      <c r="AU821" s="2"/>
      <c r="AV821" s="2"/>
      <c r="AY821" s="2"/>
      <c r="AZ821" s="2"/>
      <c r="BA821" s="2"/>
      <c r="DA821" s="3"/>
    </row>
    <row r="822" spans="4:105" x14ac:dyDescent="0.25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J822" s="2"/>
      <c r="AK822" s="2"/>
      <c r="AL822" s="2"/>
      <c r="AO822" s="2"/>
      <c r="AP822" s="2"/>
      <c r="AQ822" s="2"/>
      <c r="AU822" s="2"/>
      <c r="AV822" s="2"/>
      <c r="AY822" s="2"/>
      <c r="AZ822" s="2"/>
      <c r="BA822" s="2"/>
    </row>
    <row r="823" spans="4:105" x14ac:dyDescent="0.25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J823" s="2"/>
      <c r="AK823" s="2"/>
      <c r="AL823" s="2"/>
      <c r="AO823" s="2"/>
      <c r="AP823" s="2"/>
      <c r="AQ823" s="2"/>
      <c r="AU823" s="2"/>
      <c r="AV823" s="2"/>
      <c r="AY823" s="2"/>
      <c r="AZ823" s="2"/>
      <c r="BA823" s="2"/>
    </row>
    <row r="824" spans="4:105" x14ac:dyDescent="0.25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J824" s="2"/>
      <c r="AK824" s="2"/>
      <c r="AL824" s="2"/>
      <c r="AO824" s="2"/>
      <c r="AP824" s="2"/>
      <c r="AQ824" s="2"/>
      <c r="AU824" s="2"/>
      <c r="AV824" s="2"/>
      <c r="AY824" s="2"/>
      <c r="AZ824" s="2"/>
      <c r="BA824" s="2"/>
    </row>
    <row r="825" spans="4:105" x14ac:dyDescent="0.2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J825" s="2"/>
      <c r="AK825" s="2"/>
      <c r="AL825" s="2"/>
      <c r="AO825" s="2"/>
      <c r="AP825" s="2"/>
      <c r="AQ825" s="2"/>
      <c r="AU825" s="2"/>
      <c r="AV825" s="2"/>
      <c r="AY825" s="2"/>
      <c r="AZ825" s="2"/>
      <c r="BA825" s="2"/>
    </row>
    <row r="826" spans="4:105" x14ac:dyDescent="0.25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J826" s="2"/>
      <c r="AK826" s="2"/>
      <c r="AL826" s="2"/>
      <c r="AO826" s="2"/>
      <c r="AP826" s="2"/>
      <c r="AQ826" s="2"/>
      <c r="AU826" s="2"/>
      <c r="AV826" s="2"/>
      <c r="AY826" s="2"/>
      <c r="AZ826" s="2"/>
      <c r="BA826" s="2"/>
    </row>
    <row r="827" spans="4:105" x14ac:dyDescent="0.25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J827" s="2"/>
      <c r="AK827" s="2"/>
      <c r="AL827" s="2"/>
      <c r="AO827" s="2"/>
      <c r="AP827" s="2"/>
      <c r="AQ827" s="2"/>
      <c r="AU827" s="2"/>
      <c r="AV827" s="2"/>
      <c r="AY827" s="2"/>
      <c r="AZ827" s="2"/>
      <c r="BA827" s="2"/>
    </row>
    <row r="828" spans="4:105" x14ac:dyDescent="0.25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J828" s="2"/>
      <c r="AK828" s="2"/>
      <c r="AL828" s="2"/>
      <c r="AO828" s="2"/>
      <c r="AP828" s="2"/>
      <c r="AQ828" s="2"/>
      <c r="AU828" s="2"/>
      <c r="AV828" s="2"/>
      <c r="AY828" s="2"/>
      <c r="AZ828" s="2"/>
      <c r="BA828" s="2"/>
    </row>
    <row r="829" spans="4:105" x14ac:dyDescent="0.25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J829" s="2"/>
      <c r="AK829" s="2"/>
      <c r="AL829" s="2"/>
      <c r="AO829" s="2"/>
      <c r="AP829" s="2"/>
      <c r="AQ829" s="2"/>
      <c r="AU829" s="2"/>
      <c r="AV829" s="2"/>
      <c r="AY829" s="2"/>
      <c r="AZ829" s="2"/>
      <c r="BA829" s="2"/>
    </row>
    <row r="830" spans="4:105" x14ac:dyDescent="0.25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J830" s="2"/>
      <c r="AK830" s="2"/>
      <c r="AL830" s="2"/>
      <c r="AO830" s="2"/>
      <c r="AP830" s="2"/>
      <c r="AQ830" s="2"/>
      <c r="AU830" s="2"/>
      <c r="AV830" s="2"/>
      <c r="AY830" s="2"/>
      <c r="AZ830" s="2"/>
      <c r="BA830" s="2"/>
    </row>
    <row r="831" spans="4:105" x14ac:dyDescent="0.25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J831" s="2"/>
      <c r="AK831" s="2"/>
      <c r="AL831" s="2"/>
      <c r="AO831" s="2"/>
      <c r="AP831" s="2"/>
      <c r="AQ831" s="2"/>
      <c r="AU831" s="2"/>
      <c r="AV831" s="2"/>
      <c r="AY831" s="2"/>
      <c r="AZ831" s="2"/>
      <c r="BA831" s="2"/>
    </row>
    <row r="832" spans="4:105" x14ac:dyDescent="0.25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J832" s="2"/>
      <c r="AK832" s="2"/>
      <c r="AL832" s="2"/>
      <c r="AO832" s="2"/>
      <c r="AP832" s="2"/>
      <c r="AQ832" s="2"/>
      <c r="AU832" s="2"/>
      <c r="AV832" s="2"/>
      <c r="AY832" s="2"/>
      <c r="AZ832" s="2"/>
      <c r="BA832" s="2"/>
    </row>
    <row r="833" spans="4:98" x14ac:dyDescent="0.25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J833" s="2"/>
      <c r="AK833" s="2"/>
      <c r="AL833" s="2"/>
      <c r="AO833" s="2"/>
      <c r="AP833" s="2"/>
      <c r="AQ833" s="2"/>
      <c r="AU833" s="2"/>
      <c r="AV833" s="2"/>
      <c r="AY833" s="2"/>
      <c r="AZ833" s="2"/>
      <c r="BA833" s="2"/>
    </row>
    <row r="834" spans="4:98" x14ac:dyDescent="0.25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J834" s="2"/>
      <c r="AK834" s="2"/>
      <c r="AL834" s="2"/>
      <c r="AO834" s="2"/>
      <c r="AP834" s="2"/>
      <c r="AQ834" s="2"/>
      <c r="AU834" s="2"/>
      <c r="AV834" s="2"/>
      <c r="AY834" s="2"/>
      <c r="AZ834" s="2"/>
      <c r="BA834" s="2"/>
    </row>
    <row r="835" spans="4:98" x14ac:dyDescent="0.2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J835" s="2"/>
      <c r="AK835" s="2"/>
      <c r="AL835" s="2"/>
      <c r="AO835" s="2"/>
      <c r="AP835" s="2"/>
      <c r="AQ835" s="2"/>
      <c r="AU835" s="2"/>
      <c r="AV835" s="2"/>
      <c r="AY835" s="2"/>
      <c r="AZ835" s="2"/>
      <c r="BA835" s="2"/>
    </row>
    <row r="836" spans="4:98" x14ac:dyDescent="0.25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J836" s="2"/>
      <c r="AK836" s="2"/>
      <c r="AL836" s="2"/>
      <c r="AO836" s="2"/>
      <c r="AP836" s="2"/>
      <c r="AQ836" s="2"/>
      <c r="AU836" s="2"/>
      <c r="AV836" s="2"/>
      <c r="AY836" s="2"/>
      <c r="AZ836" s="2"/>
      <c r="BA836" s="2"/>
    </row>
    <row r="837" spans="4:98" x14ac:dyDescent="0.25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J837" s="2"/>
      <c r="AK837" s="2"/>
      <c r="AL837" s="2"/>
      <c r="AO837" s="2"/>
      <c r="AP837" s="2"/>
      <c r="AQ837" s="2"/>
      <c r="AU837" s="2"/>
      <c r="AV837" s="2"/>
      <c r="AY837" s="2"/>
      <c r="AZ837" s="2"/>
      <c r="BA837" s="2"/>
    </row>
    <row r="838" spans="4:98" x14ac:dyDescent="0.25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J838" s="2"/>
      <c r="AK838" s="2"/>
      <c r="AL838" s="2"/>
      <c r="AO838" s="2"/>
      <c r="AP838" s="2"/>
      <c r="AQ838" s="2"/>
      <c r="AU838" s="2"/>
      <c r="AV838" s="2"/>
      <c r="AY838" s="2"/>
      <c r="AZ838" s="2"/>
      <c r="BA838" s="2"/>
    </row>
    <row r="839" spans="4:98" x14ac:dyDescent="0.25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J839" s="2"/>
      <c r="AK839" s="2"/>
      <c r="AL839" s="2"/>
      <c r="AO839" s="2"/>
      <c r="AP839" s="2"/>
      <c r="AQ839" s="2"/>
      <c r="AU839" s="2"/>
      <c r="AV839" s="2"/>
      <c r="AY839" s="2"/>
      <c r="AZ839" s="2"/>
      <c r="BA839" s="2"/>
    </row>
    <row r="840" spans="4:98" x14ac:dyDescent="0.25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J840" s="2"/>
      <c r="AK840" s="2"/>
      <c r="AL840" s="2"/>
      <c r="AO840" s="2"/>
      <c r="AP840" s="2"/>
      <c r="AQ840" s="2"/>
      <c r="AU840" s="2"/>
      <c r="AV840" s="2"/>
      <c r="AY840" s="2"/>
      <c r="AZ840" s="2"/>
      <c r="BA840" s="2"/>
    </row>
    <row r="841" spans="4:98" x14ac:dyDescent="0.25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J841" s="2"/>
      <c r="AK841" s="2"/>
      <c r="AL841" s="2"/>
      <c r="AO841" s="2"/>
      <c r="AP841" s="2"/>
      <c r="AQ841" s="2"/>
      <c r="AU841" s="2"/>
      <c r="AV841" s="2"/>
      <c r="AY841" s="2"/>
      <c r="AZ841" s="2"/>
      <c r="BA841" s="2"/>
    </row>
    <row r="842" spans="4:98" x14ac:dyDescent="0.25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J842" s="2"/>
      <c r="AK842" s="2"/>
      <c r="AL842" s="2"/>
      <c r="AO842" s="2"/>
      <c r="AP842" s="2"/>
      <c r="AQ842" s="2"/>
      <c r="AU842" s="2"/>
      <c r="AV842" s="2"/>
      <c r="AY842" s="2"/>
      <c r="AZ842" s="2"/>
      <c r="BA842" s="2"/>
    </row>
    <row r="843" spans="4:98" x14ac:dyDescent="0.25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J843" s="2"/>
      <c r="AK843" s="2"/>
      <c r="AL843" s="2"/>
      <c r="AO843" s="2"/>
      <c r="AP843" s="2"/>
      <c r="AQ843" s="2"/>
      <c r="AU843" s="2"/>
      <c r="AV843" s="2"/>
      <c r="AY843" s="2"/>
      <c r="AZ843" s="2"/>
      <c r="BA843" s="2"/>
    </row>
    <row r="845" spans="4:98" x14ac:dyDescent="0.2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J845" s="2"/>
      <c r="AK845" s="2"/>
      <c r="AL845" s="2"/>
      <c r="AO845" s="2"/>
      <c r="AP845" s="2"/>
      <c r="AQ845" s="2"/>
      <c r="AU845" s="2"/>
      <c r="AV845" s="2"/>
      <c r="AY845" s="2"/>
      <c r="AZ845" s="2"/>
      <c r="BA845" s="2"/>
      <c r="BC845" s="29"/>
      <c r="BD845" s="29"/>
      <c r="BE845" s="29"/>
      <c r="BF845" s="29"/>
      <c r="BG845" s="29"/>
      <c r="BQ845" s="29"/>
      <c r="BR845" s="29"/>
      <c r="BS845" s="29"/>
      <c r="BT845" s="29"/>
      <c r="BU845" s="29"/>
      <c r="CE845" s="29"/>
      <c r="CF845" s="29"/>
      <c r="CG845" s="29"/>
      <c r="CH845" s="29"/>
      <c r="CI845" s="29"/>
      <c r="CR845" s="29"/>
      <c r="CS845" s="29"/>
      <c r="CT845" s="29"/>
    </row>
    <row r="846" spans="4:98" x14ac:dyDescent="0.25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J846" s="2"/>
      <c r="AK846" s="2"/>
      <c r="AL846" s="2"/>
      <c r="AO846" s="2"/>
      <c r="AP846" s="2"/>
      <c r="AQ846" s="2"/>
      <c r="AU846" s="2"/>
      <c r="AV846" s="2"/>
      <c r="AY846" s="2"/>
      <c r="AZ846" s="2"/>
      <c r="BA846" s="2"/>
      <c r="BC846" s="29"/>
      <c r="BD846" s="29"/>
      <c r="BE846" s="29"/>
      <c r="BF846" s="29"/>
      <c r="BG846" s="29"/>
      <c r="BQ846" s="29"/>
      <c r="BR846" s="29"/>
      <c r="BS846" s="29"/>
      <c r="BT846" s="29"/>
      <c r="BU846" s="29"/>
      <c r="CE846" s="29"/>
      <c r="CF846" s="29"/>
      <c r="CG846" s="29"/>
      <c r="CH846" s="29"/>
      <c r="CI846" s="29"/>
      <c r="CR846" s="29"/>
      <c r="CS846" s="29"/>
      <c r="CT846" s="29"/>
    </row>
    <row r="847" spans="4:98" x14ac:dyDescent="0.25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J847" s="2"/>
      <c r="AK847" s="2"/>
      <c r="AL847" s="2"/>
      <c r="AO847" s="2"/>
      <c r="AP847" s="2"/>
      <c r="AQ847" s="2"/>
      <c r="AU847" s="2"/>
      <c r="AV847" s="2"/>
      <c r="AY847" s="2"/>
      <c r="AZ847" s="2"/>
      <c r="BA847" s="2"/>
    </row>
    <row r="854" spans="4:25" x14ac:dyDescent="0.25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4:25" x14ac:dyDescent="0.2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4:25" x14ac:dyDescent="0.25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4:25" x14ac:dyDescent="0.25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4:25" x14ac:dyDescent="0.25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4:25" x14ac:dyDescent="0.25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4:25" x14ac:dyDescent="0.25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4:25" x14ac:dyDescent="0.25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4:25" x14ac:dyDescent="0.25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4:25" x14ac:dyDescent="0.25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4:25" x14ac:dyDescent="0.25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4:25" x14ac:dyDescent="0.2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4:25" x14ac:dyDescent="0.25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4:25" x14ac:dyDescent="0.25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4:25" x14ac:dyDescent="0.25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4:25" x14ac:dyDescent="0.25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4:25" x14ac:dyDescent="0.25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4:25" x14ac:dyDescent="0.25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4:25" x14ac:dyDescent="0.25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4:25" x14ac:dyDescent="0.25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4:25" x14ac:dyDescent="0.25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4:25" x14ac:dyDescent="0.2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4:25" x14ac:dyDescent="0.25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4:25" x14ac:dyDescent="0.25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4:25" x14ac:dyDescent="0.25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4:25" x14ac:dyDescent="0.25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4:25" x14ac:dyDescent="0.25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4:25" x14ac:dyDescent="0.25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4:25" x14ac:dyDescent="0.25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4:25" x14ac:dyDescent="0.25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4:25" x14ac:dyDescent="0.25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4:25" x14ac:dyDescent="0.25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4:25" x14ac:dyDescent="0.25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4:25" x14ac:dyDescent="0.25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4:25" x14ac:dyDescent="0.25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4:25" x14ac:dyDescent="0.25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4:25" x14ac:dyDescent="0.2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4:25" x14ac:dyDescent="0.2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4:25" x14ac:dyDescent="0.2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4:25" x14ac:dyDescent="0.2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4:25" x14ac:dyDescent="0.2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4:25" x14ac:dyDescent="0.2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4:25" x14ac:dyDescent="0.2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2" spans="1:25" ht="25.5" x14ac:dyDescent="0.35">
      <c r="A902" s="33" t="s">
        <v>162</v>
      </c>
    </row>
    <row r="903" spans="1:25" x14ac:dyDescent="0.25">
      <c r="A903" s="2" t="s">
        <v>132</v>
      </c>
      <c r="D903" s="3" t="s">
        <v>133</v>
      </c>
      <c r="E903" s="3" t="s">
        <v>134</v>
      </c>
      <c r="F903" s="4" t="s">
        <v>135</v>
      </c>
      <c r="G903" s="4" t="s">
        <v>136</v>
      </c>
      <c r="H903" s="4" t="s">
        <v>137</v>
      </c>
      <c r="I903" s="4" t="s">
        <v>138</v>
      </c>
      <c r="J903" s="4" t="s">
        <v>139</v>
      </c>
      <c r="K903" s="4" t="s">
        <v>140</v>
      </c>
      <c r="L903" s="4" t="s">
        <v>141</v>
      </c>
      <c r="M903" s="4" t="s">
        <v>142</v>
      </c>
      <c r="N903" s="3" t="s">
        <v>143</v>
      </c>
      <c r="O903" s="3" t="s">
        <v>144</v>
      </c>
      <c r="P903" s="3" t="s">
        <v>145</v>
      </c>
      <c r="Q903" s="4" t="s">
        <v>146</v>
      </c>
      <c r="R903" s="4" t="s">
        <v>147</v>
      </c>
      <c r="S903" s="3" t="s">
        <v>148</v>
      </c>
      <c r="T903" s="3" t="s">
        <v>149</v>
      </c>
      <c r="U903" s="4" t="s">
        <v>150</v>
      </c>
      <c r="V903" s="4" t="s">
        <v>151</v>
      </c>
      <c r="W903" s="4" t="s">
        <v>152</v>
      </c>
      <c r="X903" s="3" t="s">
        <v>153</v>
      </c>
      <c r="Y903" s="4" t="s">
        <v>154</v>
      </c>
    </row>
    <row r="904" spans="1:25" x14ac:dyDescent="0.25">
      <c r="A904" s="2">
        <v>1977</v>
      </c>
      <c r="D904" s="3">
        <f>'Pine Delivered'!D3/'Statewide Annual Weighted Avera'!D2</f>
        <v>1.3870852981119852</v>
      </c>
      <c r="E904" s="3">
        <f>'Pine Delivered'!E3/'Statewide Annual Weighted Avera'!E2</f>
        <v>1.2949790794979079</v>
      </c>
      <c r="F904" s="3">
        <f>'Pine Delivered'!F3/'Statewide Annual Weighted Avera'!F2</f>
        <v>1.4150796776363097</v>
      </c>
      <c r="G904" s="3">
        <f>'Pine Delivered'!G3/'Statewide Annual Weighted Avera'!G2</f>
        <v>1.5072699043055959</v>
      </c>
      <c r="H904" s="3">
        <f>'Pine Delivered'!H3/'Statewide Annual Weighted Avera'!H2</f>
        <v>1.2467666708581444</v>
      </c>
      <c r="I904" s="3">
        <f>'Pine Delivered'!I3/'Statewide Annual Weighted Avera'!I2</f>
        <v>1.3316677085436384</v>
      </c>
      <c r="J904" s="3">
        <f>'Pine Delivered'!J3/'Statewide Annual Weighted Avera'!J2</f>
        <v>1.4144812437465366</v>
      </c>
      <c r="K904" s="3">
        <f>'Pine Delivered'!K3/'Statewide Annual Weighted Avera'!K2</f>
        <v>1.3227542597777393</v>
      </c>
      <c r="L904" s="3">
        <f>'Pine Delivered'!L3/'Statewide Annual Weighted Avera'!L2</f>
        <v>2.1072874493927123</v>
      </c>
      <c r="M904" s="3">
        <f>'Pine Delivered'!M3/'Statewide Annual Weighted Avera'!M2</f>
        <v>1.315461453508497</v>
      </c>
      <c r="N904" s="3">
        <f>'Pine Delivered'!N3/'Statewide Annual Weighted Avera'!N2</f>
        <v>1.7879344076363757</v>
      </c>
      <c r="O904" s="3">
        <f>'Pine Delivered'!O3/'Statewide Annual Weighted Avera'!O2</f>
        <v>3.3026948681468031</v>
      </c>
      <c r="P904" s="3">
        <f>'Pine Delivered'!P3/'Statewide Annual Weighted Avera'!P2</f>
        <v>4.8037735849056604</v>
      </c>
      <c r="Q904" s="3">
        <f>'Pine Delivered'!Q3/'Statewide Annual Weighted Avera'!Q2</f>
        <v>1.9114312869918348</v>
      </c>
      <c r="R904" s="3">
        <f>'Pine Delivered'!R3/'Statewide Annual Weighted Avera'!R2</f>
        <v>2.6464467025132907</v>
      </c>
      <c r="S904" s="3">
        <f>'Pine Delivered'!S3/'Statewide Annual Weighted Avera'!S2</f>
        <v>4.4375600357535969</v>
      </c>
      <c r="T904" s="3">
        <f>'Pine Delivered'!T3/'Statewide Annual Weighted Avera'!T2</f>
        <v>4.003048799716189</v>
      </c>
      <c r="U904" s="3">
        <f>'Pine Delivered'!U3/'Statewide Annual Weighted Avera'!U2</f>
        <v>4.388260430296306</v>
      </c>
      <c r="V904" s="3">
        <f>'Pine Delivered'!V3/'Statewide Annual Weighted Avera'!V2</f>
        <v>2.6157430603916723</v>
      </c>
      <c r="W904" s="3">
        <f>'Pine Delivered'!W3/'Statewide Annual Weighted Avera'!W2</f>
        <v>5.1234665951167164</v>
      </c>
      <c r="X904" s="3">
        <f>'Pine Delivered'!X3/'Statewide Annual Weighted Avera'!X2</f>
        <v>4.6735018083596573</v>
      </c>
      <c r="Y904" s="3">
        <f>'Pine Delivered'!Y3/'Statewide Annual Weighted Avera'!Y2</f>
        <v>4.4526840770656175</v>
      </c>
    </row>
    <row r="905" spans="1:25" x14ac:dyDescent="0.25">
      <c r="A905" s="2">
        <v>1978</v>
      </c>
      <c r="D905" s="3">
        <f>'Pine Delivered'!D4/'Statewide Annual Weighted Avera'!D3</f>
        <v>1.2280210701413603</v>
      </c>
      <c r="E905" s="3">
        <f>'Pine Delivered'!E4/'Statewide Annual Weighted Avera'!E3</f>
        <v>1.2184873949579831</v>
      </c>
      <c r="F905" s="3">
        <f>'Pine Delivered'!F4/'Statewide Annual Weighted Avera'!F3</f>
        <v>1.3281729259026431</v>
      </c>
      <c r="G905" s="3">
        <f>'Pine Delivered'!G4/'Statewide Annual Weighted Avera'!G3</f>
        <v>1.4451803929127451</v>
      </c>
      <c r="H905" s="3">
        <f>'Pine Delivered'!H4/'Statewide Annual Weighted Avera'!H3</f>
        <v>1.2328931096039344</v>
      </c>
      <c r="I905" s="3">
        <f>'Pine Delivered'!I4/'Statewide Annual Weighted Avera'!I3</f>
        <v>1.185817243822072</v>
      </c>
      <c r="J905" s="3">
        <f>'Pine Delivered'!J4/'Statewide Annual Weighted Avera'!J3</f>
        <v>1.396801526669107</v>
      </c>
      <c r="K905" s="3">
        <f>'Pine Delivered'!K4/'Statewide Annual Weighted Avera'!K3</f>
        <v>1.2747118663733239</v>
      </c>
      <c r="L905" s="3">
        <f>'Pine Delivered'!L4/'Statewide Annual Weighted Avera'!L3</f>
        <v>1.6036677817621716</v>
      </c>
      <c r="M905" s="3">
        <f>'Pine Delivered'!M4/'Statewide Annual Weighted Avera'!M3</f>
        <v>1.1588496372566559</v>
      </c>
      <c r="N905" s="3">
        <f>'Pine Delivered'!N4/'Statewide Annual Weighted Avera'!N3</f>
        <v>1.5659001696216504</v>
      </c>
      <c r="O905" s="3">
        <f>'Pine Delivered'!O4/'Statewide Annual Weighted Avera'!O3</f>
        <v>3.1452061764808676</v>
      </c>
      <c r="P905" s="3">
        <f>'Pine Delivered'!P4/'Statewide Annual Weighted Avera'!P3</f>
        <v>3.8835516739446869</v>
      </c>
      <c r="Q905" s="3">
        <f>'Pine Delivered'!Q4/'Statewide Annual Weighted Avera'!Q3</f>
        <v>1.9780317970425636</v>
      </c>
      <c r="R905" s="3">
        <f>'Pine Delivered'!R4/'Statewide Annual Weighted Avera'!R3</f>
        <v>2.5827105043713585</v>
      </c>
      <c r="S905" s="3">
        <f>'Pine Delivered'!S4/'Statewide Annual Weighted Avera'!S3</f>
        <v>4.2317407484568861</v>
      </c>
      <c r="T905" s="3">
        <f>'Pine Delivered'!T4/'Statewide Annual Weighted Avera'!T3</f>
        <v>3.3709085811305468</v>
      </c>
      <c r="U905" s="3">
        <f>'Pine Delivered'!U4/'Statewide Annual Weighted Avera'!U3</f>
        <v>4.2795361630305679</v>
      </c>
      <c r="V905" s="3">
        <f>'Pine Delivered'!V4/'Statewide Annual Weighted Avera'!V3</f>
        <v>2.4906067881596199</v>
      </c>
      <c r="W905" s="3">
        <f>'Pine Delivered'!W4/'Statewide Annual Weighted Avera'!W3</f>
        <v>4.9930972568578555</v>
      </c>
      <c r="X905" s="3">
        <f>'Pine Delivered'!X4/'Statewide Annual Weighted Avera'!X3</f>
        <v>4.1161825139215624</v>
      </c>
      <c r="Y905" s="3">
        <f>'Pine Delivered'!Y4/'Statewide Annual Weighted Avera'!Y3</f>
        <v>4.4458589747505206</v>
      </c>
    </row>
    <row r="906" spans="1:25" x14ac:dyDescent="0.25">
      <c r="A906" s="2">
        <v>1979</v>
      </c>
      <c r="D906" s="3">
        <f>'Pine Delivered'!D5/'Statewide Annual Weighted Avera'!D4</f>
        <v>1.1568092430775516</v>
      </c>
      <c r="E906" s="3">
        <f>'Pine Delivered'!E5/'Statewide Annual Weighted Avera'!E4</f>
        <v>1.1684636118598384</v>
      </c>
      <c r="F906" s="3">
        <f>'Pine Delivered'!F5/'Statewide Annual Weighted Avera'!F4</f>
        <v>1.2215682766759528</v>
      </c>
      <c r="G906" s="3">
        <f>'Pine Delivered'!G5/'Statewide Annual Weighted Avera'!G4</f>
        <v>1.3021915836369413</v>
      </c>
      <c r="H906" s="3">
        <f>'Pine Delivered'!H5/'Statewide Annual Weighted Avera'!H4</f>
        <v>1.2095887347721126</v>
      </c>
      <c r="I906" s="3">
        <f>'Pine Delivered'!I5/'Statewide Annual Weighted Avera'!I4</f>
        <v>1.1689736202437528</v>
      </c>
      <c r="J906" s="3">
        <f>'Pine Delivered'!J5/'Statewide Annual Weighted Avera'!J4</f>
        <v>1.2854674254074259</v>
      </c>
      <c r="K906" s="3">
        <f>'Pine Delivered'!K5/'Statewide Annual Weighted Avera'!K4</f>
        <v>1.188651171507682</v>
      </c>
      <c r="L906" s="3">
        <f>'Pine Delivered'!L5/'Statewide Annual Weighted Avera'!L4</f>
        <v>1.6522183503456056</v>
      </c>
      <c r="M906" s="3">
        <f>'Pine Delivered'!M5/'Statewide Annual Weighted Avera'!M4</f>
        <v>1.1411667528473424</v>
      </c>
      <c r="N906" s="3">
        <f>'Pine Delivered'!N5/'Statewide Annual Weighted Avera'!N4</f>
        <v>1.5508393367512969</v>
      </c>
      <c r="O906" s="3">
        <f>'Pine Delivered'!O5/'Statewide Annual Weighted Avera'!O4</f>
        <v>3.0999101945777068</v>
      </c>
      <c r="P906" s="3">
        <f>'Pine Delivered'!P5/'Statewide Annual Weighted Avera'!P4</f>
        <v>3.806233766233766</v>
      </c>
      <c r="Q906" s="3">
        <f>'Pine Delivered'!Q5/'Statewide Annual Weighted Avera'!Q4</f>
        <v>1.8543532746577169</v>
      </c>
      <c r="R906" s="3">
        <f>'Pine Delivered'!R5/'Statewide Annual Weighted Avera'!R4</f>
        <v>2.3909073937088312</v>
      </c>
      <c r="S906" s="3">
        <f>'Pine Delivered'!S5/'Statewide Annual Weighted Avera'!S4</f>
        <v>4.2228881361035837</v>
      </c>
      <c r="T906" s="3">
        <f>'Pine Delivered'!T5/'Statewide Annual Weighted Avera'!T4</f>
        <v>3.6254558989468402</v>
      </c>
      <c r="U906" s="3">
        <f>'Pine Delivered'!U5/'Statewide Annual Weighted Avera'!U4</f>
        <v>4.620674962352382</v>
      </c>
      <c r="V906" s="3">
        <f>'Pine Delivered'!V5/'Statewide Annual Weighted Avera'!V4</f>
        <v>2.9600533020177937</v>
      </c>
      <c r="W906" s="3">
        <f>'Pine Delivered'!W5/'Statewide Annual Weighted Avera'!W4</f>
        <v>5.5193285859613432</v>
      </c>
      <c r="X906" s="3">
        <f>'Pine Delivered'!X5/'Statewide Annual Weighted Avera'!X4</f>
        <v>3.8746235481952231</v>
      </c>
      <c r="Y906" s="3">
        <f>'Pine Delivered'!Y5/'Statewide Annual Weighted Avera'!Y4</f>
        <v>4.5453821954675409</v>
      </c>
    </row>
    <row r="907" spans="1:25" x14ac:dyDescent="0.25">
      <c r="A907" s="2">
        <v>1980</v>
      </c>
      <c r="D907" s="3">
        <f>'Pine Delivered'!D6/'Statewide Annual Weighted Avera'!D5</f>
        <v>1.4023883775516359</v>
      </c>
      <c r="E907" s="3">
        <f>'Pine Delivered'!E6/'Statewide Annual Weighted Avera'!E5</f>
        <v>1.2053571428571428</v>
      </c>
      <c r="F907" s="3">
        <f>'Pine Delivered'!F6/'Statewide Annual Weighted Avera'!F5</f>
        <v>1.4718586009363279</v>
      </c>
      <c r="G907" s="3">
        <f>'Pine Delivered'!G6/'Statewide Annual Weighted Avera'!G5</f>
        <v>1.3917673748310453</v>
      </c>
      <c r="H907" s="3">
        <f>'Pine Delivered'!H6/'Statewide Annual Weighted Avera'!H5</f>
        <v>1.2414190081191883</v>
      </c>
      <c r="I907" s="3">
        <f>'Pine Delivered'!I6/'Statewide Annual Weighted Avera'!I5</f>
        <v>1.294733526448707</v>
      </c>
      <c r="J907" s="3">
        <f>'Pine Delivered'!J6/'Statewide Annual Weighted Avera'!J5</f>
        <v>1.3703343595545319</v>
      </c>
      <c r="K907" s="3">
        <f>'Pine Delivered'!K6/'Statewide Annual Weighted Avera'!K5</f>
        <v>1.3375870933556715</v>
      </c>
      <c r="L907" s="3">
        <f>'Pine Delivered'!L6/'Statewide Annual Weighted Avera'!L5</f>
        <v>1.6701828575170861</v>
      </c>
      <c r="M907" s="3">
        <f>'Pine Delivered'!M6/'Statewide Annual Weighted Avera'!M5</f>
        <v>1.1844868141642084</v>
      </c>
      <c r="N907" s="3">
        <f>'Pine Delivered'!N6/'Statewide Annual Weighted Avera'!N5</f>
        <v>1.8084448114128502</v>
      </c>
      <c r="O907" s="3">
        <f>'Pine Delivered'!O6/'Statewide Annual Weighted Avera'!O5</f>
        <v>3.0193909171574749</v>
      </c>
      <c r="P907" s="3">
        <f>'Pine Delivered'!P6/'Statewide Annual Weighted Avera'!P5</f>
        <v>3.8356321839080461</v>
      </c>
      <c r="Q907" s="3">
        <f>'Pine Delivered'!Q6/'Statewide Annual Weighted Avera'!Q5</f>
        <v>1.7285890482128012</v>
      </c>
      <c r="R907" s="3">
        <f>'Pine Delivered'!R6/'Statewide Annual Weighted Avera'!R5</f>
        <v>2.1922881480117682</v>
      </c>
      <c r="S907" s="3">
        <f>'Pine Delivered'!S6/'Statewide Annual Weighted Avera'!S5</f>
        <v>4.0776033443019353</v>
      </c>
      <c r="T907" s="3">
        <f>'Pine Delivered'!T6/'Statewide Annual Weighted Avera'!T5</f>
        <v>3.6397118863049087</v>
      </c>
      <c r="U907" s="3">
        <f>'Pine Delivered'!U6/'Statewide Annual Weighted Avera'!U5</f>
        <v>4.8631086809608641</v>
      </c>
      <c r="V907" s="3">
        <f>'Pine Delivered'!V6/'Statewide Annual Weighted Avera'!V5</f>
        <v>2.9850503190124678</v>
      </c>
      <c r="W907" s="3">
        <f>'Pine Delivered'!W6/'Statewide Annual Weighted Avera'!W5</f>
        <v>6.0452268635217852</v>
      </c>
      <c r="X907" s="3">
        <f>'Pine Delivered'!X6/'Statewide Annual Weighted Avera'!X5</f>
        <v>4.4944990042320141</v>
      </c>
      <c r="Y907" s="3">
        <f>'Pine Delivered'!Y6/'Statewide Annual Weighted Avera'!Y5</f>
        <v>3.8614591744573823</v>
      </c>
    </row>
    <row r="908" spans="1:25" x14ac:dyDescent="0.25">
      <c r="A908" s="2">
        <v>1981</v>
      </c>
      <c r="D908" s="3">
        <f>'Pine Delivered'!D7/'Statewide Annual Weighted Avera'!D6</f>
        <v>1.2958232333662083</v>
      </c>
      <c r="E908" s="3">
        <f>'Pine Delivered'!E7/'Statewide Annual Weighted Avera'!E6</f>
        <v>1.2137931034482758</v>
      </c>
      <c r="F908" s="3">
        <f>'Pine Delivered'!F7/'Statewide Annual Weighted Avera'!F6</f>
        <v>1.3011121135639483</v>
      </c>
      <c r="G908" s="3">
        <f>'Pine Delivered'!G7/'Statewide Annual Weighted Avera'!G6</f>
        <v>1.213762846547666</v>
      </c>
      <c r="H908" s="3">
        <f>'Pine Delivered'!H7/'Statewide Annual Weighted Avera'!H6</f>
        <v>1.1643911958849569</v>
      </c>
      <c r="I908" s="3">
        <f>'Pine Delivered'!I7/'Statewide Annual Weighted Avera'!I6</f>
        <v>1.2065972989472831</v>
      </c>
      <c r="J908" s="3">
        <f>'Pine Delivered'!J7/'Statewide Annual Weighted Avera'!J6</f>
        <v>1.2406716165216802</v>
      </c>
      <c r="K908" s="3">
        <f>'Pine Delivered'!K7/'Statewide Annual Weighted Avera'!K6</f>
        <v>1.2412382895053806</v>
      </c>
      <c r="L908" s="3">
        <f>'Pine Delivered'!L7/'Statewide Annual Weighted Avera'!L6</f>
        <v>1.7097944360696178</v>
      </c>
      <c r="M908" s="3">
        <f>'Pine Delivered'!M7/'Statewide Annual Weighted Avera'!M6</f>
        <v>1.142403062666564</v>
      </c>
      <c r="N908" s="3">
        <f>'Pine Delivered'!N7/'Statewide Annual Weighted Avera'!N6</f>
        <v>1.7683829905380517</v>
      </c>
      <c r="O908" s="3">
        <f>'Pine Delivered'!O7/'Statewide Annual Weighted Avera'!O6</f>
        <v>2.64569341719415</v>
      </c>
      <c r="P908" s="3">
        <f>'Pine Delivered'!P7/'Statewide Annual Weighted Avera'!P6</f>
        <v>3.704301075268817</v>
      </c>
      <c r="Q908" s="3">
        <f>'Pine Delivered'!Q7/'Statewide Annual Weighted Avera'!Q6</f>
        <v>1.8879652724724645</v>
      </c>
      <c r="R908" s="3">
        <f>'Pine Delivered'!R7/'Statewide Annual Weighted Avera'!R6</f>
        <v>2.1236028600903567</v>
      </c>
      <c r="S908" s="3">
        <f>'Pine Delivered'!S7/'Statewide Annual Weighted Avera'!S6</f>
        <v>3.8853139670510135</v>
      </c>
      <c r="T908" s="3">
        <f>'Pine Delivered'!T7/'Statewide Annual Weighted Avera'!T6</f>
        <v>3.5433002330118133</v>
      </c>
      <c r="U908" s="3">
        <f>'Pine Delivered'!U7/'Statewide Annual Weighted Avera'!U6</f>
        <v>4.7251410210639042</v>
      </c>
      <c r="V908" s="3">
        <f>'Pine Delivered'!V7/'Statewide Annual Weighted Avera'!V6</f>
        <v>3.2068899475891222</v>
      </c>
      <c r="W908" s="3">
        <f>'Pine Delivered'!W7/'Statewide Annual Weighted Avera'!W6</f>
        <v>6.138737758433078</v>
      </c>
      <c r="X908" s="3">
        <f>'Pine Delivered'!X7/'Statewide Annual Weighted Avera'!X6</f>
        <v>4.11139670826251</v>
      </c>
      <c r="Y908" s="3">
        <f>'Pine Delivered'!Y7/'Statewide Annual Weighted Avera'!Y6</f>
        <v>3.8810251721609728</v>
      </c>
    </row>
    <row r="909" spans="1:25" x14ac:dyDescent="0.25">
      <c r="A909" s="2">
        <v>1982</v>
      </c>
      <c r="D909" s="3">
        <f>'Pine Delivered'!D8/'Statewide Annual Weighted Avera'!D7</f>
        <v>1.2709481172873403</v>
      </c>
      <c r="E909" s="3">
        <f>'Pine Delivered'!E8/'Statewide Annual Weighted Avera'!E7</f>
        <v>1.2439807383627608</v>
      </c>
      <c r="F909" s="3">
        <f>'Pine Delivered'!F8/'Statewide Annual Weighted Avera'!F7</f>
        <v>1.2929795862328157</v>
      </c>
      <c r="G909" s="3">
        <f>'Pine Delivered'!G8/'Statewide Annual Weighted Avera'!G7</f>
        <v>1.2033488662618403</v>
      </c>
      <c r="H909" s="3">
        <f>'Pine Delivered'!H8/'Statewide Annual Weighted Avera'!H7</f>
        <v>1.3164021174371474</v>
      </c>
      <c r="I909" s="3">
        <f>'Pine Delivered'!I8/'Statewide Annual Weighted Avera'!I7</f>
        <v>1.3955238669830969</v>
      </c>
      <c r="J909" s="3">
        <f>'Pine Delivered'!J8/'Statewide Annual Weighted Avera'!J7</f>
        <v>1.3229778697890917</v>
      </c>
      <c r="K909" s="3">
        <f>'Pine Delivered'!K8/'Statewide Annual Weighted Avera'!K7</f>
        <v>1.2210830514792526</v>
      </c>
      <c r="L909" s="3">
        <f>'Pine Delivered'!L8/'Statewide Annual Weighted Avera'!L7</f>
        <v>1.9339493497604383</v>
      </c>
      <c r="M909" s="3">
        <f>'Pine Delivered'!M8/'Statewide Annual Weighted Avera'!M7</f>
        <v>1.2821253881784782</v>
      </c>
      <c r="N909" s="3">
        <f>'Pine Delivered'!N8/'Statewide Annual Weighted Avera'!N7</f>
        <v>1.7277625459807786</v>
      </c>
      <c r="O909" s="3">
        <f>'Pine Delivered'!O8/'Statewide Annual Weighted Avera'!O7</f>
        <v>2.9423776394998984</v>
      </c>
      <c r="P909" s="3">
        <f>'Pine Delivered'!P8/'Statewide Annual Weighted Avera'!P7</f>
        <v>2.91796875</v>
      </c>
      <c r="Q909" s="3">
        <f>'Pine Delivered'!Q8/'Statewide Annual Weighted Avera'!Q7</f>
        <v>1.8132706852023819</v>
      </c>
      <c r="R909" s="3">
        <f>'Pine Delivered'!R8/'Statewide Annual Weighted Avera'!R7</f>
        <v>2.1438299026755741</v>
      </c>
      <c r="S909" s="3">
        <f>'Pine Delivered'!S8/'Statewide Annual Weighted Avera'!S7</f>
        <v>2.983913175445648</v>
      </c>
      <c r="T909" s="3">
        <f>'Pine Delivered'!T8/'Statewide Annual Weighted Avera'!T7</f>
        <v>3.470930833204195</v>
      </c>
      <c r="U909" s="3">
        <f>'Pine Delivered'!U8/'Statewide Annual Weighted Avera'!U7</f>
        <v>4.8665409595642153</v>
      </c>
      <c r="V909" s="3">
        <f>'Pine Delivered'!V8/'Statewide Annual Weighted Avera'!V7</f>
        <v>2.843362924761661</v>
      </c>
      <c r="W909" s="3">
        <f>'Pine Delivered'!W8/'Statewide Annual Weighted Avera'!W7</f>
        <v>6.8547381546134662</v>
      </c>
      <c r="X909" s="3">
        <f>'Pine Delivered'!X8/'Statewide Annual Weighted Avera'!X7</f>
        <v>3.3301194547908777</v>
      </c>
      <c r="Y909" s="3">
        <f>'Pine Delivered'!Y8/'Statewide Annual Weighted Avera'!Y7</f>
        <v>3.4449300051453369</v>
      </c>
    </row>
    <row r="910" spans="1:25" x14ac:dyDescent="0.25">
      <c r="A910" s="2">
        <v>1983</v>
      </c>
      <c r="D910" s="3">
        <f>'Pine Delivered'!D9/'Statewide Annual Weighted Avera'!D8</f>
        <v>1.2171083318211373</v>
      </c>
      <c r="E910" s="3">
        <f>'Pine Delivered'!E9/'Statewide Annual Weighted Avera'!E8</f>
        <v>1.3</v>
      </c>
      <c r="F910" s="3">
        <f>'Pine Delivered'!F9/'Statewide Annual Weighted Avera'!F8</f>
        <v>1.2321363805413912</v>
      </c>
      <c r="G910" s="3">
        <f>'Pine Delivered'!G9/'Statewide Annual Weighted Avera'!G8</f>
        <v>1.2879719249189217</v>
      </c>
      <c r="H910" s="3">
        <f>'Pine Delivered'!H9/'Statewide Annual Weighted Avera'!H8</f>
        <v>1.3381030936757974</v>
      </c>
      <c r="I910" s="3">
        <f>'Pine Delivered'!I9/'Statewide Annual Weighted Avera'!I8</f>
        <v>1.3578757638547538</v>
      </c>
      <c r="J910" s="3">
        <f>'Pine Delivered'!J9/'Statewide Annual Weighted Avera'!J8</f>
        <v>1.2669309509527147</v>
      </c>
      <c r="K910" s="3">
        <f>'Pine Delivered'!K9/'Statewide Annual Weighted Avera'!K8</f>
        <v>1.2482621924188844</v>
      </c>
      <c r="L910" s="3">
        <f>'Pine Delivered'!L9/'Statewide Annual Weighted Avera'!L8</f>
        <v>1.3997698496482176</v>
      </c>
      <c r="M910" s="3">
        <f>'Pine Delivered'!M9/'Statewide Annual Weighted Avera'!M8</f>
        <v>1.2975236532149064</v>
      </c>
      <c r="N910" s="3">
        <f>'Pine Delivered'!N9/'Statewide Annual Weighted Avera'!N8</f>
        <v>1.4929053845081972</v>
      </c>
      <c r="O910" s="3">
        <f>'Pine Delivered'!O9/'Statewide Annual Weighted Avera'!O8</f>
        <v>2.8762707755688171</v>
      </c>
      <c r="P910" s="3">
        <f>'Pine Delivered'!P9/'Statewide Annual Weighted Avera'!P8</f>
        <v>2.8925925925925924</v>
      </c>
      <c r="Q910" s="3">
        <f>'Pine Delivered'!Q9/'Statewide Annual Weighted Avera'!Q8</f>
        <v>1.8600775780250616</v>
      </c>
      <c r="R910" s="3">
        <f>'Pine Delivered'!R9/'Statewide Annual Weighted Avera'!R8</f>
        <v>2.2876693199273843</v>
      </c>
      <c r="S910" s="3">
        <f>'Pine Delivered'!S9/'Statewide Annual Weighted Avera'!S8</f>
        <v>2.8334489348949594</v>
      </c>
      <c r="T910" s="3">
        <f>'Pine Delivered'!T9/'Statewide Annual Weighted Avera'!T8</f>
        <v>3.5100241973559965</v>
      </c>
      <c r="U910" s="3">
        <f>'Pine Delivered'!U9/'Statewide Annual Weighted Avera'!U8</f>
        <v>4.6911184126741547</v>
      </c>
      <c r="V910" s="3">
        <f>'Pine Delivered'!V9/'Statewide Annual Weighted Avera'!V8</f>
        <v>2.8736798657092533</v>
      </c>
      <c r="W910" s="3">
        <f>'Pine Delivered'!W9/'Statewide Annual Weighted Avera'!W8</f>
        <v>4.2100494233937411</v>
      </c>
      <c r="X910" s="3">
        <f>'Pine Delivered'!X9/'Statewide Annual Weighted Avera'!X8</f>
        <v>3.310423424213202</v>
      </c>
      <c r="Y910" s="3">
        <f>'Pine Delivered'!Y9/'Statewide Annual Weighted Avera'!Y8</f>
        <v>3.7692844697715646</v>
      </c>
    </row>
    <row r="911" spans="1:25" x14ac:dyDescent="0.25">
      <c r="A911" s="2">
        <v>1984</v>
      </c>
      <c r="D911" s="3">
        <f>'Pine Delivered'!D10/'Statewide Annual Weighted Avera'!D9</f>
        <v>1.3739390009579115</v>
      </c>
      <c r="E911" s="3">
        <f>'Pine Delivered'!E10/'Statewide Annual Weighted Avera'!E9</f>
        <v>1.3759750390015602</v>
      </c>
      <c r="F911" s="3">
        <f>'Pine Delivered'!F10/'Statewide Annual Weighted Avera'!F9</f>
        <v>1.3736909068505192</v>
      </c>
      <c r="G911" s="3">
        <f>'Pine Delivered'!G10/'Statewide Annual Weighted Avera'!G9</f>
        <v>1.4301392233213113</v>
      </c>
      <c r="H911" s="3">
        <f>'Pine Delivered'!H10/'Statewide Annual Weighted Avera'!H9</f>
        <v>1.393881314181423</v>
      </c>
      <c r="I911" s="3">
        <f>'Pine Delivered'!I10/'Statewide Annual Weighted Avera'!I9</f>
        <v>1.3616050819422492</v>
      </c>
      <c r="J911" s="3">
        <f>'Pine Delivered'!J10/'Statewide Annual Weighted Avera'!J9</f>
        <v>1.4061038813084437</v>
      </c>
      <c r="K911" s="3">
        <f>'Pine Delivered'!K10/'Statewide Annual Weighted Avera'!K9</f>
        <v>1.3803899585190664</v>
      </c>
      <c r="L911" s="3">
        <f>'Pine Delivered'!L10/'Statewide Annual Weighted Avera'!L9</f>
        <v>1.6156644504486228</v>
      </c>
      <c r="M911" s="3">
        <f>'Pine Delivered'!M10/'Statewide Annual Weighted Avera'!M9</f>
        <v>1.3878759249834021</v>
      </c>
      <c r="N911" s="3">
        <f>'Pine Delivered'!N10/'Statewide Annual Weighted Avera'!N9</f>
        <v>1.4850940354070266</v>
      </c>
      <c r="O911" s="3">
        <f>'Pine Delivered'!O10/'Statewide Annual Weighted Avera'!O9</f>
        <v>3.0395825309457702</v>
      </c>
      <c r="P911" s="3">
        <f>'Pine Delivered'!P10/'Statewide Annual Weighted Avera'!P9</f>
        <v>2.6842105263157894</v>
      </c>
      <c r="Q911" s="3">
        <f>'Pine Delivered'!Q10/'Statewide Annual Weighted Avera'!Q9</f>
        <v>1.7968144540229276</v>
      </c>
      <c r="R911" s="3">
        <f>'Pine Delivered'!R10/'Statewide Annual Weighted Avera'!R9</f>
        <v>2.5831182780699433</v>
      </c>
      <c r="S911" s="3">
        <f>'Pine Delivered'!S10/'Statewide Annual Weighted Avera'!S9</f>
        <v>2.8208146871963797</v>
      </c>
      <c r="T911" s="3">
        <f>'Pine Delivered'!T10/'Statewide Annual Weighted Avera'!T9</f>
        <v>3.5724021970631101</v>
      </c>
      <c r="U911" s="3">
        <f>'Pine Delivered'!U10/'Statewide Annual Weighted Avera'!U9</f>
        <v>4.5745045088489169</v>
      </c>
      <c r="V911" s="3">
        <f>'Pine Delivered'!V10/'Statewide Annual Weighted Avera'!V9</f>
        <v>3.0569075393362377</v>
      </c>
      <c r="W911" s="3">
        <f>'Pine Delivered'!W10/'Statewide Annual Weighted Avera'!W9</f>
        <v>4.9489320388349523</v>
      </c>
      <c r="X911" s="3">
        <f>'Pine Delivered'!X10/'Statewide Annual Weighted Avera'!X9</f>
        <v>3.0173865024515134</v>
      </c>
      <c r="Y911" s="3">
        <f>'Pine Delivered'!Y10/'Statewide Annual Weighted Avera'!Y9</f>
        <v>3.8460880083704039</v>
      </c>
    </row>
    <row r="912" spans="1:25" x14ac:dyDescent="0.25">
      <c r="A912" s="2">
        <v>1985</v>
      </c>
      <c r="D912" s="3">
        <f>'Pine Delivered'!D11/'Statewide Annual Weighted Avera'!D10</f>
        <v>1.4149413710497392</v>
      </c>
      <c r="E912" s="3">
        <f>'Pine Delivered'!E11/'Statewide Annual Weighted Avera'!E10</f>
        <v>1.4260700389105059</v>
      </c>
      <c r="F912" s="3">
        <f>'Pine Delivered'!F11/'Statewide Annual Weighted Avera'!F10</f>
        <v>1.3675779860737582</v>
      </c>
      <c r="G912" s="3">
        <f>'Pine Delivered'!G11/'Statewide Annual Weighted Avera'!G10</f>
        <v>1.462424679237341</v>
      </c>
      <c r="H912" s="3">
        <f>'Pine Delivered'!H11/'Statewide Annual Weighted Avera'!H10</f>
        <v>1.596289208855397</v>
      </c>
      <c r="I912" s="3">
        <f>'Pine Delivered'!I11/'Statewide Annual Weighted Avera'!I10</f>
        <v>1.5306970404291331</v>
      </c>
      <c r="J912" s="3">
        <f>'Pine Delivered'!J11/'Statewide Annual Weighted Avera'!J10</f>
        <v>1.4748553815899497</v>
      </c>
      <c r="K912" s="3">
        <f>'Pine Delivered'!K11/'Statewide Annual Weighted Avera'!K10</f>
        <v>1.3419422575557838</v>
      </c>
      <c r="L912" s="3">
        <f>'Pine Delivered'!L11/'Statewide Annual Weighted Avera'!L10</f>
        <v>1.6675377843943169</v>
      </c>
      <c r="M912" s="3">
        <f>'Pine Delivered'!M11/'Statewide Annual Weighted Avera'!M10</f>
        <v>1.6008573459513591</v>
      </c>
      <c r="N912" s="3">
        <f>'Pine Delivered'!N11/'Statewide Annual Weighted Avera'!N10</f>
        <v>1.6387616694205056</v>
      </c>
      <c r="O912" s="3">
        <f>'Pine Delivered'!O11/'Statewide Annual Weighted Avera'!O10</f>
        <v>2.823715771040805</v>
      </c>
      <c r="P912" s="3">
        <f>'Pine Delivered'!P11/'Statewide Annual Weighted Avera'!P10</f>
        <v>3.5892857142857144</v>
      </c>
      <c r="Q912" s="3">
        <f>'Pine Delivered'!Q11/'Statewide Annual Weighted Avera'!Q10</f>
        <v>2.0287739507662041</v>
      </c>
      <c r="R912" s="3">
        <f>'Pine Delivered'!R11/'Statewide Annual Weighted Avera'!R10</f>
        <v>2.7416158509272259</v>
      </c>
      <c r="S912" s="3">
        <f>'Pine Delivered'!S11/'Statewide Annual Weighted Avera'!S10</f>
        <v>3.21832532348306</v>
      </c>
      <c r="T912" s="3">
        <f>'Pine Delivered'!T11/'Statewide Annual Weighted Avera'!T10</f>
        <v>3.6590946589355577</v>
      </c>
      <c r="U912" s="3">
        <f>'Pine Delivered'!U11/'Statewide Annual Weighted Avera'!U10</f>
        <v>4.6549580354367421</v>
      </c>
      <c r="V912" s="3">
        <f>'Pine Delivered'!V11/'Statewide Annual Weighted Avera'!V10</f>
        <v>3.3209389428332106</v>
      </c>
      <c r="W912" s="3">
        <f>'Pine Delivered'!W11/'Statewide Annual Weighted Avera'!W10</f>
        <v>4.120578778135048</v>
      </c>
      <c r="X912" s="3">
        <f>'Pine Delivered'!X11/'Statewide Annual Weighted Avera'!X10</f>
        <v>3.1862377565834206</v>
      </c>
      <c r="Y912" s="3">
        <f>'Pine Delivered'!Y11/'Statewide Annual Weighted Avera'!Y10</f>
        <v>3.5175870871616586</v>
      </c>
    </row>
    <row r="913" spans="1:25" x14ac:dyDescent="0.25">
      <c r="A913" s="2">
        <v>1986</v>
      </c>
      <c r="D913" s="3">
        <f>'Pine Delivered'!D12/'Statewide Annual Weighted Avera'!D11</f>
        <v>1.4183308535858714</v>
      </c>
      <c r="E913" s="3">
        <f>'Pine Delivered'!E12/'Statewide Annual Weighted Avera'!E11</f>
        <v>1.4274809160305344</v>
      </c>
      <c r="F913" s="3">
        <f>'Pine Delivered'!F12/'Statewide Annual Weighted Avera'!F11</f>
        <v>1.4031294742575231</v>
      </c>
      <c r="G913" s="3">
        <f>'Pine Delivered'!G12/'Statewide Annual Weighted Avera'!G11</f>
        <v>1.3796518724267344</v>
      </c>
      <c r="H913" s="3">
        <f>'Pine Delivered'!H12/'Statewide Annual Weighted Avera'!H11</f>
        <v>1.5491053485377428</v>
      </c>
      <c r="I913" s="3">
        <f>'Pine Delivered'!I12/'Statewide Annual Weighted Avera'!I11</f>
        <v>1.5308499909592015</v>
      </c>
      <c r="J913" s="3">
        <f>'Pine Delivered'!J12/'Statewide Annual Weighted Avera'!J11</f>
        <v>1.4040457564793167</v>
      </c>
      <c r="K913" s="3">
        <f>'Pine Delivered'!K12/'Statewide Annual Weighted Avera'!K11</f>
        <v>1.3618707169147464</v>
      </c>
      <c r="L913" s="3">
        <f>'Pine Delivered'!L12/'Statewide Annual Weighted Avera'!L11</f>
        <v>1.6563299640560396</v>
      </c>
      <c r="M913" s="3">
        <f>'Pine Delivered'!M12/'Statewide Annual Weighted Avera'!M11</f>
        <v>1.4687382500680086</v>
      </c>
      <c r="N913" s="3">
        <f>'Pine Delivered'!N12/'Statewide Annual Weighted Avera'!N11</f>
        <v>1.5690283055345924</v>
      </c>
      <c r="O913" s="3">
        <f>'Pine Delivered'!O12/'Statewide Annual Weighted Avera'!O11</f>
        <v>2.5224558821350742</v>
      </c>
      <c r="P913" s="3">
        <f>'Pine Delivered'!P12/'Statewide Annual Weighted Avera'!P11</f>
        <v>3.404040404040404</v>
      </c>
      <c r="Q913" s="3">
        <f>'Pine Delivered'!Q12/'Statewide Annual Weighted Avera'!Q11</f>
        <v>1.8832376868260072</v>
      </c>
      <c r="R913" s="3">
        <f>'Pine Delivered'!R12/'Statewide Annual Weighted Avera'!R11</f>
        <v>2.41142959220526</v>
      </c>
      <c r="S913" s="3">
        <f>'Pine Delivered'!S12/'Statewide Annual Weighted Avera'!S11</f>
        <v>3.1866082204377197</v>
      </c>
      <c r="T913" s="3">
        <f>'Pine Delivered'!T12/'Statewide Annual Weighted Avera'!T11</f>
        <v>3.7140120862967523</v>
      </c>
      <c r="U913" s="3">
        <f>'Pine Delivered'!U12/'Statewide Annual Weighted Avera'!U11</f>
        <v>4.8531711555169412</v>
      </c>
      <c r="V913" s="3">
        <f>'Pine Delivered'!V12/'Statewide Annual Weighted Avera'!V11</f>
        <v>3.0679320197447129</v>
      </c>
      <c r="W913" s="3">
        <f>'Pine Delivered'!W12/'Statewide Annual Weighted Avera'!W11</f>
        <v>4.0617065723927377</v>
      </c>
      <c r="X913" s="3">
        <f>'Pine Delivered'!X12/'Statewide Annual Weighted Avera'!X11</f>
        <v>3.9239349257304532</v>
      </c>
      <c r="Y913" s="3">
        <f>'Pine Delivered'!Y12/'Statewide Annual Weighted Avera'!Y11</f>
        <v>3.0842541413609035</v>
      </c>
    </row>
    <row r="914" spans="1:25" x14ac:dyDescent="0.25">
      <c r="A914" s="2">
        <v>1987</v>
      </c>
      <c r="D914" s="3">
        <f>'Pine Delivered'!D13/'Statewide Annual Weighted Avera'!D12</f>
        <v>1.6044202451390654</v>
      </c>
      <c r="E914" s="3">
        <f>'Pine Delivered'!E13/'Statewide Annual Weighted Avera'!E12</f>
        <v>1.4131355932203389</v>
      </c>
      <c r="F914" s="3">
        <f>'Pine Delivered'!F13/'Statewide Annual Weighted Avera'!F12</f>
        <v>1.433452153853866</v>
      </c>
      <c r="G914" s="3">
        <f>'Pine Delivered'!G13/'Statewide Annual Weighted Avera'!G12</f>
        <v>1.3983536533968919</v>
      </c>
      <c r="H914" s="3">
        <f>'Pine Delivered'!H13/'Statewide Annual Weighted Avera'!H12</f>
        <v>1.5480604146467269</v>
      </c>
      <c r="I914" s="3">
        <f>'Pine Delivered'!I13/'Statewide Annual Weighted Avera'!I12</f>
        <v>1.5328369097456636</v>
      </c>
      <c r="J914" s="3">
        <f>'Pine Delivered'!J13/'Statewide Annual Weighted Avera'!J12</f>
        <v>1.5528134397200495</v>
      </c>
      <c r="K914" s="3">
        <f>'Pine Delivered'!K13/'Statewide Annual Weighted Avera'!K12</f>
        <v>1.4986623193017561</v>
      </c>
      <c r="L914" s="3">
        <f>'Pine Delivered'!L13/'Statewide Annual Weighted Avera'!L12</f>
        <v>2.0448711236758981</v>
      </c>
      <c r="M914" s="3">
        <f>'Pine Delivered'!M13/'Statewide Annual Weighted Avera'!M12</f>
        <v>1.5415396183691139</v>
      </c>
      <c r="N914" s="3">
        <f>'Pine Delivered'!N13/'Statewide Annual Weighted Avera'!N12</f>
        <v>1.6254709115738739</v>
      </c>
      <c r="O914" s="3">
        <f>'Pine Delivered'!O13/'Statewide Annual Weighted Avera'!O12</f>
        <v>2.8775374530818425</v>
      </c>
      <c r="P914" s="3">
        <f>'Pine Delivered'!P13/'Statewide Annual Weighted Avera'!P12</f>
        <v>3.5455445544554456</v>
      </c>
      <c r="Q914" s="3">
        <f>'Pine Delivered'!Q13/'Statewide Annual Weighted Avera'!Q12</f>
        <v>2.2325100288708675</v>
      </c>
      <c r="R914" s="3">
        <f>'Pine Delivered'!R13/'Statewide Annual Weighted Avera'!R12</f>
        <v>2.3388287301780424</v>
      </c>
      <c r="S914" s="3">
        <f>'Pine Delivered'!S13/'Statewide Annual Weighted Avera'!S12</f>
        <v>3.5589814853625068</v>
      </c>
      <c r="T914" s="3">
        <f>'Pine Delivered'!T13/'Statewide Annual Weighted Avera'!T12</f>
        <v>3.8770408733262047</v>
      </c>
      <c r="U914" s="3">
        <f>'Pine Delivered'!U13/'Statewide Annual Weighted Avera'!U12</f>
        <v>3.9268963925373859</v>
      </c>
      <c r="V914" s="3">
        <f>'Pine Delivered'!V13/'Statewide Annual Weighted Avera'!V12</f>
        <v>2.7184883253476753</v>
      </c>
      <c r="W914" s="3">
        <f>'Pine Delivered'!W13/'Statewide Annual Weighted Avera'!W12</f>
        <v>3.9786522223992362</v>
      </c>
      <c r="X914" s="3">
        <f>'Pine Delivered'!X13/'Statewide Annual Weighted Avera'!X12</f>
        <v>3.2147731652572156</v>
      </c>
      <c r="Y914" s="3">
        <f>'Pine Delivered'!Y13/'Statewide Annual Weighted Avera'!Y12</f>
        <v>3.6285092443789599</v>
      </c>
    </row>
    <row r="915" spans="1:25" x14ac:dyDescent="0.25">
      <c r="A915" s="2">
        <v>1988</v>
      </c>
      <c r="D915" s="3">
        <f>'Pine Delivered'!D14/'Statewide Annual Weighted Avera'!D13</f>
        <v>1.5178537177598732</v>
      </c>
      <c r="E915" s="3">
        <f>'Pine Delivered'!E14/'Statewide Annual Weighted Avera'!E13</f>
        <v>1.4431372549019608</v>
      </c>
      <c r="F915" s="3">
        <f>'Pine Delivered'!F14/'Statewide Annual Weighted Avera'!F13</f>
        <v>1.383468336912886</v>
      </c>
      <c r="G915" s="3">
        <f>'Pine Delivered'!G14/'Statewide Annual Weighted Avera'!G13</f>
        <v>1.3238834622536486</v>
      </c>
      <c r="H915" s="3">
        <f>'Pine Delivered'!H14/'Statewide Annual Weighted Avera'!H13</f>
        <v>1.4382780492626592</v>
      </c>
      <c r="I915" s="3">
        <f>'Pine Delivered'!I14/'Statewide Annual Weighted Avera'!I13</f>
        <v>1.3325607337239058</v>
      </c>
      <c r="J915" s="3">
        <f>'Pine Delivered'!J14/'Statewide Annual Weighted Avera'!J13</f>
        <v>1.4463487219593809</v>
      </c>
      <c r="K915" s="3">
        <f>'Pine Delivered'!K14/'Statewide Annual Weighted Avera'!K13</f>
        <v>1.3553271355192595</v>
      </c>
      <c r="L915" s="3">
        <f>'Pine Delivered'!L14/'Statewide Annual Weighted Avera'!L13</f>
        <v>2.1907236800873822</v>
      </c>
      <c r="M915" s="3">
        <f>'Pine Delivered'!M14/'Statewide Annual Weighted Avera'!M13</f>
        <v>1.3311150390127351</v>
      </c>
      <c r="N915" s="3">
        <f>'Pine Delivered'!N14/'Statewide Annual Weighted Avera'!N13</f>
        <v>1.5016704595328398</v>
      </c>
      <c r="O915" s="3">
        <f>'Pine Delivered'!O14/'Statewide Annual Weighted Avera'!O13</f>
        <v>2.9874539896218968</v>
      </c>
      <c r="P915" s="3">
        <f>'Pine Delivered'!P14/'Statewide Annual Weighted Avera'!P13</f>
        <v>3.2181308411214955</v>
      </c>
      <c r="Q915" s="3">
        <f>'Pine Delivered'!Q14/'Statewide Annual Weighted Avera'!Q13</f>
        <v>2.1066243035060892</v>
      </c>
      <c r="R915" s="3">
        <f>'Pine Delivered'!R14/'Statewide Annual Weighted Avera'!R13</f>
        <v>2.1851372538523837</v>
      </c>
      <c r="S915" s="3">
        <f>'Pine Delivered'!S14/'Statewide Annual Weighted Avera'!S13</f>
        <v>3.2874356758616399</v>
      </c>
      <c r="T915" s="3">
        <f>'Pine Delivered'!T14/'Statewide Annual Weighted Avera'!T13</f>
        <v>3.4494535022516408</v>
      </c>
      <c r="U915" s="3">
        <f>'Pine Delivered'!U14/'Statewide Annual Weighted Avera'!U13</f>
        <v>3.5535073067619329</v>
      </c>
      <c r="V915" s="3">
        <f>'Pine Delivered'!V14/'Statewide Annual Weighted Avera'!V13</f>
        <v>2.9371727447206624</v>
      </c>
      <c r="W915" s="3">
        <f>'Pine Delivered'!W14/'Statewide Annual Weighted Avera'!W13</f>
        <v>4.3004008560654956</v>
      </c>
      <c r="X915" s="3">
        <f>'Pine Delivered'!X14/'Statewide Annual Weighted Avera'!X13</f>
        <v>3.3136548332506655</v>
      </c>
      <c r="Y915" s="3">
        <f>'Pine Delivered'!Y14/'Statewide Annual Weighted Avera'!Y13</f>
        <v>3.402257900930759</v>
      </c>
    </row>
    <row r="916" spans="1:25" x14ac:dyDescent="0.25">
      <c r="A916" s="2">
        <v>1989</v>
      </c>
      <c r="D916" s="3">
        <f>'Pine Delivered'!D15/'Statewide Annual Weighted Avera'!D14</f>
        <v>1.503534440826106</v>
      </c>
      <c r="E916" s="3">
        <f>'Pine Delivered'!E15/'Statewide Annual Weighted Avera'!E14</f>
        <v>1.4481409001956946</v>
      </c>
      <c r="F916" s="3">
        <f>'Pine Delivered'!F15/'Statewide Annual Weighted Avera'!F14</f>
        <v>1.4423601643363266</v>
      </c>
      <c r="G916" s="3">
        <f>'Pine Delivered'!G15/'Statewide Annual Weighted Avera'!G14</f>
        <v>1.3531569707175368</v>
      </c>
      <c r="H916" s="3">
        <f>'Pine Delivered'!H15/'Statewide Annual Weighted Avera'!H14</f>
        <v>1.3758216530612311</v>
      </c>
      <c r="I916" s="3">
        <f>'Pine Delivered'!I15/'Statewide Annual Weighted Avera'!I14</f>
        <v>1.2048596752711482</v>
      </c>
      <c r="J916" s="3">
        <f>'Pine Delivered'!J15/'Statewide Annual Weighted Avera'!J14</f>
        <v>1.3622910731308706</v>
      </c>
      <c r="K916" s="3">
        <f>'Pine Delivered'!K15/'Statewide Annual Weighted Avera'!K14</f>
        <v>1.4831540224742594</v>
      </c>
      <c r="L916" s="3">
        <f>'Pine Delivered'!L15/'Statewide Annual Weighted Avera'!L14</f>
        <v>1.5882432719923414</v>
      </c>
      <c r="M916" s="3">
        <f>'Pine Delivered'!M15/'Statewide Annual Weighted Avera'!M14</f>
        <v>1.4294987391719889</v>
      </c>
      <c r="N916" s="3">
        <f>'Pine Delivered'!N15/'Statewide Annual Weighted Avera'!N14</f>
        <v>1.5723638979523993</v>
      </c>
      <c r="O916" s="3">
        <f>'Pine Delivered'!O15/'Statewide Annual Weighted Avera'!O14</f>
        <v>2.9243188050839599</v>
      </c>
      <c r="P916" s="3">
        <f>'Pine Delivered'!P15/'Statewide Annual Weighted Avera'!P14</f>
        <v>3.4978660233809613</v>
      </c>
      <c r="Q916" s="3">
        <f>'Pine Delivered'!Q15/'Statewide Annual Weighted Avera'!Q14</f>
        <v>1.5996437001234105</v>
      </c>
      <c r="R916" s="3">
        <f>'Pine Delivered'!R15/'Statewide Annual Weighted Avera'!R14</f>
        <v>1.9316424063560824</v>
      </c>
      <c r="S916" s="3">
        <f>'Pine Delivered'!S15/'Statewide Annual Weighted Avera'!S14</f>
        <v>3.1277914308356105</v>
      </c>
      <c r="T916" s="3">
        <f>'Pine Delivered'!T15/'Statewide Annual Weighted Avera'!T14</f>
        <v>4.4591325889431364</v>
      </c>
      <c r="U916" s="3">
        <f>'Pine Delivered'!U15/'Statewide Annual Weighted Avera'!U14</f>
        <v>3.8299050372333925</v>
      </c>
      <c r="V916" s="3">
        <f>'Pine Delivered'!V15/'Statewide Annual Weighted Avera'!V14</f>
        <v>2.8848202751933689</v>
      </c>
      <c r="W916" s="3">
        <f>'Pine Delivered'!W15/'Statewide Annual Weighted Avera'!W14</f>
        <v>4.0394600848438103</v>
      </c>
      <c r="X916" s="3">
        <f>'Pine Delivered'!X15/'Statewide Annual Weighted Avera'!X14</f>
        <v>3.5298610290933423</v>
      </c>
      <c r="Y916" s="3">
        <f>'Pine Delivered'!Y15/'Statewide Annual Weighted Avera'!Y14</f>
        <v>3.6914163748108582</v>
      </c>
    </row>
    <row r="917" spans="1:25" x14ac:dyDescent="0.25">
      <c r="A917" s="2">
        <v>1990</v>
      </c>
      <c r="D917" s="3">
        <f>'Pine Delivered'!D16/'Statewide Annual Weighted Avera'!D15</f>
        <v>1.4845710199629725</v>
      </c>
      <c r="E917" s="3">
        <f>'Pine Delivered'!E16/'Statewide Annual Weighted Avera'!E15</f>
        <v>1.5079928952042629</v>
      </c>
      <c r="F917" s="3">
        <f>'Pine Delivered'!F16/'Statewide Annual Weighted Avera'!F15</f>
        <v>1.4581088622015754</v>
      </c>
      <c r="G917" s="3">
        <f>'Pine Delivered'!G16/'Statewide Annual Weighted Avera'!G15</f>
        <v>1.2277968866524362</v>
      </c>
      <c r="H917" s="3">
        <f>'Pine Delivered'!H16/'Statewide Annual Weighted Avera'!H15</f>
        <v>1.3067605064781651</v>
      </c>
      <c r="I917" s="3">
        <f>'Pine Delivered'!I16/'Statewide Annual Weighted Avera'!I15</f>
        <v>1.3459898283283713</v>
      </c>
      <c r="J917" s="3">
        <f>'Pine Delivered'!J16/'Statewide Annual Weighted Avera'!J15</f>
        <v>1.3307334733191978</v>
      </c>
      <c r="K917" s="3">
        <f>'Pine Delivered'!K16/'Statewide Annual Weighted Avera'!K15</f>
        <v>1.4418570908562394</v>
      </c>
      <c r="L917" s="3">
        <f>'Pine Delivered'!L16/'Statewide Annual Weighted Avera'!L15</f>
        <v>1.8335751642324132</v>
      </c>
      <c r="M917" s="3">
        <f>'Pine Delivered'!M16/'Statewide Annual Weighted Avera'!M15</f>
        <v>1.3900373081661233</v>
      </c>
      <c r="N917" s="3">
        <f>'Pine Delivered'!N16/'Statewide Annual Weighted Avera'!N15</f>
        <v>1.5156119183221426</v>
      </c>
      <c r="O917" s="3">
        <f>'Pine Delivered'!O16/'Statewide Annual Weighted Avera'!O15</f>
        <v>2.1380185364727486</v>
      </c>
      <c r="P917" s="3">
        <f>'Pine Delivered'!P16/'Statewide Annual Weighted Avera'!P15</f>
        <v>3.3</v>
      </c>
      <c r="Q917" s="3">
        <f>'Pine Delivered'!Q16/'Statewide Annual Weighted Avera'!Q15</f>
        <v>1.6017594559339781</v>
      </c>
      <c r="R917" s="3">
        <f>'Pine Delivered'!R16/'Statewide Annual Weighted Avera'!R15</f>
        <v>1.8883340602900316</v>
      </c>
      <c r="S917" s="3">
        <f>'Pine Delivered'!S16/'Statewide Annual Weighted Avera'!S15</f>
        <v>2.9692381037979532</v>
      </c>
      <c r="T917" s="3">
        <f>'Pine Delivered'!T16/'Statewide Annual Weighted Avera'!T15</f>
        <v>3.4316737008704825</v>
      </c>
      <c r="U917" s="3">
        <f>'Pine Delivered'!U16/'Statewide Annual Weighted Avera'!U15</f>
        <v>3.6194275155421241</v>
      </c>
      <c r="V917" s="3">
        <f>'Pine Delivered'!V16/'Statewide Annual Weighted Avera'!V15</f>
        <v>3.003832678143028</v>
      </c>
      <c r="W917" s="3" t="e">
        <f>'Pine Delivered'!W16/'Statewide Annual Weighted Avera'!W15</f>
        <v>#VALUE!</v>
      </c>
      <c r="X917" s="3">
        <f>'Pine Delivered'!X16/'Statewide Annual Weighted Avera'!X15</f>
        <v>3.4489185827213991</v>
      </c>
      <c r="Y917" s="3">
        <f>'Pine Delivered'!Y16/'Statewide Annual Weighted Avera'!Y15</f>
        <v>3.5043177079397791</v>
      </c>
    </row>
    <row r="918" spans="1:25" x14ac:dyDescent="0.25">
      <c r="A918" s="2">
        <v>1991</v>
      </c>
      <c r="D918" s="3">
        <f>'Pine Delivered'!D17/'Statewide Annual Weighted Avera'!D16</f>
        <v>1.3568470629937279</v>
      </c>
      <c r="E918" s="3">
        <f>'Pine Delivered'!E17/'Statewide Annual Weighted Avera'!E16</f>
        <v>1.3286713286713288</v>
      </c>
      <c r="F918" s="3">
        <f>'Pine Delivered'!F17/'Statewide Annual Weighted Avera'!F16</f>
        <v>1.4896981904168656</v>
      </c>
      <c r="G918" s="3">
        <f>'Pine Delivered'!G17/'Statewide Annual Weighted Avera'!G16</f>
        <v>1.3660036183334825</v>
      </c>
      <c r="H918" s="3">
        <f>'Pine Delivered'!H17/'Statewide Annual Weighted Avera'!H16</f>
        <v>1.3325428599639781</v>
      </c>
      <c r="I918" s="3">
        <f>'Pine Delivered'!I17/'Statewide Annual Weighted Avera'!I16</f>
        <v>1.2629149332832663</v>
      </c>
      <c r="J918" s="3">
        <f>'Pine Delivered'!J17/'Statewide Annual Weighted Avera'!J16</f>
        <v>1.2023058353681084</v>
      </c>
      <c r="K918" s="3">
        <f>'Pine Delivered'!K17/'Statewide Annual Weighted Avera'!K16</f>
        <v>1.3043483101235445</v>
      </c>
      <c r="L918" s="3">
        <f>'Pine Delivered'!L17/'Statewide Annual Weighted Avera'!L16</f>
        <v>1.7319169728715502</v>
      </c>
      <c r="M918" s="3">
        <f>'Pine Delivered'!M17/'Statewide Annual Weighted Avera'!M16</f>
        <v>1.3002046539371426</v>
      </c>
      <c r="N918" s="3">
        <f>'Pine Delivered'!N17/'Statewide Annual Weighted Avera'!N16</f>
        <v>1.5884821080991431</v>
      </c>
      <c r="O918" s="3">
        <f>'Pine Delivered'!O17/'Statewide Annual Weighted Avera'!O16</f>
        <v>2.3025310672794972</v>
      </c>
      <c r="P918" s="3">
        <f>'Pine Delivered'!P17/'Statewide Annual Weighted Avera'!P16</f>
        <v>2.8642384105960264</v>
      </c>
      <c r="Q918" s="3">
        <f>'Pine Delivered'!Q17/'Statewide Annual Weighted Avera'!Q16</f>
        <v>1.6213035925097659</v>
      </c>
      <c r="R918" s="3">
        <f>'Pine Delivered'!R17/'Statewide Annual Weighted Avera'!R16</f>
        <v>2.3039550713640868</v>
      </c>
      <c r="S918" s="3">
        <f>'Pine Delivered'!S17/'Statewide Annual Weighted Avera'!S16</f>
        <v>2.6870550636729766</v>
      </c>
      <c r="T918" s="3">
        <f>'Pine Delivered'!T17/'Statewide Annual Weighted Avera'!T16</f>
        <v>3.3636759394616904</v>
      </c>
      <c r="U918" s="3">
        <f>'Pine Delivered'!U17/'Statewide Annual Weighted Avera'!U16</f>
        <v>3.0185955641447628</v>
      </c>
      <c r="V918" s="3">
        <f>'Pine Delivered'!V17/'Statewide Annual Weighted Avera'!V16</f>
        <v>2.7340644455442962</v>
      </c>
      <c r="W918" s="3">
        <f>'Pine Delivered'!W17/'Statewide Annual Weighted Avera'!W16</f>
        <v>4.2866869754680437</v>
      </c>
      <c r="X918" s="3">
        <f>'Pine Delivered'!X17/'Statewide Annual Weighted Avera'!X16</f>
        <v>2.7462006079027357</v>
      </c>
      <c r="Y918" s="3">
        <f>'Pine Delivered'!Y17/'Statewide Annual Weighted Avera'!Y16</f>
        <v>4.1992573677853997</v>
      </c>
    </row>
    <row r="919" spans="1:25" x14ac:dyDescent="0.25">
      <c r="A919" s="2">
        <v>1992</v>
      </c>
      <c r="D919" s="3">
        <f>'Pine Delivered'!D18/'Statewide Annual Weighted Avera'!D17</f>
        <v>1.375494818159994</v>
      </c>
      <c r="E919" s="3">
        <f>'Pine Delivered'!E18/'Statewide Annual Weighted Avera'!E17</f>
        <v>1.3701122059889381</v>
      </c>
      <c r="F919" s="3">
        <f>'Pine Delivered'!F18/'Statewide Annual Weighted Avera'!F17</f>
        <v>1.3847665647203924</v>
      </c>
      <c r="G919" s="3">
        <f>'Pine Delivered'!G18/'Statewide Annual Weighted Avera'!G17</f>
        <v>1.3036332083528981</v>
      </c>
      <c r="H919" s="3">
        <f>'Pine Delivered'!H18/'Statewide Annual Weighted Avera'!H17</f>
        <v>1.2774903912528444</v>
      </c>
      <c r="I919" s="3">
        <f>'Pine Delivered'!I18/'Statewide Annual Weighted Avera'!I17</f>
        <v>1.1943712432521809</v>
      </c>
      <c r="J919" s="3">
        <f>'Pine Delivered'!J18/'Statewide Annual Weighted Avera'!J17</f>
        <v>1.3076057789612101</v>
      </c>
      <c r="K919" s="3">
        <f>'Pine Delivered'!K18/'Statewide Annual Weighted Avera'!K17</f>
        <v>1.3270792383027386</v>
      </c>
      <c r="L919" s="3">
        <f>'Pine Delivered'!L18/'Statewide Annual Weighted Avera'!L17</f>
        <v>1.6753397529989369</v>
      </c>
      <c r="M919" s="3">
        <f>'Pine Delivered'!M18/'Statewide Annual Weighted Avera'!M17</f>
        <v>1.3907828789378596</v>
      </c>
      <c r="N919" s="3">
        <f>'Pine Delivered'!N18/'Statewide Annual Weighted Avera'!N17</f>
        <v>1.3684509853989182</v>
      </c>
      <c r="O919" s="3">
        <f>'Pine Delivered'!O18/'Statewide Annual Weighted Avera'!O17</f>
        <v>2.200980822014373</v>
      </c>
      <c r="P919" s="3">
        <f>'Pine Delivered'!P18/'Statewide Annual Weighted Avera'!P17</f>
        <v>3.0201554665544745</v>
      </c>
      <c r="Q919" s="3">
        <f>'Pine Delivered'!Q18/'Statewide Annual Weighted Avera'!Q17</f>
        <v>1.6182841741331115</v>
      </c>
      <c r="R919" s="3">
        <f>'Pine Delivered'!R18/'Statewide Annual Weighted Avera'!R17</f>
        <v>1.9279202146047256</v>
      </c>
      <c r="S919" s="3">
        <f>'Pine Delivered'!S18/'Statewide Annual Weighted Avera'!S17</f>
        <v>2.6872022769811719</v>
      </c>
      <c r="T919" s="3">
        <f>'Pine Delivered'!T18/'Statewide Annual Weighted Avera'!T17</f>
        <v>2.8215821281457654</v>
      </c>
      <c r="U919" s="3">
        <f>'Pine Delivered'!U18/'Statewide Annual Weighted Avera'!U17</f>
        <v>3.0426880977021344</v>
      </c>
      <c r="V919" s="3">
        <f>'Pine Delivered'!V18/'Statewide Annual Weighted Avera'!V17</f>
        <v>2.6096758730347305</v>
      </c>
      <c r="W919" s="3">
        <f>'Pine Delivered'!W18/'Statewide Annual Weighted Avera'!W17</f>
        <v>3.483945447003733</v>
      </c>
      <c r="X919" s="3">
        <f>'Pine Delivered'!X18/'Statewide Annual Weighted Avera'!X17</f>
        <v>2.552145422286384</v>
      </c>
      <c r="Y919" s="3">
        <f>'Pine Delivered'!Y18/'Statewide Annual Weighted Avera'!Y17</f>
        <v>3.6824754838820475</v>
      </c>
    </row>
    <row r="920" spans="1:25" x14ac:dyDescent="0.25">
      <c r="A920" s="2">
        <v>1993</v>
      </c>
      <c r="D920" s="3">
        <f>'Pine Delivered'!D19/'Statewide Annual Weighted Avera'!D18</f>
        <v>1.1761866867345576</v>
      </c>
      <c r="E920" s="3">
        <f>'Pine Delivered'!E19/'Statewide Annual Weighted Avera'!E18</f>
        <v>1.2735315174649315</v>
      </c>
      <c r="F920" s="3">
        <f>'Pine Delivered'!F19/'Statewide Annual Weighted Avera'!F18</f>
        <v>1.4235117327881812</v>
      </c>
      <c r="G920" s="3">
        <f>'Pine Delivered'!G19/'Statewide Annual Weighted Avera'!G18</f>
        <v>1.2643062257591378</v>
      </c>
      <c r="H920" s="3">
        <f>'Pine Delivered'!H19/'Statewide Annual Weighted Avera'!H18</f>
        <v>1.3386575652435599</v>
      </c>
      <c r="I920" s="3">
        <f>'Pine Delivered'!I19/'Statewide Annual Weighted Avera'!I18</f>
        <v>1.1600174086384731</v>
      </c>
      <c r="J920" s="3">
        <f>'Pine Delivered'!J19/'Statewide Annual Weighted Avera'!J18</f>
        <v>1.4457442473074964</v>
      </c>
      <c r="K920" s="3">
        <f>'Pine Delivered'!K19/'Statewide Annual Weighted Avera'!K18</f>
        <v>1.4225431332983569</v>
      </c>
      <c r="L920" s="3">
        <f>'Pine Delivered'!L19/'Statewide Annual Weighted Avera'!L18</f>
        <v>1.3723050810732731</v>
      </c>
      <c r="M920" s="3">
        <f>'Pine Delivered'!M19/'Statewide Annual Weighted Avera'!M18</f>
        <v>1.3476208852117535</v>
      </c>
      <c r="N920" s="3">
        <f>'Pine Delivered'!N19/'Statewide Annual Weighted Avera'!N18</f>
        <v>1.343565278722465</v>
      </c>
      <c r="O920" s="3">
        <f>'Pine Delivered'!O19/'Statewide Annual Weighted Avera'!O18</f>
        <v>2.3797717027008578</v>
      </c>
      <c r="P920" s="3">
        <f>'Pine Delivered'!P19/'Statewide Annual Weighted Avera'!P18</f>
        <v>2.3472924548326284</v>
      </c>
      <c r="Q920" s="3">
        <f>'Pine Delivered'!Q19/'Statewide Annual Weighted Avera'!Q18</f>
        <v>1.4414528694726547</v>
      </c>
      <c r="R920" s="3">
        <f>'Pine Delivered'!R19/'Statewide Annual Weighted Avera'!R18</f>
        <v>1.8984310304859122</v>
      </c>
      <c r="S920" s="3">
        <f>'Pine Delivered'!S19/'Statewide Annual Weighted Avera'!S18</f>
        <v>2.6408709483271129</v>
      </c>
      <c r="T920" s="3">
        <f>'Pine Delivered'!T19/'Statewide Annual Weighted Avera'!T18</f>
        <v>2.4207296620932506</v>
      </c>
      <c r="U920" s="3">
        <f>'Pine Delivered'!U19/'Statewide Annual Weighted Avera'!U18</f>
        <v>3.1095448132166132</v>
      </c>
      <c r="V920" s="3">
        <f>'Pine Delivered'!V19/'Statewide Annual Weighted Avera'!V18</f>
        <v>2.4191927367337756</v>
      </c>
      <c r="W920" s="3">
        <f>'Pine Delivered'!W19/'Statewide Annual Weighted Avera'!W18</f>
        <v>3.6663487480475223</v>
      </c>
      <c r="X920" s="3">
        <f>'Pine Delivered'!X19/'Statewide Annual Weighted Avera'!X18</f>
        <v>2.7346448941282575</v>
      </c>
      <c r="Y920" s="3">
        <f>'Pine Delivered'!Y19/'Statewide Annual Weighted Avera'!Y18</f>
        <v>4.1150209251944325</v>
      </c>
    </row>
    <row r="921" spans="1:25" x14ac:dyDescent="0.25">
      <c r="A921" s="2">
        <v>1994</v>
      </c>
      <c r="D921" s="3">
        <f>'Pine Delivered'!D20/'Statewide Annual Weighted Avera'!D19</f>
        <v>1.310384699328667</v>
      </c>
      <c r="E921" s="3">
        <f>'Pine Delivered'!E20/'Statewide Annual Weighted Avera'!E19</f>
        <v>1.2064619350914789</v>
      </c>
      <c r="F921" s="3">
        <f>'Pine Delivered'!F20/'Statewide Annual Weighted Avera'!F19</f>
        <v>1.4339313882905591</v>
      </c>
      <c r="G921" s="3">
        <f>'Pine Delivered'!G20/'Statewide Annual Weighted Avera'!G19</f>
        <v>1.2293190378142205</v>
      </c>
      <c r="H921" s="3">
        <f>'Pine Delivered'!H20/'Statewide Annual Weighted Avera'!H19</f>
        <v>1.2265253561976404</v>
      </c>
      <c r="I921" s="3">
        <f>'Pine Delivered'!I20/'Statewide Annual Weighted Avera'!I19</f>
        <v>0.99117855320142145</v>
      </c>
      <c r="J921" s="3">
        <f>'Pine Delivered'!J20/'Statewide Annual Weighted Avera'!J19</f>
        <v>1.3318247993428591</v>
      </c>
      <c r="K921" s="3">
        <f>'Pine Delivered'!K20/'Statewide Annual Weighted Avera'!K19</f>
        <v>1.308966033296364</v>
      </c>
      <c r="L921" s="3">
        <f>'Pine Delivered'!L20/'Statewide Annual Weighted Avera'!L19</f>
        <v>1.5070923696932332</v>
      </c>
      <c r="M921" s="3">
        <f>'Pine Delivered'!M20/'Statewide Annual Weighted Avera'!M19</f>
        <v>1.2391946829911775</v>
      </c>
      <c r="N921" s="3">
        <f>'Pine Delivered'!N20/'Statewide Annual Weighted Avera'!N19</f>
        <v>1.3756331652371949</v>
      </c>
      <c r="O921" s="3">
        <f>'Pine Delivered'!O20/'Statewide Annual Weighted Avera'!O19</f>
        <v>2.144583505169654</v>
      </c>
      <c r="P921" s="3">
        <f>'Pine Delivered'!P20/'Statewide Annual Weighted Avera'!P19</f>
        <v>2.3595318780671755</v>
      </c>
      <c r="Q921" s="3">
        <f>'Pine Delivered'!Q20/'Statewide Annual Weighted Avera'!Q19</f>
        <v>1.769979439999922</v>
      </c>
      <c r="R921" s="3">
        <f>'Pine Delivered'!R20/'Statewide Annual Weighted Avera'!R19</f>
        <v>2.0221523972580706</v>
      </c>
      <c r="S921" s="3">
        <f>'Pine Delivered'!S20/'Statewide Annual Weighted Avera'!S19</f>
        <v>2.534868073454509</v>
      </c>
      <c r="T921" s="3">
        <f>'Pine Delivered'!T20/'Statewide Annual Weighted Avera'!T19</f>
        <v>2.1791890690487277</v>
      </c>
      <c r="U921" s="3">
        <f>'Pine Delivered'!U20/'Statewide Annual Weighted Avera'!U19</f>
        <v>3.3968088323838423</v>
      </c>
      <c r="V921" s="3">
        <f>'Pine Delivered'!V20/'Statewide Annual Weighted Avera'!V19</f>
        <v>2.6696731436638497</v>
      </c>
      <c r="W921" s="3">
        <f>'Pine Delivered'!W20/'Statewide Annual Weighted Avera'!W19</f>
        <v>3.266578731468551</v>
      </c>
      <c r="X921" s="3">
        <f>'Pine Delivered'!X20/'Statewide Annual Weighted Avera'!X19</f>
        <v>2.815079713920869</v>
      </c>
      <c r="Y921" s="3">
        <f>'Pine Delivered'!Y20/'Statewide Annual Weighted Avera'!Y19</f>
        <v>3.9046333808209424</v>
      </c>
    </row>
    <row r="922" spans="1:25" x14ac:dyDescent="0.25">
      <c r="A922" s="2">
        <v>1995</v>
      </c>
      <c r="D922" s="3">
        <f>'Pine Delivered'!D21/'Statewide Annual Weighted Avera'!D20</f>
        <v>1.3849186189895337</v>
      </c>
      <c r="E922" s="3">
        <f>'Pine Delivered'!E21/'Statewide Annual Weighted Avera'!E20</f>
        <v>1.189083480279908</v>
      </c>
      <c r="F922" s="3">
        <f>'Pine Delivered'!F21/'Statewide Annual Weighted Avera'!F20</f>
        <v>1.5770060730556044</v>
      </c>
      <c r="G922" s="3">
        <f>'Pine Delivered'!G21/'Statewide Annual Weighted Avera'!G20</f>
        <v>1.2425838791087318</v>
      </c>
      <c r="H922" s="3">
        <f>'Pine Delivered'!H21/'Statewide Annual Weighted Avera'!H20</f>
        <v>1.2188937324234967</v>
      </c>
      <c r="I922" s="3">
        <f>'Pine Delivered'!I21/'Statewide Annual Weighted Avera'!I20</f>
        <v>1.1585291125940185</v>
      </c>
      <c r="J922" s="3">
        <f>'Pine Delivered'!J21/'Statewide Annual Weighted Avera'!J20</f>
        <v>1.3411041110828301</v>
      </c>
      <c r="K922" s="3">
        <f>'Pine Delivered'!K21/'Statewide Annual Weighted Avera'!K20</f>
        <v>1.2442264735877564</v>
      </c>
      <c r="L922" s="3">
        <f>'Pine Delivered'!L21/'Statewide Annual Weighted Avera'!L20</f>
        <v>1.4285833057612853</v>
      </c>
      <c r="M922" s="3">
        <f>'Pine Delivered'!M21/'Statewide Annual Weighted Avera'!M20</f>
        <v>1.221464811610929</v>
      </c>
      <c r="N922" s="3">
        <f>'Pine Delivered'!N21/'Statewide Annual Weighted Avera'!N20</f>
        <v>1.293680370828834</v>
      </c>
      <c r="O922" s="3">
        <f>'Pine Delivered'!O21/'Statewide Annual Weighted Avera'!O20</f>
        <v>2.1364131844347241</v>
      </c>
      <c r="P922" s="3">
        <f>'Pine Delivered'!P21/'Statewide Annual Weighted Avera'!P20</f>
        <v>3.4710338216021444</v>
      </c>
      <c r="Q922" s="3">
        <f>'Pine Delivered'!Q21/'Statewide Annual Weighted Avera'!Q20</f>
        <v>1.7850411240401971</v>
      </c>
      <c r="R922" s="3">
        <f>'Pine Delivered'!R21/'Statewide Annual Weighted Avera'!R20</f>
        <v>1.7575830385462219</v>
      </c>
      <c r="S922" s="3">
        <f>'Pine Delivered'!S21/'Statewide Annual Weighted Avera'!S20</f>
        <v>2.6042654651517778</v>
      </c>
      <c r="T922" s="3">
        <f>'Pine Delivered'!T21/'Statewide Annual Weighted Avera'!T20</f>
        <v>2.0402030938078264</v>
      </c>
      <c r="U922" s="3">
        <f>'Pine Delivered'!U21/'Statewide Annual Weighted Avera'!U20</f>
        <v>3.657720494281385</v>
      </c>
      <c r="V922" s="3">
        <f>'Pine Delivered'!V21/'Statewide Annual Weighted Avera'!V20</f>
        <v>2.6394063160965646</v>
      </c>
      <c r="W922" s="3">
        <f>'Pine Delivered'!W21/'Statewide Annual Weighted Avera'!W20</f>
        <v>3.5270857206621438</v>
      </c>
      <c r="X922" s="3">
        <f>'Pine Delivered'!X21/'Statewide Annual Weighted Avera'!X20</f>
        <v>2.7204181582480063</v>
      </c>
      <c r="Y922" s="3">
        <f>'Pine Delivered'!Y21/'Statewide Annual Weighted Avera'!Y20</f>
        <v>4.5086847472575933</v>
      </c>
    </row>
    <row r="923" spans="1:25" x14ac:dyDescent="0.25">
      <c r="A923" s="2">
        <v>1996</v>
      </c>
      <c r="D923" s="3">
        <f>'Pine Delivered'!D22/'Statewide Annual Weighted Avera'!D21</f>
        <v>1.4131855328197263</v>
      </c>
      <c r="E923" s="3">
        <f>'Pine Delivered'!E22/'Statewide Annual Weighted Avera'!E21</f>
        <v>1.1751744983888814</v>
      </c>
      <c r="F923" s="3">
        <f>'Pine Delivered'!F22/'Statewide Annual Weighted Avera'!F21</f>
        <v>1.6093335965216984</v>
      </c>
      <c r="G923" s="3">
        <f>'Pine Delivered'!G22/'Statewide Annual Weighted Avera'!G21</f>
        <v>1.3361280931389714</v>
      </c>
      <c r="H923" s="3">
        <f>'Pine Delivered'!H22/'Statewide Annual Weighted Avera'!H21</f>
        <v>1.2521369149820538</v>
      </c>
      <c r="I923" s="3">
        <f>'Pine Delivered'!I22/'Statewide Annual Weighted Avera'!I21</f>
        <v>1.1671363853143084</v>
      </c>
      <c r="J923" s="3">
        <f>'Pine Delivered'!J22/'Statewide Annual Weighted Avera'!J21</f>
        <v>1.3969443155461319</v>
      </c>
      <c r="K923" s="3">
        <f>'Pine Delivered'!K22/'Statewide Annual Weighted Avera'!K21</f>
        <v>1.2285597909202959</v>
      </c>
      <c r="L923" s="3">
        <f>'Pine Delivered'!L22/'Statewide Annual Weighted Avera'!L21</f>
        <v>1.7425600622507538</v>
      </c>
      <c r="M923" s="3">
        <f>'Pine Delivered'!M22/'Statewide Annual Weighted Avera'!M21</f>
        <v>1.4059653969662658</v>
      </c>
      <c r="N923" s="3">
        <f>'Pine Delivered'!N22/'Statewide Annual Weighted Avera'!N21</f>
        <v>1.3442212175993828</v>
      </c>
      <c r="O923" s="3">
        <f>'Pine Delivered'!O22/'Statewide Annual Weighted Avera'!O21</f>
        <v>2.4282833928766316</v>
      </c>
      <c r="P923" s="3">
        <f>'Pine Delivered'!P22/'Statewide Annual Weighted Avera'!P21</f>
        <v>3.0780657678131673</v>
      </c>
      <c r="Q923" s="3">
        <f>'Pine Delivered'!Q22/'Statewide Annual Weighted Avera'!Q21</f>
        <v>1.8171213423783812</v>
      </c>
      <c r="R923" s="3">
        <f>'Pine Delivered'!R22/'Statewide Annual Weighted Avera'!R21</f>
        <v>2.1102966424303871</v>
      </c>
      <c r="S923" s="3">
        <f>'Pine Delivered'!S22/'Statewide Annual Weighted Avera'!S21</f>
        <v>2.7911743003605687</v>
      </c>
      <c r="T923" s="3">
        <f>'Pine Delivered'!T22/'Statewide Annual Weighted Avera'!T21</f>
        <v>2.2982150523685534</v>
      </c>
      <c r="U923" s="3">
        <f>'Pine Delivered'!U22/'Statewide Annual Weighted Avera'!U21</f>
        <v>3.6551038463628847</v>
      </c>
      <c r="V923" s="3">
        <f>'Pine Delivered'!V22/'Statewide Annual Weighted Avera'!V21</f>
        <v>2.4142799230886527</v>
      </c>
      <c r="W923" s="3">
        <f>'Pine Delivered'!W22/'Statewide Annual Weighted Avera'!W21</f>
        <v>2.2564870871519127</v>
      </c>
      <c r="X923" s="3">
        <f>'Pine Delivered'!X22/'Statewide Annual Weighted Avera'!X21</f>
        <v>2.7058553634514579</v>
      </c>
      <c r="Y923" s="3">
        <f>'Pine Delivered'!Y22/'Statewide Annual Weighted Avera'!Y21</f>
        <v>3.7816968601704817</v>
      </c>
    </row>
    <row r="924" spans="1:25" x14ac:dyDescent="0.25">
      <c r="A924" s="2">
        <v>1997</v>
      </c>
      <c r="D924" s="3">
        <f>'Pine Delivered'!D23/'Statewide Annual Weighted Avera'!D22</f>
        <v>1.2312015327578345</v>
      </c>
      <c r="E924" s="3">
        <f>'Pine Delivered'!E23/'Statewide Annual Weighted Avera'!E22</f>
        <v>1.3457251556844958</v>
      </c>
      <c r="F924" s="3">
        <f>'Pine Delivered'!F23/'Statewide Annual Weighted Avera'!F22</f>
        <v>1.34792294422832</v>
      </c>
      <c r="G924" s="3">
        <f>'Pine Delivered'!G23/'Statewide Annual Weighted Avera'!G22</f>
        <v>1.2517001246018002</v>
      </c>
      <c r="H924" s="3">
        <f>'Pine Delivered'!H23/'Statewide Annual Weighted Avera'!H22</f>
        <v>1.2057845728552761</v>
      </c>
      <c r="I924" s="3">
        <f>'Pine Delivered'!I23/'Statewide Annual Weighted Avera'!I22</f>
        <v>1.1676263853615898</v>
      </c>
      <c r="J924" s="3">
        <f>'Pine Delivered'!J23/'Statewide Annual Weighted Avera'!J22</f>
        <v>1.5022303580410303</v>
      </c>
      <c r="K924" s="3">
        <f>'Pine Delivered'!K23/'Statewide Annual Weighted Avera'!K22</f>
        <v>1.2433053113637069</v>
      </c>
      <c r="L924" s="3">
        <f>'Pine Delivered'!L23/'Statewide Annual Weighted Avera'!L22</f>
        <v>2.1008382143818434</v>
      </c>
      <c r="M924" s="3">
        <f>'Pine Delivered'!M23/'Statewide Annual Weighted Avera'!M22</f>
        <v>1.2206335112324351</v>
      </c>
      <c r="N924" s="3">
        <f>'Pine Delivered'!N23/'Statewide Annual Weighted Avera'!N22</f>
        <v>1.4636326634324459</v>
      </c>
      <c r="O924" s="3">
        <f>'Pine Delivered'!O23/'Statewide Annual Weighted Avera'!O22</f>
        <v>2.2860675083718256</v>
      </c>
      <c r="P924" s="3">
        <f>'Pine Delivered'!P23/'Statewide Annual Weighted Avera'!P22</f>
        <v>3.1820430774743445</v>
      </c>
      <c r="Q924" s="3">
        <f>'Pine Delivered'!Q23/'Statewide Annual Weighted Avera'!Q22</f>
        <v>1.735045426393254</v>
      </c>
      <c r="R924" s="3">
        <f>'Pine Delivered'!R23/'Statewide Annual Weighted Avera'!R22</f>
        <v>1.8241962917637837</v>
      </c>
      <c r="S924" s="3">
        <f>'Pine Delivered'!S23/'Statewide Annual Weighted Avera'!S22</f>
        <v>2.4990500146719472</v>
      </c>
      <c r="T924" s="3">
        <f>'Pine Delivered'!T23/'Statewide Annual Weighted Avera'!T22</f>
        <v>2.1371867451533366</v>
      </c>
      <c r="U924" s="3">
        <f>'Pine Delivered'!U23/'Statewide Annual Weighted Avera'!U22</f>
        <v>3.7429861208932906</v>
      </c>
      <c r="V924" s="3">
        <f>'Pine Delivered'!V23/'Statewide Annual Weighted Avera'!V22</f>
        <v>2.3047261760350155</v>
      </c>
      <c r="W924" s="3">
        <f>'Pine Delivered'!W23/'Statewide Annual Weighted Avera'!W22</f>
        <v>3.0604900719438426</v>
      </c>
      <c r="X924" s="3">
        <f>'Pine Delivered'!X23/'Statewide Annual Weighted Avera'!X22</f>
        <v>2.8862506326818482</v>
      </c>
      <c r="Y924" s="3">
        <f>'Pine Delivered'!Y23/'Statewide Annual Weighted Avera'!Y22</f>
        <v>3.1671717317156967</v>
      </c>
    </row>
    <row r="925" spans="1:25" x14ac:dyDescent="0.25">
      <c r="A925" s="2">
        <v>1998</v>
      </c>
      <c r="D925" s="3">
        <f>'Pine Delivered'!D24/'Statewide Annual Weighted Avera'!D23</f>
        <v>1.2088816837724579</v>
      </c>
      <c r="E925" s="3">
        <f>'Pine Delivered'!E24/'Statewide Annual Weighted Avera'!E23</f>
        <v>1.2869914788336569</v>
      </c>
      <c r="F925" s="3">
        <f>'Pine Delivered'!F24/'Statewide Annual Weighted Avera'!F23</f>
        <v>1.2672287762273422</v>
      </c>
      <c r="G925" s="3">
        <f>'Pine Delivered'!G24/'Statewide Annual Weighted Avera'!G23</f>
        <v>1.2341054001638858</v>
      </c>
      <c r="H925" s="3">
        <f>'Pine Delivered'!H24/'Statewide Annual Weighted Avera'!H23</f>
        <v>1.3859496082791114</v>
      </c>
      <c r="I925" s="3">
        <f>'Pine Delivered'!I24/'Statewide Annual Weighted Avera'!I23</f>
        <v>1.1307114226421047</v>
      </c>
      <c r="J925" s="3">
        <f>'Pine Delivered'!J24/'Statewide Annual Weighted Avera'!J23</f>
        <v>1.3745209072118503</v>
      </c>
      <c r="K925" s="3">
        <f>'Pine Delivered'!K24/'Statewide Annual Weighted Avera'!K23</f>
        <v>1.2973216800578218</v>
      </c>
      <c r="L925" s="3">
        <f>'Pine Delivered'!L24/'Statewide Annual Weighted Avera'!L23</f>
        <v>1.5424166950003171</v>
      </c>
      <c r="M925" s="3">
        <f>'Pine Delivered'!M24/'Statewide Annual Weighted Avera'!M23</f>
        <v>1.336497864351476</v>
      </c>
      <c r="N925" s="3">
        <f>'Pine Delivered'!N24/'Statewide Annual Weighted Avera'!N23</f>
        <v>1.5017436548506462</v>
      </c>
      <c r="O925" s="3">
        <f>'Pine Delivered'!O24/'Statewide Annual Weighted Avera'!O23</f>
        <v>2.1594614752052128</v>
      </c>
      <c r="P925" s="3">
        <f>'Pine Delivered'!P24/'Statewide Annual Weighted Avera'!P23</f>
        <v>3.7610760492959461</v>
      </c>
      <c r="Q925" s="3">
        <f>'Pine Delivered'!Q24/'Statewide Annual Weighted Avera'!Q23</f>
        <v>1.7171025625161729</v>
      </c>
      <c r="R925" s="3">
        <f>'Pine Delivered'!R24/'Statewide Annual Weighted Avera'!R23</f>
        <v>1.8646320904485436</v>
      </c>
      <c r="S925" s="3">
        <f>'Pine Delivered'!S24/'Statewide Annual Weighted Avera'!S23</f>
        <v>2.6763262641220358</v>
      </c>
      <c r="T925" s="3">
        <f>'Pine Delivered'!T24/'Statewide Annual Weighted Avera'!T23</f>
        <v>1.8727041232637558</v>
      </c>
      <c r="U925" s="3">
        <f>'Pine Delivered'!U24/'Statewide Annual Weighted Avera'!U23</f>
        <v>3.1653019351943583</v>
      </c>
      <c r="V925" s="3">
        <f>'Pine Delivered'!V24/'Statewide Annual Weighted Avera'!V23</f>
        <v>2.34435806040117</v>
      </c>
      <c r="W925" s="3">
        <f>'Pine Delivered'!W24/'Statewide Annual Weighted Avera'!W23</f>
        <v>2.6736909822294725</v>
      </c>
      <c r="X925" s="3">
        <f>'Pine Delivered'!X24/'Statewide Annual Weighted Avera'!X23</f>
        <v>2.3563197008119006</v>
      </c>
      <c r="Y925" s="3">
        <f>'Pine Delivered'!Y24/'Statewide Annual Weighted Avera'!Y23</f>
        <v>2.8189608895810436</v>
      </c>
    </row>
    <row r="926" spans="1:25" x14ac:dyDescent="0.25">
      <c r="A926" s="2">
        <v>1999</v>
      </c>
      <c r="D926" s="3">
        <f>'Pine Delivered'!D25/'Statewide Annual Weighted Avera'!D24</f>
        <v>1.2576339128093781</v>
      </c>
      <c r="E926" s="3">
        <f>'Pine Delivered'!E25/'Statewide Annual Weighted Avera'!E24</f>
        <v>1.3735560724330993</v>
      </c>
      <c r="F926" s="3">
        <f>'Pine Delivered'!F25/'Statewide Annual Weighted Avera'!F24</f>
        <v>1.2174502382273005</v>
      </c>
      <c r="G926" s="3">
        <f>'Pine Delivered'!G25/'Statewide Annual Weighted Avera'!G24</f>
        <v>1.2351498808273407</v>
      </c>
      <c r="H926" s="3">
        <f>'Pine Delivered'!H25/'Statewide Annual Weighted Avera'!H24</f>
        <v>1.2965124991830561</v>
      </c>
      <c r="I926" s="3">
        <f>'Pine Delivered'!I25/'Statewide Annual Weighted Avera'!I24</f>
        <v>1.0487760526597691</v>
      </c>
      <c r="J926" s="3">
        <f>'Pine Delivered'!J25/'Statewide Annual Weighted Avera'!J24</f>
        <v>1.1739262880988532</v>
      </c>
      <c r="K926" s="3">
        <f>'Pine Delivered'!K25/'Statewide Annual Weighted Avera'!K24</f>
        <v>1.2510275541064599</v>
      </c>
      <c r="L926" s="3">
        <f>'Pine Delivered'!L25/'Statewide Annual Weighted Avera'!L24</f>
        <v>1.3183709740667351</v>
      </c>
      <c r="M926" s="3">
        <f>'Pine Delivered'!M25/'Statewide Annual Weighted Avera'!M24</f>
        <v>1.6023201252945249</v>
      </c>
      <c r="N926" s="3">
        <f>'Pine Delivered'!N25/'Statewide Annual Weighted Avera'!N24</f>
        <v>1.4815066527345853</v>
      </c>
      <c r="O926" s="3">
        <f>'Pine Delivered'!O25/'Statewide Annual Weighted Avera'!O24</f>
        <v>2.3586975684546139</v>
      </c>
      <c r="P926" s="3">
        <f>'Pine Delivered'!P25/'Statewide Annual Weighted Avera'!P24</f>
        <v>3.4296318561044856</v>
      </c>
      <c r="Q926" s="3">
        <f>'Pine Delivered'!Q25/'Statewide Annual Weighted Avera'!Q24</f>
        <v>1.9260830172510681</v>
      </c>
      <c r="R926" s="3">
        <f>'Pine Delivered'!R25/'Statewide Annual Weighted Avera'!R24</f>
        <v>2.2014319385840411</v>
      </c>
      <c r="S926" s="3">
        <f>'Pine Delivered'!S25/'Statewide Annual Weighted Avera'!S24</f>
        <v>2.3314939543257389</v>
      </c>
      <c r="T926" s="3">
        <f>'Pine Delivered'!T25/'Statewide Annual Weighted Avera'!T24</f>
        <v>2.4377654550746035</v>
      </c>
      <c r="U926" s="3">
        <f>'Pine Delivered'!U25/'Statewide Annual Weighted Avera'!U24</f>
        <v>2.729799755040736</v>
      </c>
      <c r="V926" s="3">
        <f>'Pine Delivered'!V25/'Statewide Annual Weighted Avera'!V24</f>
        <v>2.6518272398692799</v>
      </c>
      <c r="W926" s="3">
        <f>'Pine Delivered'!W25/'Statewide Annual Weighted Avera'!W24</f>
        <v>2.683692079609505</v>
      </c>
      <c r="X926" s="3">
        <f>'Pine Delivered'!X25/'Statewide Annual Weighted Avera'!X24</f>
        <v>2.3648989471068034</v>
      </c>
      <c r="Y926" s="3">
        <f>'Pine Delivered'!Y25/'Statewide Annual Weighted Avera'!Y24</f>
        <v>2.7800265209153578</v>
      </c>
    </row>
    <row r="927" spans="1:25" x14ac:dyDescent="0.25">
      <c r="A927" s="2">
        <v>2000</v>
      </c>
      <c r="D927" s="3">
        <f>'Pine Delivered'!D26/'Statewide Annual Weighted Avera'!D25</f>
        <v>1.2371329644853193</v>
      </c>
      <c r="E927" s="3">
        <f>'Pine Delivered'!E26/'Statewide Annual Weighted Avera'!E25</f>
        <v>1.4026726901994579</v>
      </c>
      <c r="F927" s="3">
        <f>'Pine Delivered'!F26/'Statewide Annual Weighted Avera'!F25</f>
        <v>1.3571878280115015</v>
      </c>
      <c r="G927" s="3">
        <f>'Pine Delivered'!G26/'Statewide Annual Weighted Avera'!G25</f>
        <v>1.2084593908479948</v>
      </c>
      <c r="H927" s="3">
        <f>'Pine Delivered'!H26/'Statewide Annual Weighted Avera'!H25</f>
        <v>1.3470425233654626</v>
      </c>
      <c r="I927" s="3">
        <f>'Pine Delivered'!I26/'Statewide Annual Weighted Avera'!I25</f>
        <v>1.1488282460271768</v>
      </c>
      <c r="J927" s="3">
        <f>'Pine Delivered'!J26/'Statewide Annual Weighted Avera'!J25</f>
        <v>1.2474508152575399</v>
      </c>
      <c r="K927" s="3">
        <f>'Pine Delivered'!K26/'Statewide Annual Weighted Avera'!K25</f>
        <v>1.2426121560317518</v>
      </c>
      <c r="L927" s="3">
        <f>'Pine Delivered'!L26/'Statewide Annual Weighted Avera'!L25</f>
        <v>1.4272712990073557</v>
      </c>
      <c r="M927" s="3">
        <f>'Pine Delivered'!M26/'Statewide Annual Weighted Avera'!M25</f>
        <v>1.5046703207366952</v>
      </c>
      <c r="N927" s="3">
        <f>'Pine Delivered'!N26/'Statewide Annual Weighted Avera'!N25</f>
        <v>1.4064986334649259</v>
      </c>
      <c r="O927" s="3">
        <f>'Pine Delivered'!O26/'Statewide Annual Weighted Avera'!O25</f>
        <v>2.6896713361087703</v>
      </c>
      <c r="P927" s="3">
        <f>'Pine Delivered'!P26/'Statewide Annual Weighted Avera'!P25</f>
        <v>3.7367823137901652</v>
      </c>
      <c r="Q927" s="3">
        <f>'Pine Delivered'!Q26/'Statewide Annual Weighted Avera'!Q25</f>
        <v>2.2888012283734755</v>
      </c>
      <c r="R927" s="3">
        <f>'Pine Delivered'!R26/'Statewide Annual Weighted Avera'!R25</f>
        <v>2.5164687006417594</v>
      </c>
      <c r="S927" s="3">
        <f>'Pine Delivered'!S26/'Statewide Annual Weighted Avera'!S25</f>
        <v>2.7612097596223037</v>
      </c>
      <c r="T927" s="3">
        <f>'Pine Delivered'!T26/'Statewide Annual Weighted Avera'!T25</f>
        <v>2.8373903468675463</v>
      </c>
      <c r="U927" s="3">
        <f>'Pine Delivered'!U26/'Statewide Annual Weighted Avera'!U25</f>
        <v>2.9021869857936773</v>
      </c>
      <c r="V927" s="3">
        <f>'Pine Delivered'!V26/'Statewide Annual Weighted Avera'!V25</f>
        <v>2.5749761209673401</v>
      </c>
      <c r="W927" s="3">
        <f>'Pine Delivered'!W26/'Statewide Annual Weighted Avera'!W25</f>
        <v>3.2224649404106636</v>
      </c>
      <c r="X927" s="3">
        <f>'Pine Delivered'!X26/'Statewide Annual Weighted Avera'!X25</f>
        <v>3.1968143292466658</v>
      </c>
      <c r="Y927" s="3">
        <f>'Pine Delivered'!Y26/'Statewide Annual Weighted Avera'!Y25</f>
        <v>2.2358541070903599</v>
      </c>
    </row>
    <row r="928" spans="1:25" x14ac:dyDescent="0.25">
      <c r="A928" s="2">
        <v>2001</v>
      </c>
      <c r="D928" s="3">
        <f>'Pine Delivered'!D27/'Statewide Annual Weighted Avera'!D26</f>
        <v>1.2897438644520605</v>
      </c>
      <c r="E928" s="3">
        <f>'Pine Delivered'!E27/'Statewide Annual Weighted Avera'!E26</f>
        <v>1.3980264028105693</v>
      </c>
      <c r="F928" s="3">
        <f>'Pine Delivered'!F27/'Statewide Annual Weighted Avera'!F26</f>
        <v>1.3040902094545495</v>
      </c>
      <c r="G928" s="3">
        <f>'Pine Delivered'!G27/'Statewide Annual Weighted Avera'!G26</f>
        <v>1.2520139063859441</v>
      </c>
      <c r="H928" s="3">
        <f>'Pine Delivered'!H27/'Statewide Annual Weighted Avera'!H26</f>
        <v>1.326368537759568</v>
      </c>
      <c r="I928" s="3">
        <f>'Pine Delivered'!I27/'Statewide Annual Weighted Avera'!I26</f>
        <v>1.1909586518485105</v>
      </c>
      <c r="J928" s="3">
        <f>'Pine Delivered'!J27/'Statewide Annual Weighted Avera'!J26</f>
        <v>1.1815822347622502</v>
      </c>
      <c r="K928" s="3">
        <f>'Pine Delivered'!K27/'Statewide Annual Weighted Avera'!K26</f>
        <v>1.2448532850528919</v>
      </c>
      <c r="L928" s="3">
        <f>'Pine Delivered'!L27/'Statewide Annual Weighted Avera'!L26</f>
        <v>1.7066393388178807</v>
      </c>
      <c r="M928" s="3">
        <f>'Pine Delivered'!M27/'Statewide Annual Weighted Avera'!M26</f>
        <v>1.6115143411770521</v>
      </c>
      <c r="N928" s="3">
        <f>'Pine Delivered'!N27/'Statewide Annual Weighted Avera'!N26</f>
        <v>1.4200680190816708</v>
      </c>
      <c r="O928" s="3">
        <f>'Pine Delivered'!O27/'Statewide Annual Weighted Avera'!O26</f>
        <v>3.1574464726226017</v>
      </c>
      <c r="P928" s="3">
        <f>'Pine Delivered'!P27/'Statewide Annual Weighted Avera'!P26</f>
        <v>4.3656125495390379</v>
      </c>
      <c r="Q928" s="3">
        <f>'Pine Delivered'!Q27/'Statewide Annual Weighted Avera'!Q26</f>
        <v>2.6486288595220819</v>
      </c>
      <c r="R928" s="3">
        <f>'Pine Delivered'!R27/'Statewide Annual Weighted Avera'!R26</f>
        <v>2.9162797769921611</v>
      </c>
      <c r="S928" s="3">
        <f>'Pine Delivered'!S27/'Statewide Annual Weighted Avera'!S26</f>
        <v>3.5672869514926533</v>
      </c>
      <c r="T928" s="3">
        <f>'Pine Delivered'!T27/'Statewide Annual Weighted Avera'!T26</f>
        <v>3.0347785063502886</v>
      </c>
      <c r="U928" s="3">
        <f>'Pine Delivered'!U27/'Statewide Annual Weighted Avera'!U26</f>
        <v>3.2730405010297359</v>
      </c>
      <c r="V928" s="3">
        <f>'Pine Delivered'!V27/'Statewide Annual Weighted Avera'!V26</f>
        <v>2.8313948806812879</v>
      </c>
      <c r="W928" s="3">
        <f>'Pine Delivered'!W27/'Statewide Annual Weighted Avera'!W26</f>
        <v>4.1025710596732843</v>
      </c>
      <c r="X928" s="3">
        <f>'Pine Delivered'!X27/'Statewide Annual Weighted Avera'!X26</f>
        <v>4.1874230302302866</v>
      </c>
      <c r="Y928" s="3">
        <f>'Pine Delivered'!Y27/'Statewide Annual Weighted Avera'!Y26</f>
        <v>2.7542347175575865</v>
      </c>
    </row>
    <row r="929" spans="1:25" x14ac:dyDescent="0.25">
      <c r="A929" s="2">
        <v>2002</v>
      </c>
      <c r="D929" s="3">
        <f>'Pine Delivered'!D28/'Statewide Annual Weighted Avera'!D27</f>
        <v>1.2502578678899381</v>
      </c>
      <c r="E929" s="3">
        <f>'Pine Delivered'!E28/'Statewide Annual Weighted Avera'!E27</f>
        <v>1.4327653183991886</v>
      </c>
      <c r="F929" s="3">
        <f>'Pine Delivered'!F28/'Statewide Annual Weighted Avera'!F27</f>
        <v>1.3557862116585753</v>
      </c>
      <c r="G929" s="3">
        <f>'Pine Delivered'!G28/'Statewide Annual Weighted Avera'!G27</f>
        <v>1.2557849682582722</v>
      </c>
      <c r="H929" s="3">
        <f>'Pine Delivered'!H28/'Statewide Annual Weighted Avera'!H27</f>
        <v>1.340006646422891</v>
      </c>
      <c r="I929" s="3">
        <f>'Pine Delivered'!I28/'Statewide Annual Weighted Avera'!I27</f>
        <v>1.1436078630161584</v>
      </c>
      <c r="J929" s="3">
        <f>'Pine Delivered'!J28/'Statewide Annual Weighted Avera'!J27</f>
        <v>1.2595355275758602</v>
      </c>
      <c r="K929" s="3">
        <f>'Pine Delivered'!K28/'Statewide Annual Weighted Avera'!K27</f>
        <v>1.2131053551024986</v>
      </c>
      <c r="L929" s="3">
        <f>'Pine Delivered'!L28/'Statewide Annual Weighted Avera'!L27</f>
        <v>1.494396727061758</v>
      </c>
      <c r="M929" s="3">
        <f>'Pine Delivered'!M28/'Statewide Annual Weighted Avera'!M27</f>
        <v>1.5520609979422257</v>
      </c>
      <c r="N929" s="3">
        <f>'Pine Delivered'!N28/'Statewide Annual Weighted Avera'!N27</f>
        <v>1.2996488539723248</v>
      </c>
      <c r="O929" s="3">
        <f>'Pine Delivered'!O28/'Statewide Annual Weighted Avera'!O27</f>
        <v>3.3567586050388956</v>
      </c>
      <c r="P929" s="3">
        <f>'Pine Delivered'!P28/'Statewide Annual Weighted Avera'!P27</f>
        <v>4.4826441640795291</v>
      </c>
      <c r="Q929" s="3">
        <f>'Pine Delivered'!Q28/'Statewide Annual Weighted Avera'!Q27</f>
        <v>2.7799540660724196</v>
      </c>
      <c r="R929" s="3">
        <f>'Pine Delivered'!R28/'Statewide Annual Weighted Avera'!R27</f>
        <v>3.3527741035798839</v>
      </c>
      <c r="S929" s="3">
        <f>'Pine Delivered'!S28/'Statewide Annual Weighted Avera'!S27</f>
        <v>3.8246399434074707</v>
      </c>
      <c r="T929" s="3">
        <f>'Pine Delivered'!T28/'Statewide Annual Weighted Avera'!T27</f>
        <v>3.340751275830335</v>
      </c>
      <c r="U929" s="3">
        <f>'Pine Delivered'!U28/'Statewide Annual Weighted Avera'!U27</f>
        <v>3.711606658212848</v>
      </c>
      <c r="V929" s="3">
        <f>'Pine Delivered'!V28/'Statewide Annual Weighted Avera'!V27</f>
        <v>3.2598998966700083</v>
      </c>
      <c r="W929" s="3">
        <f>'Pine Delivered'!W28/'Statewide Annual Weighted Avera'!W27</f>
        <v>3.7045222543882734</v>
      </c>
      <c r="X929" s="3">
        <f>'Pine Delivered'!X28/'Statewide Annual Weighted Avera'!X27</f>
        <v>4.5088562331788795</v>
      </c>
      <c r="Y929" s="3">
        <f>'Pine Delivered'!Y28/'Statewide Annual Weighted Avera'!Y27</f>
        <v>3.0369199110109002</v>
      </c>
    </row>
    <row r="930" spans="1:25" x14ac:dyDescent="0.25">
      <c r="A930" s="2">
        <v>2003</v>
      </c>
      <c r="D930" s="3">
        <f>'Pine Delivered'!D29/'Statewide Annual Weighted Avera'!D28</f>
        <v>1.1463384055443502</v>
      </c>
      <c r="E930" s="3">
        <f>'Pine Delivered'!E29/'Statewide Annual Weighted Avera'!E28</f>
        <v>1.4379168330389793</v>
      </c>
      <c r="F930" s="3">
        <f>'Pine Delivered'!F29/'Statewide Annual Weighted Avera'!F28</f>
        <v>1.3186855565051718</v>
      </c>
      <c r="G930" s="3">
        <f>'Pine Delivered'!G29/'Statewide Annual Weighted Avera'!G28</f>
        <v>1.2552752697065044</v>
      </c>
      <c r="H930" s="3">
        <f>'Pine Delivered'!H29/'Statewide Annual Weighted Avera'!H28</f>
        <v>1.5130849663293604</v>
      </c>
      <c r="I930" s="3">
        <f>'Pine Delivered'!I29/'Statewide Annual Weighted Avera'!I28</f>
        <v>1.2389018737259123</v>
      </c>
      <c r="J930" s="3">
        <f>'Pine Delivered'!J29/'Statewide Annual Weighted Avera'!J28</f>
        <v>1.3618032639947268</v>
      </c>
      <c r="K930" s="3">
        <f>'Pine Delivered'!K29/'Statewide Annual Weighted Avera'!K28</f>
        <v>1.3201379318916002</v>
      </c>
      <c r="L930" s="3">
        <f>'Pine Delivered'!L29/'Statewide Annual Weighted Avera'!L28</f>
        <v>1.6157312840930713</v>
      </c>
      <c r="M930" s="3">
        <f>'Pine Delivered'!M29/'Statewide Annual Weighted Avera'!M28</f>
        <v>1.3872130753726242</v>
      </c>
      <c r="N930" s="3">
        <f>'Pine Delivered'!N29/'Statewide Annual Weighted Avera'!N28</f>
        <v>1.3273380213968029</v>
      </c>
      <c r="O930" s="3">
        <f>'Pine Delivered'!O29/'Statewide Annual Weighted Avera'!O28</f>
        <v>2.8939136238962648</v>
      </c>
      <c r="P930" s="3">
        <f>'Pine Delivered'!P29/'Statewide Annual Weighted Avera'!P28</f>
        <v>3.8745970565503876</v>
      </c>
      <c r="Q930" s="3">
        <f>'Pine Delivered'!Q29/'Statewide Annual Weighted Avera'!Q28</f>
        <v>2.583862436840342</v>
      </c>
      <c r="R930" s="3">
        <f>'Pine Delivered'!R29/'Statewide Annual Weighted Avera'!R28</f>
        <v>3.4739728016005058</v>
      </c>
      <c r="S930" s="3">
        <f>'Pine Delivered'!S29/'Statewide Annual Weighted Avera'!S28</f>
        <v>3.4405021630328414</v>
      </c>
      <c r="T930" s="3">
        <f>'Pine Delivered'!T29/'Statewide Annual Weighted Avera'!T28</f>
        <v>3.0061048830015911</v>
      </c>
      <c r="U930" s="3">
        <f>'Pine Delivered'!U29/'Statewide Annual Weighted Avera'!U28</f>
        <v>3.1468907197935052</v>
      </c>
      <c r="V930" s="3">
        <f>'Pine Delivered'!V29/'Statewide Annual Weighted Avera'!V28</f>
        <v>3.4841527779899484</v>
      </c>
      <c r="W930" s="3">
        <f>'Pine Delivered'!W29/'Statewide Annual Weighted Avera'!W28</f>
        <v>3.817740396811502</v>
      </c>
      <c r="X930" s="3">
        <f>'Pine Delivered'!X29/'Statewide Annual Weighted Avera'!X28</f>
        <v>4.0475477491059415</v>
      </c>
      <c r="Y930" s="3">
        <f>'Pine Delivered'!Y29/'Statewide Annual Weighted Avera'!Y28</f>
        <v>2.9895429357906642</v>
      </c>
    </row>
    <row r="931" spans="1:25" x14ac:dyDescent="0.25">
      <c r="A931" s="2">
        <v>2004</v>
      </c>
      <c r="D931" s="3">
        <f>'Pine Delivered'!D30/'Statewide Annual Weighted Avera'!D29</f>
        <v>1.2384036973337988</v>
      </c>
      <c r="E931" s="3">
        <f>'Pine Delivered'!E30/'Statewide Annual Weighted Avera'!E29</f>
        <v>1.3530632912034328</v>
      </c>
      <c r="F931" s="3">
        <f>'Pine Delivered'!F30/'Statewide Annual Weighted Avera'!F29</f>
        <v>1.3020833891003403</v>
      </c>
      <c r="G931" s="3">
        <f>'Pine Delivered'!G30/'Statewide Annual Weighted Avera'!G29</f>
        <v>1.3138481147268171</v>
      </c>
      <c r="H931" s="3">
        <f>'Pine Delivered'!H30/'Statewide Annual Weighted Avera'!H29</f>
        <v>1.3839024436953717</v>
      </c>
      <c r="I931" s="3">
        <f>'Pine Delivered'!I30/'Statewide Annual Weighted Avera'!I29</f>
        <v>1.2054005190780472</v>
      </c>
      <c r="J931" s="3">
        <f>'Pine Delivered'!J30/'Statewide Annual Weighted Avera'!J29</f>
        <v>1.313654418785867</v>
      </c>
      <c r="K931" s="3">
        <f>'Pine Delivered'!K30/'Statewide Annual Weighted Avera'!K29</f>
        <v>1.2868948067663091</v>
      </c>
      <c r="L931" s="3">
        <f>'Pine Delivered'!L30/'Statewide Annual Weighted Avera'!L29</f>
        <v>1.327851979933071</v>
      </c>
      <c r="M931" s="3">
        <f>'Pine Delivered'!M30/'Statewide Annual Weighted Avera'!M29</f>
        <v>1.358646270164185</v>
      </c>
      <c r="N931" s="3">
        <f>'Pine Delivered'!N30/'Statewide Annual Weighted Avera'!N29</f>
        <v>1.3383919540935669</v>
      </c>
      <c r="O931" s="3">
        <f>'Pine Delivered'!O30/'Statewide Annual Weighted Avera'!O29</f>
        <v>3.1443075769017246</v>
      </c>
      <c r="P931" s="3">
        <f>'Pine Delivered'!P30/'Statewide Annual Weighted Avera'!P29</f>
        <v>3.5671345362244522</v>
      </c>
      <c r="Q931" s="3">
        <f>'Pine Delivered'!Q30/'Statewide Annual Weighted Avera'!Q29</f>
        <v>2.7274818993086072</v>
      </c>
      <c r="R931" s="3">
        <f>'Pine Delivered'!R30/'Statewide Annual Weighted Avera'!R29</f>
        <v>3.5268514654056795</v>
      </c>
      <c r="S931" s="3">
        <f>'Pine Delivered'!S30/'Statewide Annual Weighted Avera'!S29</f>
        <v>3.5674244598843075</v>
      </c>
      <c r="T931" s="3">
        <f>'Pine Delivered'!T30/'Statewide Annual Weighted Avera'!T29</f>
        <v>3.0150367908194973</v>
      </c>
      <c r="U931" s="3">
        <f>'Pine Delivered'!U30/'Statewide Annual Weighted Avera'!U29</f>
        <v>3.4945672702567272</v>
      </c>
      <c r="V931" s="3">
        <f>'Pine Delivered'!V30/'Statewide Annual Weighted Avera'!V29</f>
        <v>3.4947286936746327</v>
      </c>
      <c r="W931" s="3">
        <f>'Pine Delivered'!W30/'Statewide Annual Weighted Avera'!W29</f>
        <v>3.7291677963344543</v>
      </c>
      <c r="X931" s="3">
        <f>'Pine Delivered'!X30/'Statewide Annual Weighted Avera'!X29</f>
        <v>3.8803260621433964</v>
      </c>
      <c r="Y931" s="3">
        <f>'Pine Delivered'!Y30/'Statewide Annual Weighted Avera'!Y29</f>
        <v>3.2661582967113505</v>
      </c>
    </row>
    <row r="932" spans="1:25" x14ac:dyDescent="0.25">
      <c r="A932" s="2">
        <v>2005</v>
      </c>
      <c r="D932" s="3">
        <f>'Pine Delivered'!D31/'Statewide Annual Weighted Avera'!D30</f>
        <v>1.2488226001360878</v>
      </c>
      <c r="E932" s="3">
        <f>'Pine Delivered'!E31/'Statewide Annual Weighted Avera'!E30</f>
        <v>1.1215713226943103</v>
      </c>
      <c r="F932" s="3">
        <f>'Pine Delivered'!F31/'Statewide Annual Weighted Avera'!F30</f>
        <v>1.3454593401814676</v>
      </c>
      <c r="G932" s="3">
        <f>'Pine Delivered'!G31/'Statewide Annual Weighted Avera'!G30</f>
        <v>1.3070812983858824</v>
      </c>
      <c r="H932" s="3">
        <f>'Pine Delivered'!H31/'Statewide Annual Weighted Avera'!H30</f>
        <v>1.3897065427909701</v>
      </c>
      <c r="I932" s="3">
        <f>'Pine Delivered'!I31/'Statewide Annual Weighted Avera'!I30</f>
        <v>1.2215165953909686</v>
      </c>
      <c r="J932" s="3">
        <f>'Pine Delivered'!J31/'Statewide Annual Weighted Avera'!J30</f>
        <v>1.4509013269778999</v>
      </c>
      <c r="K932" s="3">
        <f>'Pine Delivered'!K31/'Statewide Annual Weighted Avera'!K30</f>
        <v>1.2932768767151448</v>
      </c>
      <c r="L932" s="3">
        <f>'Pine Delivered'!L31/'Statewide Annual Weighted Avera'!L30</f>
        <v>1.6341425343311868</v>
      </c>
      <c r="M932" s="3">
        <f>'Pine Delivered'!M31/'Statewide Annual Weighted Avera'!M30</f>
        <v>1.2840609592084526</v>
      </c>
      <c r="N932" s="3">
        <f>'Pine Delivered'!N31/'Statewide Annual Weighted Avera'!N30</f>
        <v>1.3411012511483897</v>
      </c>
      <c r="O932" s="3">
        <f>'Pine Delivered'!O31/'Statewide Annual Weighted Avera'!O30</f>
        <v>3.2307005143055263</v>
      </c>
      <c r="P932" s="3">
        <f>'Pine Delivered'!P31/'Statewide Annual Weighted Avera'!P30</f>
        <v>3.1216813536615229</v>
      </c>
      <c r="Q932" s="3">
        <f>'Pine Delivered'!Q31/'Statewide Annual Weighted Avera'!Q30</f>
        <v>3.0164877301111463</v>
      </c>
      <c r="R932" s="3">
        <f>'Pine Delivered'!R31/'Statewide Annual Weighted Avera'!R30</f>
        <v>3.3953520210578412</v>
      </c>
      <c r="S932" s="3">
        <f>'Pine Delivered'!S31/'Statewide Annual Weighted Avera'!S30</f>
        <v>3.136988858948305</v>
      </c>
      <c r="T932" s="3">
        <f>'Pine Delivered'!T31/'Statewide Annual Weighted Avera'!T30</f>
        <v>3.0184083949583504</v>
      </c>
      <c r="U932" s="3">
        <f>'Pine Delivered'!U31/'Statewide Annual Weighted Avera'!U30</f>
        <v>3.5962599452312589</v>
      </c>
      <c r="V932" s="3">
        <f>'Pine Delivered'!V31/'Statewide Annual Weighted Avera'!V30</f>
        <v>3.4143889253776591</v>
      </c>
      <c r="W932" s="3">
        <f>'Pine Delivered'!W31/'Statewide Annual Weighted Avera'!W30</f>
        <v>4.5402854067183753</v>
      </c>
      <c r="X932" s="3">
        <f>'Pine Delivered'!X31/'Statewide Annual Weighted Avera'!X30</f>
        <v>3.0336904795952551</v>
      </c>
      <c r="Y932" s="3">
        <f>'Pine Delivered'!Y31/'Statewide Annual Weighted Avera'!Y30</f>
        <v>3.2257423970310093</v>
      </c>
    </row>
    <row r="933" spans="1:25" x14ac:dyDescent="0.25">
      <c r="A933" s="2">
        <v>2006</v>
      </c>
      <c r="D933" s="3">
        <f>'Pine Delivered'!D32/'Statewide Annual Weighted Avera'!D31</f>
        <v>1.2949962728800977</v>
      </c>
      <c r="E933" s="3">
        <f>'Pine Delivered'!E32/'Statewide Annual Weighted Avera'!E31</f>
        <v>1.2048064993771088</v>
      </c>
      <c r="F933" s="3">
        <f>'Pine Delivered'!F32/'Statewide Annual Weighted Avera'!F31</f>
        <v>1.4294593262555675</v>
      </c>
      <c r="G933" s="3">
        <f>'Pine Delivered'!G32/'Statewide Annual Weighted Avera'!G31</f>
        <v>1.3348306119353768</v>
      </c>
      <c r="H933" s="3">
        <f>'Pine Delivered'!H32/'Statewide Annual Weighted Avera'!H31</f>
        <v>1.4131193367911055</v>
      </c>
      <c r="I933" s="3">
        <f>'Pine Delivered'!I32/'Statewide Annual Weighted Avera'!I31</f>
        <v>1.1693687681358595</v>
      </c>
      <c r="J933" s="3">
        <f>'Pine Delivered'!J32/'Statewide Annual Weighted Avera'!J31</f>
        <v>1.3269219439866722</v>
      </c>
      <c r="K933" s="3">
        <f>'Pine Delivered'!K32/'Statewide Annual Weighted Avera'!K31</f>
        <v>1.305517089013154</v>
      </c>
      <c r="L933" s="3">
        <f>'Pine Delivered'!L32/'Statewide Annual Weighted Avera'!L31</f>
        <v>1.8269792893444099</v>
      </c>
      <c r="M933" s="3">
        <f>'Pine Delivered'!M32/'Statewide Annual Weighted Avera'!M31</f>
        <v>1.2777004454028114</v>
      </c>
      <c r="N933" s="3">
        <f>'Pine Delivered'!N32/'Statewide Annual Weighted Avera'!N31</f>
        <v>1.512081305780435</v>
      </c>
      <c r="O933" s="3">
        <f>'Pine Delivered'!O32/'Statewide Annual Weighted Avera'!O31</f>
        <v>3.567812053871156</v>
      </c>
      <c r="P933" s="3">
        <f>'Pine Delivered'!P32/'Statewide Annual Weighted Avera'!P31</f>
        <v>3.3183303826583561</v>
      </c>
      <c r="Q933" s="3">
        <f>'Pine Delivered'!Q32/'Statewide Annual Weighted Avera'!Q31</f>
        <v>3.1458022384295714</v>
      </c>
      <c r="R933" s="3">
        <f>'Pine Delivered'!R32/'Statewide Annual Weighted Avera'!R31</f>
        <v>3.8439015994453576</v>
      </c>
      <c r="S933" s="3">
        <f>'Pine Delivered'!S32/'Statewide Annual Weighted Avera'!S31</f>
        <v>3.2769297939752442</v>
      </c>
      <c r="T933" s="3">
        <f>'Pine Delivered'!T32/'Statewide Annual Weighted Avera'!T31</f>
        <v>3.4810342943190933</v>
      </c>
      <c r="U933" s="3">
        <f>'Pine Delivered'!U32/'Statewide Annual Weighted Avera'!U31</f>
        <v>3.7690330984097895</v>
      </c>
      <c r="V933" s="3">
        <f>'Pine Delivered'!V32/'Statewide Annual Weighted Avera'!V31</f>
        <v>3.3902203964506197</v>
      </c>
      <c r="W933" s="3">
        <f>'Pine Delivered'!W32/'Statewide Annual Weighted Avera'!W31</f>
        <v>4.2999383705164558</v>
      </c>
      <c r="X933" s="3">
        <f>'Pine Delivered'!X32/'Statewide Annual Weighted Avera'!X31</f>
        <v>3.6156357720617511</v>
      </c>
      <c r="Y933" s="3">
        <f>'Pine Delivered'!Y32/'Statewide Annual Weighted Avera'!Y31</f>
        <v>3.6326894153954328</v>
      </c>
    </row>
    <row r="934" spans="1:25" x14ac:dyDescent="0.25">
      <c r="A934" s="2">
        <v>2007</v>
      </c>
      <c r="D934" s="3">
        <f>'Pine Delivered'!D33/'Statewide Annual Weighted Avera'!D32</f>
        <v>1.3501365853323652</v>
      </c>
      <c r="E934" s="3">
        <f>'Pine Delivered'!E33/'Statewide Annual Weighted Avera'!E32</f>
        <v>1.1270414241071758</v>
      </c>
      <c r="F934" s="3">
        <f>'Pine Delivered'!F33/'Statewide Annual Weighted Avera'!F32</f>
        <v>1.3830455513224291</v>
      </c>
      <c r="G934" s="3">
        <f>'Pine Delivered'!G33/'Statewide Annual Weighted Avera'!G32</f>
        <v>1.3636318150468874</v>
      </c>
      <c r="H934" s="3">
        <f>'Pine Delivered'!H33/'Statewide Annual Weighted Avera'!H32</f>
        <v>1.3033996604987346</v>
      </c>
      <c r="I934" s="3">
        <f>'Pine Delivered'!I33/'Statewide Annual Weighted Avera'!I32</f>
        <v>1.3380377403449606</v>
      </c>
      <c r="J934" s="3">
        <f>'Pine Delivered'!J33/'Statewide Annual Weighted Avera'!J32</f>
        <v>1.3648685348660765</v>
      </c>
      <c r="K934" s="3">
        <f>'Pine Delivered'!K33/'Statewide Annual Weighted Avera'!K32</f>
        <v>1.2320419909206801</v>
      </c>
      <c r="L934" s="3">
        <f>'Pine Delivered'!L33/'Statewide Annual Weighted Avera'!L32</f>
        <v>2.1992863574839796</v>
      </c>
      <c r="M934" s="3">
        <f>'Pine Delivered'!M33/'Statewide Annual Weighted Avera'!M32</f>
        <v>1.267056363540755</v>
      </c>
      <c r="N934" s="3">
        <f>'Pine Delivered'!N33/'Statewide Annual Weighted Avera'!N32</f>
        <v>1.3272020472112394</v>
      </c>
      <c r="O934" s="3">
        <f>'Pine Delivered'!O33/'Statewide Annual Weighted Avera'!O32</f>
        <v>3.3967891235623422</v>
      </c>
      <c r="P934" s="3">
        <f>'Pine Delivered'!P33/'Statewide Annual Weighted Avera'!P32</f>
        <v>3.0663455295000235</v>
      </c>
      <c r="Q934" s="3">
        <f>'Pine Delivered'!Q33/'Statewide Annual Weighted Avera'!Q32</f>
        <v>2.8820072915123442</v>
      </c>
      <c r="R934" s="3">
        <f>'Pine Delivered'!R33/'Statewide Annual Weighted Avera'!R32</f>
        <v>3.5670570879863033</v>
      </c>
      <c r="S934" s="3">
        <f>'Pine Delivered'!S33/'Statewide Annual Weighted Avera'!S32</f>
        <v>2.8995572726525292</v>
      </c>
      <c r="T934" s="3">
        <f>'Pine Delivered'!T33/'Statewide Annual Weighted Avera'!T32</f>
        <v>3.136711185590344</v>
      </c>
      <c r="U934" s="3">
        <f>'Pine Delivered'!U33/'Statewide Annual Weighted Avera'!U32</f>
        <v>3.4954861744510368</v>
      </c>
      <c r="V934" s="3">
        <f>'Pine Delivered'!V33/'Statewide Annual Weighted Avera'!V32</f>
        <v>3.3409373169302872</v>
      </c>
      <c r="W934" s="3">
        <f>'Pine Delivered'!W33/'Statewide Annual Weighted Avera'!W32</f>
        <v>3.5443941223272564</v>
      </c>
      <c r="X934" s="3">
        <f>'Pine Delivered'!X33/'Statewide Annual Weighted Avera'!X32</f>
        <v>2.5205150063342634</v>
      </c>
      <c r="Y934" s="3">
        <f>'Pine Delivered'!Y33/'Statewide Annual Weighted Avera'!Y32</f>
        <v>3.1959477256847992</v>
      </c>
    </row>
    <row r="935" spans="1:25" x14ac:dyDescent="0.25">
      <c r="A935" s="2">
        <v>2008</v>
      </c>
      <c r="D935" s="3">
        <f>'Pine Delivered'!D34/'Statewide Annual Weighted Avera'!D33</f>
        <v>1.5257196462357154</v>
      </c>
      <c r="E935" s="3">
        <f>'Pine Delivered'!E34/'Statewide Annual Weighted Avera'!E33</f>
        <v>1.5617107359105962</v>
      </c>
      <c r="F935" s="3">
        <f>'Pine Delivered'!F34/'Statewide Annual Weighted Avera'!F33</f>
        <v>1.5123361239982958</v>
      </c>
      <c r="G935" s="3">
        <f>'Pine Delivered'!G34/'Statewide Annual Weighted Avera'!G33</f>
        <v>1.5546006914500559</v>
      </c>
      <c r="H935" s="3">
        <f>'Pine Delivered'!H34/'Statewide Annual Weighted Avera'!H33</f>
        <v>1.4963745036573086</v>
      </c>
      <c r="I935" s="3">
        <f>'Pine Delivered'!I34/'Statewide Annual Weighted Avera'!I33</f>
        <v>1.4768886608040865</v>
      </c>
      <c r="J935" s="3">
        <f>'Pine Delivered'!J34/'Statewide Annual Weighted Avera'!J33</f>
        <v>1.4163785791759929</v>
      </c>
      <c r="K935" s="3">
        <f>'Pine Delivered'!K34/'Statewide Annual Weighted Avera'!K33</f>
        <v>1.3872894033633172</v>
      </c>
      <c r="L935" s="3">
        <f>'Pine Delivered'!L34/'Statewide Annual Weighted Avera'!L33</f>
        <v>2.1066782561342143</v>
      </c>
      <c r="M935" s="3">
        <f>'Pine Delivered'!M34/'Statewide Annual Weighted Avera'!M33</f>
        <v>1.5214151014629989</v>
      </c>
      <c r="N935" s="3">
        <f>'Pine Delivered'!N34/'Statewide Annual Weighted Avera'!N33</f>
        <v>1.5167739240460349</v>
      </c>
      <c r="O935" s="3">
        <f>'Pine Delivered'!O34/'Statewide Annual Weighted Avera'!O33</f>
        <v>3.2852657093915121</v>
      </c>
      <c r="P935" s="3">
        <f>'Pine Delivered'!P34/'Statewide Annual Weighted Avera'!P33</f>
        <v>2.8097831100297697</v>
      </c>
      <c r="Q935" s="3">
        <f>'Pine Delivered'!Q34/'Statewide Annual Weighted Avera'!Q33</f>
        <v>2.6526565166828622</v>
      </c>
      <c r="R935" s="3">
        <f>'Pine Delivered'!R34/'Statewide Annual Weighted Avera'!R33</f>
        <v>3.4243630251611994</v>
      </c>
      <c r="S935" s="3">
        <f>'Pine Delivered'!S34/'Statewide Annual Weighted Avera'!S33</f>
        <v>2.6373048910660759</v>
      </c>
      <c r="T935" s="3">
        <f>'Pine Delivered'!T34/'Statewide Annual Weighted Avera'!T33</f>
        <v>2.9980531467918548</v>
      </c>
      <c r="U935" s="3">
        <f>'Pine Delivered'!U34/'Statewide Annual Weighted Avera'!U33</f>
        <v>3.5798239747553029</v>
      </c>
      <c r="V935" s="3">
        <f>'Pine Delivered'!V34/'Statewide Annual Weighted Avera'!V33</f>
        <v>3.3586905584779223</v>
      </c>
      <c r="W935" s="3">
        <f>'Pine Delivered'!W34/'Statewide Annual Weighted Avera'!W33</f>
        <v>3.3419120364992034</v>
      </c>
      <c r="X935" s="3">
        <f>'Pine Delivered'!X34/'Statewide Annual Weighted Avera'!X33</f>
        <v>3.0488748253277693</v>
      </c>
      <c r="Y935" s="3">
        <f>'Pine Delivered'!Y34/'Statewide Annual Weighted Avera'!Y33</f>
        <v>3.4093182855013775</v>
      </c>
    </row>
    <row r="936" spans="1:25" x14ac:dyDescent="0.25">
      <c r="A936" s="2">
        <v>2009</v>
      </c>
      <c r="D936" s="3">
        <f>'Pine Delivered'!D35/'Statewide Annual Weighted Avera'!D34</f>
        <v>1.649161654714441</v>
      </c>
      <c r="E936" s="3">
        <f>'Pine Delivered'!E35/'Statewide Annual Weighted Avera'!E34</f>
        <v>1.4236176462423913</v>
      </c>
      <c r="F936" s="3">
        <f>'Pine Delivered'!F35/'Statewide Annual Weighted Avera'!F34</f>
        <v>1.4989588436655497</v>
      </c>
      <c r="G936" s="3">
        <f>'Pine Delivered'!G35/'Statewide Annual Weighted Avera'!G34</f>
        <v>1.5261380740408634</v>
      </c>
      <c r="H936" s="3">
        <f>'Pine Delivered'!H35/'Statewide Annual Weighted Avera'!H34</f>
        <v>1.4078223561974519</v>
      </c>
      <c r="I936" s="3">
        <f>'Pine Delivered'!I35/'Statewide Annual Weighted Avera'!I34</f>
        <v>1.6074626490091684</v>
      </c>
      <c r="J936" s="3">
        <f>'Pine Delivered'!J35/'Statewide Annual Weighted Avera'!J34</f>
        <v>1.5631752176819391</v>
      </c>
      <c r="K936" s="3">
        <f>'Pine Delivered'!K35/'Statewide Annual Weighted Avera'!K34</f>
        <v>1.4731005879798376</v>
      </c>
      <c r="L936" s="3">
        <f>'Pine Delivered'!L35/'Statewide Annual Weighted Avera'!L34</f>
        <v>1.9934526398330594</v>
      </c>
      <c r="M936" s="3">
        <f>'Pine Delivered'!M35/'Statewide Annual Weighted Avera'!M34</f>
        <v>1.5869876328511832</v>
      </c>
      <c r="N936" s="3">
        <f>'Pine Delivered'!N35/'Statewide Annual Weighted Avera'!N34</f>
        <v>1.5063076907837669</v>
      </c>
      <c r="O936" s="3">
        <f>'Pine Delivered'!O35/'Statewide Annual Weighted Avera'!O34</f>
        <v>2.8923651268484196</v>
      </c>
      <c r="P936" s="3">
        <f>'Pine Delivered'!P35/'Statewide Annual Weighted Avera'!P34</f>
        <v>2.8034526728670452</v>
      </c>
      <c r="Q936" s="3">
        <f>'Pine Delivered'!Q35/'Statewide Annual Weighted Avera'!Q34</f>
        <v>2.7072343040415703</v>
      </c>
      <c r="R936" s="3">
        <f>'Pine Delivered'!R35/'Statewide Annual Weighted Avera'!R34</f>
        <v>3.1084243807252103</v>
      </c>
      <c r="S936" s="3">
        <f>'Pine Delivered'!S35/'Statewide Annual Weighted Avera'!S34</f>
        <v>2.9023725971606269</v>
      </c>
      <c r="T936" s="3">
        <f>'Pine Delivered'!T35/'Statewide Annual Weighted Avera'!T34</f>
        <v>2.9160606957471997</v>
      </c>
      <c r="U936" s="3">
        <f>'Pine Delivered'!U35/'Statewide Annual Weighted Avera'!U34</f>
        <v>3.7252938431421163</v>
      </c>
      <c r="V936" s="3">
        <f>'Pine Delivered'!V35/'Statewide Annual Weighted Avera'!V34</f>
        <v>2.9978260544451683</v>
      </c>
      <c r="W936" s="3">
        <f>'Pine Delivered'!W35/'Statewide Annual Weighted Avera'!W34</f>
        <v>3.8564848547513377</v>
      </c>
      <c r="X936" s="3">
        <f>'Pine Delivered'!X35/'Statewide Annual Weighted Avera'!X34</f>
        <v>3.2285227957751763</v>
      </c>
      <c r="Y936" s="3">
        <f>'Pine Delivered'!Y35/'Statewide Annual Weighted Avera'!Y34</f>
        <v>3.2376245583705034</v>
      </c>
    </row>
    <row r="937" spans="1:25" x14ac:dyDescent="0.25">
      <c r="A937" s="2">
        <v>2010</v>
      </c>
      <c r="D937" s="3">
        <f>'Pine Delivered'!D36/'Statewide Annual Weighted Avera'!D35</f>
        <v>1.6123767929229198</v>
      </c>
      <c r="E937" s="3">
        <f>'Pine Delivered'!E36/'Statewide Annual Weighted Avera'!E35</f>
        <v>1.5819823690148236</v>
      </c>
      <c r="F937" s="3">
        <f>'Pine Delivered'!F36/'Statewide Annual Weighted Avera'!F35</f>
        <v>1.5138443753597874</v>
      </c>
      <c r="G937" s="3">
        <f>'Pine Delivered'!G36/'Statewide Annual Weighted Avera'!G35</f>
        <v>1.5052215319895201</v>
      </c>
      <c r="H937" s="3">
        <f>'Pine Delivered'!H36/'Statewide Annual Weighted Avera'!H35</f>
        <v>1.5080922623508888</v>
      </c>
      <c r="I937" s="3">
        <f>'Pine Delivered'!I36/'Statewide Annual Weighted Avera'!I35</f>
        <v>1.4997084084307308</v>
      </c>
      <c r="J937" s="3">
        <f>'Pine Delivered'!J36/'Statewide Annual Weighted Avera'!J35</f>
        <v>1.4927338136088828</v>
      </c>
      <c r="K937" s="3">
        <f>'Pine Delivered'!K36/'Statewide Annual Weighted Avera'!K35</f>
        <v>1.5328733387066553</v>
      </c>
      <c r="L937" s="3">
        <f>'Pine Delivered'!L36/'Statewide Annual Weighted Avera'!L35</f>
        <v>1.9693576987074979</v>
      </c>
      <c r="M937" s="3">
        <f>'Pine Delivered'!M36/'Statewide Annual Weighted Avera'!M35</f>
        <v>1.5291840223767932</v>
      </c>
      <c r="N937" s="3">
        <f>'Pine Delivered'!N36/'Statewide Annual Weighted Avera'!N35</f>
        <v>1.6207219734683098</v>
      </c>
      <c r="O937" s="3">
        <f>'Pine Delivered'!O36/'Statewide Annual Weighted Avera'!O35</f>
        <v>2.7171870997080823</v>
      </c>
      <c r="P937" s="3">
        <f>'Pine Delivered'!P36/'Statewide Annual Weighted Avera'!P35</f>
        <v>2.5902586286348854</v>
      </c>
      <c r="Q937" s="3">
        <f>'Pine Delivered'!Q36/'Statewide Annual Weighted Avera'!Q35</f>
        <v>2.5149027715416734</v>
      </c>
      <c r="R937" s="3">
        <f>'Pine Delivered'!R36/'Statewide Annual Weighted Avera'!R35</f>
        <v>2.7456717398998838</v>
      </c>
      <c r="S937" s="3">
        <f>'Pine Delivered'!S36/'Statewide Annual Weighted Avera'!S35</f>
        <v>2.5161771245856457</v>
      </c>
      <c r="T937" s="3">
        <f>'Pine Delivered'!T36/'Statewide Annual Weighted Avera'!T35</f>
        <v>2.5872099649922657</v>
      </c>
      <c r="U937" s="3">
        <f>'Pine Delivered'!U36/'Statewide Annual Weighted Avera'!U35</f>
        <v>2.9597816704953894</v>
      </c>
      <c r="V937" s="3">
        <f>'Pine Delivered'!V36/'Statewide Annual Weighted Avera'!V35</f>
        <v>2.6809947270214156</v>
      </c>
      <c r="W937" s="3">
        <f>'Pine Delivered'!W36/'Statewide Annual Weighted Avera'!W35</f>
        <v>4.1318170325878238</v>
      </c>
      <c r="X937" s="3">
        <f>'Pine Delivered'!X36/'Statewide Annual Weighted Avera'!X35</f>
        <v>2.8675353511744777</v>
      </c>
      <c r="Y937" s="3">
        <f>'Pine Delivered'!Y36/'Statewide Annual Weighted Avera'!Y35</f>
        <v>3.2248824339716711</v>
      </c>
    </row>
    <row r="938" spans="1:25" x14ac:dyDescent="0.25">
      <c r="A938" s="2">
        <v>2011</v>
      </c>
      <c r="D938" s="3">
        <f>'Pine Delivered'!D37/'Statewide Annual Weighted Avera'!D36</f>
        <v>1.6543155328068497</v>
      </c>
      <c r="E938" s="3">
        <f>'Pine Delivered'!E37/'Statewide Annual Weighted Avera'!E36</f>
        <v>1.7050050807111705</v>
      </c>
      <c r="F938" s="3">
        <f>'Pine Delivered'!F37/'Statewide Annual Weighted Avera'!F36</f>
        <v>1.6748813405400369</v>
      </c>
      <c r="G938" s="3">
        <f>'Pine Delivered'!G37/'Statewide Annual Weighted Avera'!G36</f>
        <v>1.6676057227374785</v>
      </c>
      <c r="H938" s="3">
        <f>'Pine Delivered'!H37/'Statewide Annual Weighted Avera'!H36</f>
        <v>1.5964896411298444</v>
      </c>
      <c r="I938" s="3">
        <f>'Pine Delivered'!I37/'Statewide Annual Weighted Avera'!I36</f>
        <v>1.8064301622787173</v>
      </c>
      <c r="J938" s="3">
        <f>'Pine Delivered'!J37/'Statewide Annual Weighted Avera'!J36</f>
        <v>1.638095273222284</v>
      </c>
      <c r="K938" s="3">
        <f>'Pine Delivered'!K37/'Statewide Annual Weighted Avera'!K36</f>
        <v>1.6194257581511422</v>
      </c>
      <c r="L938" s="3">
        <f>'Pine Delivered'!L37/'Statewide Annual Weighted Avera'!L36</f>
        <v>2.2071920770384037</v>
      </c>
      <c r="M938" s="3">
        <f>'Pine Delivered'!M37/'Statewide Annual Weighted Avera'!M36</f>
        <v>1.5937709934792175</v>
      </c>
      <c r="N938" s="3">
        <f>'Pine Delivered'!N37/'Statewide Annual Weighted Avera'!N36</f>
        <v>1.7836851702886594</v>
      </c>
      <c r="O938" s="3">
        <f>'Pine Delivered'!O37/'Statewide Annual Weighted Avera'!O36</f>
        <v>2.985231329714606</v>
      </c>
      <c r="P938" s="3">
        <f>'Pine Delivered'!P37/'Statewide Annual Weighted Avera'!P36</f>
        <v>3.3898810603602612</v>
      </c>
      <c r="Q938" s="3">
        <f>'Pine Delivered'!Q37/'Statewide Annual Weighted Avera'!Q36</f>
        <v>2.7496760088700141</v>
      </c>
      <c r="R938" s="3">
        <f>'Pine Delivered'!R37/'Statewide Annual Weighted Avera'!R36</f>
        <v>2.9343193382792925</v>
      </c>
      <c r="S938" s="3">
        <f>'Pine Delivered'!S37/'Statewide Annual Weighted Avera'!S36</f>
        <v>3.3614783412826315</v>
      </c>
      <c r="T938" s="3">
        <f>'Pine Delivered'!T37/'Statewide Annual Weighted Avera'!T36</f>
        <v>3.2268546124718518</v>
      </c>
      <c r="U938" s="3">
        <f>'Pine Delivered'!U37/'Statewide Annual Weighted Avera'!U36</f>
        <v>3.5931127491055053</v>
      </c>
      <c r="V938" s="3">
        <f>'Pine Delivered'!V37/'Statewide Annual Weighted Avera'!V36</f>
        <v>2.8472873409243133</v>
      </c>
      <c r="W938" s="3">
        <f>'Pine Delivered'!W37/'Statewide Annual Weighted Avera'!W36</f>
        <v>3.5143854169938633</v>
      </c>
      <c r="X938" s="3">
        <f>'Pine Delivered'!X37/'Statewide Annual Weighted Avera'!X36</f>
        <v>3.6579635322165234</v>
      </c>
      <c r="Y938" s="3">
        <f>'Pine Delivered'!Y37/'Statewide Annual Weighted Avera'!Y36</f>
        <v>3.0729028614765976</v>
      </c>
    </row>
    <row r="939" spans="1:25" x14ac:dyDescent="0.25">
      <c r="A939" s="2">
        <v>2012</v>
      </c>
      <c r="D939" s="3">
        <f>'Pine Delivered'!D38/'Statewide Annual Weighted Avera'!D37</f>
        <v>1.6846462622656511</v>
      </c>
      <c r="E939" s="3">
        <f>'Pine Delivered'!E38/'Statewide Annual Weighted Avera'!E37</f>
        <v>1.7775161882424924</v>
      </c>
      <c r="F939" s="3">
        <f>'Pine Delivered'!F38/'Statewide Annual Weighted Avera'!F37</f>
        <v>1.7203903881163045</v>
      </c>
      <c r="G939" s="3">
        <f>'Pine Delivered'!G38/'Statewide Annual Weighted Avera'!G37</f>
        <v>1.7835949515846024</v>
      </c>
      <c r="H939" s="3">
        <f>'Pine Delivered'!H38/'Statewide Annual Weighted Avera'!H37</f>
        <v>1.6309351491396962</v>
      </c>
      <c r="I939" s="3">
        <f>'Pine Delivered'!I38/'Statewide Annual Weighted Avera'!I37</f>
        <v>1.7823861444883857</v>
      </c>
      <c r="J939" s="3">
        <f>'Pine Delivered'!J38/'Statewide Annual Weighted Avera'!J37</f>
        <v>1.6073350005758076</v>
      </c>
      <c r="K939" s="3">
        <f>'Pine Delivered'!K38/'Statewide Annual Weighted Avera'!K37</f>
        <v>1.674749243298282</v>
      </c>
      <c r="L939" s="3">
        <f>'Pine Delivered'!L38/'Statewide Annual Weighted Avera'!L37</f>
        <v>2.1481771997190777</v>
      </c>
      <c r="M939" s="3">
        <f>'Pine Delivered'!M38/'Statewide Annual Weighted Avera'!M37</f>
        <v>1.7151139980414123</v>
      </c>
      <c r="N939" s="3">
        <f>'Pine Delivered'!N38/'Statewide Annual Weighted Avera'!N37</f>
        <v>1.7458213459378333</v>
      </c>
      <c r="O939" s="3">
        <f>'Pine Delivered'!O38/'Statewide Annual Weighted Avera'!O37</f>
        <v>2.9824703783508348</v>
      </c>
      <c r="P939" s="3">
        <f>'Pine Delivered'!P38/'Statewide Annual Weighted Avera'!P37</f>
        <v>3.2121069844363048</v>
      </c>
      <c r="Q939" s="3">
        <f>'Pine Delivered'!Q38/'Statewide Annual Weighted Avera'!Q37</f>
        <v>2.4423501598198318</v>
      </c>
      <c r="R939" s="3">
        <f>'Pine Delivered'!R38/'Statewide Annual Weighted Avera'!R37</f>
        <v>2.953682720658279</v>
      </c>
      <c r="S939" s="3">
        <f>'Pine Delivered'!S38/'Statewide Annual Weighted Avera'!S37</f>
        <v>3.0574477587207118</v>
      </c>
      <c r="T939" s="3">
        <f>'Pine Delivered'!T38/'Statewide Annual Weighted Avera'!T37</f>
        <v>3.3505189297948479</v>
      </c>
      <c r="U939" s="3">
        <f>'Pine Delivered'!U38/'Statewide Annual Weighted Avera'!U37</f>
        <v>3.4490119562015131</v>
      </c>
      <c r="V939" s="3">
        <f>'Pine Delivered'!V38/'Statewide Annual Weighted Avera'!V37</f>
        <v>2.7585579154879651</v>
      </c>
      <c r="W939" s="3">
        <f>'Pine Delivered'!W38/'Statewide Annual Weighted Avera'!W37</f>
        <v>3.3466706592887507</v>
      </c>
      <c r="X939" s="3">
        <f>'Pine Delivered'!X38/'Statewide Annual Weighted Avera'!X37</f>
        <v>3.0798547212763809</v>
      </c>
      <c r="Y939" s="3">
        <f>'Pine Delivered'!Y38/'Statewide Annual Weighted Avera'!Y37</f>
        <v>3.0442376674358571</v>
      </c>
    </row>
    <row r="940" spans="1:25" x14ac:dyDescent="0.25">
      <c r="A940" s="2">
        <v>2013</v>
      </c>
      <c r="D940" s="3">
        <f>'Pine Delivered'!D39/'Statewide Annual Weighted Avera'!D38</f>
        <v>1.7552130552267742</v>
      </c>
      <c r="E940" s="3">
        <f>'Pine Delivered'!E39/'Statewide Annual Weighted Avera'!E38</f>
        <v>1.7415048523234689</v>
      </c>
      <c r="F940" s="3">
        <f>'Pine Delivered'!F39/'Statewide Annual Weighted Avera'!F38</f>
        <v>1.6665163690271685</v>
      </c>
      <c r="G940" s="3">
        <f>'Pine Delivered'!G39/'Statewide Annual Weighted Avera'!G38</f>
        <v>1.6995574408004286</v>
      </c>
      <c r="H940" s="3">
        <f>'Pine Delivered'!H39/'Statewide Annual Weighted Avera'!H38</f>
        <v>1.6855325272967474</v>
      </c>
      <c r="I940" s="3">
        <f>'Pine Delivered'!I39/'Statewide Annual Weighted Avera'!I38</f>
        <v>1.7977771797932227</v>
      </c>
      <c r="J940" s="3">
        <f>'Pine Delivered'!J39/'Statewide Annual Weighted Avera'!J38</f>
        <v>1.6140084031573025</v>
      </c>
      <c r="K940" s="3">
        <f>'Pine Delivered'!K39/'Statewide Annual Weighted Avera'!K38</f>
        <v>1.6432491127407551</v>
      </c>
      <c r="L940" s="3">
        <f>'Pine Delivered'!L39/'Statewide Annual Weighted Avera'!L38</f>
        <v>2.1860991333304876</v>
      </c>
      <c r="M940" s="3">
        <f>'Pine Delivered'!M39/'Statewide Annual Weighted Avera'!M38</f>
        <v>1.6530652892763231</v>
      </c>
      <c r="N940" s="3">
        <f>'Pine Delivered'!N39/'Statewide Annual Weighted Avera'!N38</f>
        <v>1.7079179061420533</v>
      </c>
      <c r="O940" s="3">
        <f>'Pine Delivered'!O39/'Statewide Annual Weighted Avera'!O38</f>
        <v>2.7692461426172965</v>
      </c>
      <c r="P940" s="3">
        <f>'Pine Delivered'!P39/'Statewide Annual Weighted Avera'!P38</f>
        <v>3.1389411737179702</v>
      </c>
      <c r="Q940" s="3">
        <f>'Pine Delivered'!Q39/'Statewide Annual Weighted Avera'!Q38</f>
        <v>2.2731511147511574</v>
      </c>
      <c r="R940" s="3">
        <f>'Pine Delivered'!R39/'Statewide Annual Weighted Avera'!R38</f>
        <v>2.6551046521793609</v>
      </c>
      <c r="S940" s="3">
        <f>'Pine Delivered'!S39/'Statewide Annual Weighted Avera'!S38</f>
        <v>3.0283069560646059</v>
      </c>
      <c r="T940" s="3">
        <f>'Pine Delivered'!T39/'Statewide Annual Weighted Avera'!T38</f>
        <v>3.0665648932990681</v>
      </c>
      <c r="U940" s="3">
        <f>'Pine Delivered'!U39/'Statewide Annual Weighted Avera'!U38</f>
        <v>2.9933597122837723</v>
      </c>
      <c r="V940" s="3">
        <f>'Pine Delivered'!V39/'Statewide Annual Weighted Avera'!V38</f>
        <v>2.6651105681110443</v>
      </c>
      <c r="W940" s="3">
        <f>'Pine Delivered'!W39/'Statewide Annual Weighted Avera'!W38</f>
        <v>3.7621406140626905</v>
      </c>
      <c r="X940" s="3">
        <f>'Pine Delivered'!X39/'Statewide Annual Weighted Avera'!X38</f>
        <v>3.3868198411182857</v>
      </c>
      <c r="Y940" s="3">
        <f>'Pine Delivered'!Y39/'Statewide Annual Weighted Avera'!Y38</f>
        <v>2.565319055009379</v>
      </c>
    </row>
    <row r="941" spans="1:25" x14ac:dyDescent="0.25">
      <c r="A941" s="2">
        <v>2014</v>
      </c>
      <c r="D941" s="3">
        <f>'Pine Delivered'!D40/'Statewide Annual Weighted Avera'!D39</f>
        <v>1.7502015491687974</v>
      </c>
      <c r="E941" s="3">
        <f>'Pine Delivered'!E40/'Statewide Annual Weighted Avera'!E39</f>
        <v>1.7631889817411002</v>
      </c>
      <c r="F941" s="3">
        <f>'Pine Delivered'!F40/'Statewide Annual Weighted Avera'!F39</f>
        <v>1.7109014618967362</v>
      </c>
      <c r="G941" s="3">
        <f>'Pine Delivered'!G40/'Statewide Annual Weighted Avera'!G39</f>
        <v>1.6630796610217333</v>
      </c>
      <c r="H941" s="3">
        <f>'Pine Delivered'!H40/'Statewide Annual Weighted Avera'!H39</f>
        <v>1.624135721207624</v>
      </c>
      <c r="I941" s="3">
        <f>'Pine Delivered'!I40/'Statewide Annual Weighted Avera'!I39</f>
        <v>1.8654216850595573</v>
      </c>
      <c r="J941" s="3">
        <f>'Pine Delivered'!J40/'Statewide Annual Weighted Avera'!J39</f>
        <v>1.6319336921888419</v>
      </c>
      <c r="K941" s="3">
        <f>'Pine Delivered'!K40/'Statewide Annual Weighted Avera'!K39</f>
        <v>1.619208335280101</v>
      </c>
      <c r="L941" s="3">
        <f>'Pine Delivered'!L40/'Statewide Annual Weighted Avera'!L39</f>
        <v>2.0716304440620239</v>
      </c>
      <c r="M941" s="3">
        <f>'Pine Delivered'!M40/'Statewide Annual Weighted Avera'!M39</f>
        <v>1.5694207890508596</v>
      </c>
      <c r="N941" s="3">
        <f>'Pine Delivered'!N40/'Statewide Annual Weighted Avera'!N39</f>
        <v>1.7514422910837046</v>
      </c>
      <c r="O941" s="3">
        <f>'Pine Delivered'!O40/'Statewide Annual Weighted Avera'!O39</f>
        <v>2.8355093262526312</v>
      </c>
      <c r="P941" s="3">
        <f>'Pine Delivered'!P40/'Statewide Annual Weighted Avera'!P39</f>
        <v>3.2633528351834138</v>
      </c>
      <c r="Q941" s="3">
        <f>'Pine Delivered'!Q40/'Statewide Annual Weighted Avera'!Q39</f>
        <v>2.1522705217991529</v>
      </c>
      <c r="R941" s="3">
        <f>'Pine Delivered'!R40/'Statewide Annual Weighted Avera'!R39</f>
        <v>2.4597261519670703</v>
      </c>
      <c r="S941" s="3">
        <f>'Pine Delivered'!S40/'Statewide Annual Weighted Avera'!S39</f>
        <v>2.6597461281254802</v>
      </c>
      <c r="T941" s="3">
        <f>'Pine Delivered'!T40/'Statewide Annual Weighted Avera'!T39</f>
        <v>3.3558792053631832</v>
      </c>
      <c r="U941" s="3">
        <f>'Pine Delivered'!U40/'Statewide Annual Weighted Avera'!U39</f>
        <v>3.3756489260802485</v>
      </c>
      <c r="V941" s="3">
        <f>'Pine Delivered'!V40/'Statewide Annual Weighted Avera'!V39</f>
        <v>2.4698911267527173</v>
      </c>
      <c r="W941" s="3">
        <f>'Pine Delivered'!W40/'Statewide Annual Weighted Avera'!W39</f>
        <v>3.5283656748854408</v>
      </c>
      <c r="X941" s="3">
        <f>'Pine Delivered'!X40/'Statewide Annual Weighted Avera'!X39</f>
        <v>2.976705352297925</v>
      </c>
      <c r="Y941" s="3">
        <f>'Pine Delivered'!Y40/'Statewide Annual Weighted Avera'!Y39</f>
        <v>2.7558999448840455</v>
      </c>
    </row>
    <row r="942" spans="1:25" x14ac:dyDescent="0.25">
      <c r="A942" s="2">
        <v>2015</v>
      </c>
      <c r="D942" s="3">
        <f>'Pine Delivered'!D41/'Statewide Annual Weighted Avera'!D40</f>
        <v>1.7785065054005338</v>
      </c>
      <c r="E942" s="3">
        <f>'Pine Delivered'!E41/'Statewide Annual Weighted Avera'!E40</f>
        <v>1.7842696092255002</v>
      </c>
      <c r="F942" s="3">
        <f>'Pine Delivered'!F41/'Statewide Annual Weighted Avera'!F40</f>
        <v>1.7029754248055864</v>
      </c>
      <c r="G942" s="3">
        <f>'Pine Delivered'!G41/'Statewide Annual Weighted Avera'!G40</f>
        <v>1.6695655491121493</v>
      </c>
      <c r="H942" s="3">
        <f>'Pine Delivered'!H41/'Statewide Annual Weighted Avera'!H40</f>
        <v>1.5582333026998156</v>
      </c>
      <c r="I942" s="3">
        <f>'Pine Delivered'!I41/'Statewide Annual Weighted Avera'!I40</f>
        <v>1.7576070905844401</v>
      </c>
      <c r="J942" s="3">
        <f>'Pine Delivered'!J41/'Statewide Annual Weighted Avera'!J40</f>
        <v>1.6996277764608652</v>
      </c>
      <c r="K942" s="3">
        <f>'Pine Delivered'!K41/'Statewide Annual Weighted Avera'!K40</f>
        <v>1.6612429187091251</v>
      </c>
      <c r="L942" s="3">
        <f>'Pine Delivered'!L41/'Statewide Annual Weighted Avera'!L40</f>
        <v>1.9457119195659807</v>
      </c>
      <c r="M942" s="3">
        <f>'Pine Delivered'!M41/'Statewide Annual Weighted Avera'!M40</f>
        <v>1.5819936756030841</v>
      </c>
      <c r="N942" s="3">
        <f>'Pine Delivered'!N41/'Statewide Annual Weighted Avera'!N40</f>
        <v>1.7642519952559585</v>
      </c>
      <c r="O942" s="3">
        <f>'Pine Delivered'!O41/'Statewide Annual Weighted Avera'!O40</f>
        <v>2.9695985250133705</v>
      </c>
      <c r="P942" s="3">
        <f>'Pine Delivered'!P41/'Statewide Annual Weighted Avera'!P40</f>
        <v>3.5505341674123505</v>
      </c>
      <c r="Q942" s="3">
        <f>'Pine Delivered'!Q41/'Statewide Annual Weighted Avera'!Q40</f>
        <v>2.226003534142901</v>
      </c>
      <c r="R942" s="3">
        <f>'Pine Delivered'!R41/'Statewide Annual Weighted Avera'!R40</f>
        <v>2.433965731063334</v>
      </c>
      <c r="S942" s="3">
        <f>'Pine Delivered'!S41/'Statewide Annual Weighted Avera'!S40</f>
        <v>2.9461827937084379</v>
      </c>
      <c r="T942" s="3">
        <f>'Pine Delivered'!T41/'Statewide Annual Weighted Avera'!T40</f>
        <v>3.435077082683327</v>
      </c>
      <c r="U942" s="3">
        <f>'Pine Delivered'!U41/'Statewide Annual Weighted Avera'!U40</f>
        <v>3.0285086985659597</v>
      </c>
      <c r="V942" s="3">
        <f>'Pine Delivered'!V41/'Statewide Annual Weighted Avera'!V40</f>
        <v>2.5385585119483189</v>
      </c>
      <c r="W942" s="3">
        <f>'Pine Delivered'!W41/'Statewide Annual Weighted Avera'!W40</f>
        <v>3.4543074350966854</v>
      </c>
      <c r="X942" s="3">
        <f>'Pine Delivered'!X41/'Statewide Annual Weighted Avera'!X40</f>
        <v>2.8661607903221569</v>
      </c>
      <c r="Y942" s="3">
        <f>'Pine Delivered'!Y41/'Statewide Annual Weighted Avera'!Y40</f>
        <v>2.849449406055351</v>
      </c>
    </row>
    <row r="943" spans="1:25" x14ac:dyDescent="0.25">
      <c r="A943" s="2">
        <v>2016</v>
      </c>
      <c r="D943" s="3">
        <f>'Pine Delivered'!D42/'Statewide Annual Weighted Avera'!D41</f>
        <v>1.7878838700085458</v>
      </c>
      <c r="E943" s="3">
        <f>'Pine Delivered'!E42/'Statewide Annual Weighted Avera'!E41</f>
        <v>1.8460734853309722</v>
      </c>
      <c r="F943" s="3">
        <f>'Pine Delivered'!F42/'Statewide Annual Weighted Avera'!F41</f>
        <v>1.7057725121773537</v>
      </c>
      <c r="G943" s="3">
        <f>'Pine Delivered'!G42/'Statewide Annual Weighted Avera'!G41</f>
        <v>1.682738473341638</v>
      </c>
      <c r="H943" s="3">
        <f>'Pine Delivered'!H42/'Statewide Annual Weighted Avera'!H41</f>
        <v>1.6439789001533605</v>
      </c>
      <c r="I943" s="3">
        <f>'Pine Delivered'!I42/'Statewide Annual Weighted Avera'!I41</f>
        <v>1.8663037462379826</v>
      </c>
      <c r="J943" s="3">
        <f>'Pine Delivered'!J42/'Statewide Annual Weighted Avera'!J41</f>
        <v>1.6566296196058772</v>
      </c>
      <c r="K943" s="3">
        <f>'Pine Delivered'!K42/'Statewide Annual Weighted Avera'!K41</f>
        <v>1.673084393377879</v>
      </c>
      <c r="L943" s="3">
        <f>'Pine Delivered'!L42/'Statewide Annual Weighted Avera'!L41</f>
        <v>1.7201451250439979</v>
      </c>
      <c r="M943" s="3">
        <f>'Pine Delivered'!M42/'Statewide Annual Weighted Avera'!M41</f>
        <v>1.6590030435275716</v>
      </c>
      <c r="N943" s="3">
        <f>'Pine Delivered'!N42/'Statewide Annual Weighted Avera'!N41</f>
        <v>1.8872331369811703</v>
      </c>
      <c r="O943" s="3">
        <f>'Pine Delivered'!O42/'Statewide Annual Weighted Avera'!O41</f>
        <v>3.0313288094448039</v>
      </c>
      <c r="P943" s="3">
        <f>'Pine Delivered'!P42/'Statewide Annual Weighted Avera'!P41</f>
        <v>3.7848013349017333</v>
      </c>
      <c r="Q943" s="3">
        <f>'Pine Delivered'!Q42/'Statewide Annual Weighted Avera'!Q41</f>
        <v>2.2089149814736113</v>
      </c>
      <c r="R943" s="3">
        <f>'Pine Delivered'!R42/'Statewide Annual Weighted Avera'!R41</f>
        <v>2.4756772586987541</v>
      </c>
      <c r="S943" s="3">
        <f>'Pine Delivered'!S42/'Statewide Annual Weighted Avera'!S41</f>
        <v>2.7434674481108177</v>
      </c>
      <c r="T943" s="3">
        <f>'Pine Delivered'!T42/'Statewide Annual Weighted Avera'!T41</f>
        <v>3.4438104357144987</v>
      </c>
      <c r="U943" s="3">
        <f>'Pine Delivered'!U42/'Statewide Annual Weighted Avera'!U41</f>
        <v>2.5060704776214053</v>
      </c>
      <c r="V943" s="3">
        <f>'Pine Delivered'!V42/'Statewide Annual Weighted Avera'!V41</f>
        <v>2.4718153274516315</v>
      </c>
      <c r="W943" s="3">
        <f>'Pine Delivered'!W42/'Statewide Annual Weighted Avera'!W41</f>
        <v>4.0677380407177655</v>
      </c>
      <c r="X943" s="3">
        <f>'Pine Delivered'!X42/'Statewide Annual Weighted Avera'!X41</f>
        <v>3.231951842849762</v>
      </c>
      <c r="Y943" s="3">
        <f>'Pine Delivered'!Y42/'Statewide Annual Weighted Avera'!Y41</f>
        <v>2.6175396253952985</v>
      </c>
    </row>
    <row r="944" spans="1:25" x14ac:dyDescent="0.25">
      <c r="A944" s="2">
        <v>2017</v>
      </c>
      <c r="D944" s="3">
        <f>'Pine Delivered'!D43/'Statewide Annual Weighted Avera'!D42</f>
        <v>1.8330999664683874</v>
      </c>
      <c r="E944" s="3">
        <f>'Pine Delivered'!E43/'Statewide Annual Weighted Avera'!E42</f>
        <v>1.8425928266873286</v>
      </c>
      <c r="F944" s="3">
        <f>'Pine Delivered'!F43/'Statewide Annual Weighted Avera'!F42</f>
        <v>1.6841132752705199</v>
      </c>
      <c r="G944" s="3">
        <f>'Pine Delivered'!G43/'Statewide Annual Weighted Avera'!G42</f>
        <v>1.7507643912058073</v>
      </c>
      <c r="H944" s="3">
        <f>'Pine Delivered'!H43/'Statewide Annual Weighted Avera'!H42</f>
        <v>1.7078605021199056</v>
      </c>
      <c r="I944" s="3">
        <f>'Pine Delivered'!I43/'Statewide Annual Weighted Avera'!I42</f>
        <v>1.8789779097541557</v>
      </c>
      <c r="J944" s="3">
        <f>'Pine Delivered'!J43/'Statewide Annual Weighted Avera'!J42</f>
        <v>1.6952593719060414</v>
      </c>
      <c r="K944" s="3">
        <f>'Pine Delivered'!K43/'Statewide Annual Weighted Avera'!K42</f>
        <v>1.6839893598960318</v>
      </c>
      <c r="L944" s="3">
        <f>'Pine Delivered'!L43/'Statewide Annual Weighted Avera'!L42</f>
        <v>1.9640568903617786</v>
      </c>
      <c r="M944" s="3">
        <f>'Pine Delivered'!M43/'Statewide Annual Weighted Avera'!M42</f>
        <v>1.6723867445413623</v>
      </c>
      <c r="N944" s="3">
        <f>'Pine Delivered'!N43/'Statewide Annual Weighted Avera'!N42</f>
        <v>2.0121577705805045</v>
      </c>
      <c r="O944" s="3">
        <f>'Pine Delivered'!O43/'Statewide Annual Weighted Avera'!O42</f>
        <v>3.358149570094255</v>
      </c>
      <c r="P944" s="3">
        <f>'Pine Delivered'!P43/'Statewide Annual Weighted Avera'!P42</f>
        <v>4.3318819424517283</v>
      </c>
      <c r="Q944" s="3">
        <f>'Pine Delivered'!Q43/'Statewide Annual Weighted Avera'!Q42</f>
        <v>2.3798858465070718</v>
      </c>
      <c r="R944" s="3">
        <f>'Pine Delivered'!R43/'Statewide Annual Weighted Avera'!R42</f>
        <v>2.6292367374931471</v>
      </c>
      <c r="S944" s="3">
        <f>'Pine Delivered'!S43/'Statewide Annual Weighted Avera'!S42</f>
        <v>2.815773460142065</v>
      </c>
      <c r="T944" s="3">
        <f>'Pine Delivered'!T43/'Statewide Annual Weighted Avera'!T42</f>
        <v>3.812186888273315</v>
      </c>
      <c r="U944" s="3">
        <f>'Pine Delivered'!U43/'Statewide Annual Weighted Avera'!U42</f>
        <v>2.4739216521700578</v>
      </c>
      <c r="V944" s="3">
        <f>'Pine Delivered'!V43/'Statewide Annual Weighted Avera'!V42</f>
        <v>2.7427977186363961</v>
      </c>
      <c r="W944" s="3">
        <f>'Pine Delivered'!W43/'Statewide Annual Weighted Avera'!W42</f>
        <v>3.9182110065904348</v>
      </c>
      <c r="X944" s="3">
        <f>'Pine Delivered'!X43/'Statewide Annual Weighted Avera'!X42</f>
        <v>3.3907895160141366</v>
      </c>
      <c r="Y944" s="3">
        <f>'Pine Delivered'!Y43/'Statewide Annual Weighted Avera'!Y42</f>
        <v>2.649311491716142</v>
      </c>
    </row>
    <row r="945" spans="1:25" x14ac:dyDescent="0.25">
      <c r="A945" s="2">
        <v>2018</v>
      </c>
      <c r="D945" s="3">
        <f>'Pine Delivered'!D44/'Statewide Annual Weighted Avera'!D43</f>
        <v>1.8090416913157199</v>
      </c>
      <c r="E945" s="3">
        <f>'Pine Delivered'!E44/'Statewide Annual Weighted Avera'!E43</f>
        <v>1.8114140564666443</v>
      </c>
      <c r="F945" s="3">
        <f>'Pine Delivered'!F44/'Statewide Annual Weighted Avera'!F43</f>
        <v>1.6588977160590859</v>
      </c>
      <c r="G945" s="3">
        <f>'Pine Delivered'!G44/'Statewide Annual Weighted Avera'!G43</f>
        <v>1.7034390775456678</v>
      </c>
      <c r="H945" s="3">
        <f>'Pine Delivered'!H44/'Statewide Annual Weighted Avera'!H43</f>
        <v>1.6809071792862484</v>
      </c>
      <c r="I945" s="3">
        <f>'Pine Delivered'!I44/'Statewide Annual Weighted Avera'!I43</f>
        <v>1.7946791473416237</v>
      </c>
      <c r="J945" s="3">
        <f>'Pine Delivered'!J44/'Statewide Annual Weighted Avera'!J43</f>
        <v>1.6359361326668882</v>
      </c>
      <c r="K945" s="3">
        <f>'Pine Delivered'!K44/'Statewide Annual Weighted Avera'!K43</f>
        <v>1.6742727193114844</v>
      </c>
      <c r="L945" s="3">
        <f>'Pine Delivered'!L44/'Statewide Annual Weighted Avera'!L43</f>
        <v>1.9567977047859537</v>
      </c>
      <c r="M945" s="3">
        <f>'Pine Delivered'!M44/'Statewide Annual Weighted Avera'!M43</f>
        <v>1.769091582408119</v>
      </c>
      <c r="N945" s="3">
        <f>'Pine Delivered'!N44/'Statewide Annual Weighted Avera'!N43</f>
        <v>1.9029850347835835</v>
      </c>
      <c r="O945" s="3">
        <f>'Pine Delivered'!O44/'Statewide Annual Weighted Avera'!O43</f>
        <v>3.3809313530721825</v>
      </c>
      <c r="P945" s="3">
        <f>'Pine Delivered'!P44/'Statewide Annual Weighted Avera'!P43</f>
        <v>4.0822732769186327</v>
      </c>
      <c r="Q945" s="3">
        <f>'Pine Delivered'!Q44/'Statewide Annual Weighted Avera'!Q43</f>
        <v>2.4489248027177188</v>
      </c>
      <c r="R945" s="3">
        <f>'Pine Delivered'!R44/'Statewide Annual Weighted Avera'!R43</f>
        <v>2.5844341871098337</v>
      </c>
      <c r="S945" s="3">
        <f>'Pine Delivered'!S44/'Statewide Annual Weighted Avera'!S43</f>
        <v>2.938752918191835</v>
      </c>
      <c r="T945" s="3">
        <f>'Pine Delivered'!T44/'Statewide Annual Weighted Avera'!T43</f>
        <v>4.2172498645986982</v>
      </c>
      <c r="U945" s="3">
        <f>'Pine Delivered'!U44/'Statewide Annual Weighted Avera'!U43</f>
        <v>2.5672579716283717</v>
      </c>
      <c r="V945" s="3">
        <f>'Pine Delivered'!V44/'Statewide Annual Weighted Avera'!V43</f>
        <v>2.8038631212622636</v>
      </c>
      <c r="W945" s="3">
        <f>'Pine Delivered'!W44/'Statewide Annual Weighted Avera'!W43</f>
        <v>5.0766334298273819</v>
      </c>
      <c r="X945" s="3">
        <f>'Pine Delivered'!X44/'Statewide Annual Weighted Avera'!X43</f>
        <v>3.3718788934747854</v>
      </c>
      <c r="Y945" s="3">
        <f>'Pine Delivered'!Y44/'Statewide Annual Weighted Avera'!Y43</f>
        <v>2.7588694990846694</v>
      </c>
    </row>
    <row r="946" spans="1:25" x14ac:dyDescent="0.25">
      <c r="A946" s="2">
        <v>2019</v>
      </c>
      <c r="D946" s="3">
        <f>'Pine Delivered'!D45/'Statewide Annual Weighted Avera'!D44</f>
        <v>1.9573881319557733</v>
      </c>
      <c r="E946" s="3">
        <f>'Pine Delivered'!E45/'Statewide Annual Weighted Avera'!E44</f>
        <v>1.7327503574292609</v>
      </c>
      <c r="F946" s="3">
        <f>'Pine Delivered'!F45/'Statewide Annual Weighted Avera'!F44</f>
        <v>1.702738854373602</v>
      </c>
      <c r="G946" s="3">
        <f>'Pine Delivered'!G45/'Statewide Annual Weighted Avera'!G44</f>
        <v>1.7400779080482962</v>
      </c>
      <c r="H946" s="3">
        <f>'Pine Delivered'!H45/'Statewide Annual Weighted Avera'!H44</f>
        <v>1.7149682147543137</v>
      </c>
      <c r="I946" s="3">
        <f>'Pine Delivered'!I45/'Statewide Annual Weighted Avera'!I44</f>
        <v>1.8307957340825811</v>
      </c>
      <c r="J946" s="3">
        <f>'Pine Delivered'!J45/'Statewide Annual Weighted Avera'!J44</f>
        <v>1.6162879084919524</v>
      </c>
      <c r="K946" s="3">
        <f>'Pine Delivered'!K45/'Statewide Annual Weighted Avera'!K44</f>
        <v>1.6891153980694626</v>
      </c>
      <c r="L946" s="3">
        <f>'Pine Delivered'!L45/'Statewide Annual Weighted Avera'!L44</f>
        <v>1.9823298183390075</v>
      </c>
      <c r="M946" s="3">
        <f>'Pine Delivered'!M45/'Statewide Annual Weighted Avera'!M44</f>
        <v>1.7302399371957238</v>
      </c>
      <c r="N946" s="3">
        <f>'Pine Delivered'!N45/'Statewide Annual Weighted Avera'!N44</f>
        <v>1.9910628361783409</v>
      </c>
      <c r="O946" s="3">
        <f>'Pine Delivered'!O45/'Statewide Annual Weighted Avera'!O44</f>
        <v>3.7619705414438145</v>
      </c>
      <c r="P946" s="3">
        <f>'Pine Delivered'!P45/'Statewide Annual Weighted Avera'!P44</f>
        <v>3.6946602078527331</v>
      </c>
      <c r="Q946" s="3">
        <f>'Pine Delivered'!Q45/'Statewide Annual Weighted Avera'!Q44</f>
        <v>2.401757301963698</v>
      </c>
      <c r="R946" s="3">
        <f>'Pine Delivered'!R45/'Statewide Annual Weighted Avera'!R44</f>
        <v>2.5223957387778473</v>
      </c>
      <c r="S946" s="3">
        <f>'Pine Delivered'!S45/'Statewide Annual Weighted Avera'!S44</f>
        <v>3.1121045881426297</v>
      </c>
      <c r="T946" s="3">
        <f>'Pine Delivered'!T45/'Statewide Annual Weighted Avera'!T44</f>
        <v>4.5655781615917697</v>
      </c>
      <c r="U946" s="3">
        <f>'Pine Delivered'!U45/'Statewide Annual Weighted Avera'!U44</f>
        <v>3.0661496001537492</v>
      </c>
      <c r="V946" s="3">
        <f>'Pine Delivered'!V45/'Statewide Annual Weighted Avera'!V44</f>
        <v>2.6654566139975966</v>
      </c>
      <c r="W946" s="3">
        <f>'Pine Delivered'!W45/'Statewide Annual Weighted Avera'!W44</f>
        <v>4.9657209415827444</v>
      </c>
      <c r="X946" s="3">
        <f>'Pine Delivered'!X45/'Statewide Annual Weighted Avera'!X44</f>
        <v>2.9384604632911056</v>
      </c>
      <c r="Y946" s="3">
        <f>'Pine Delivered'!Y45/'Statewide Annual Weighted Avera'!Y44</f>
        <v>2.6764605864844575</v>
      </c>
    </row>
    <row r="947" spans="1:25" x14ac:dyDescent="0.25">
      <c r="A947" s="2">
        <v>2020</v>
      </c>
      <c r="D947" s="3">
        <f>'Pine Delivered'!D46/'Statewide Annual Weighted Avera'!D45</f>
        <v>1.9558252865126249</v>
      </c>
      <c r="E947" s="3">
        <f>'Pine Delivered'!E46/'Statewide Annual Weighted Avera'!E45</f>
        <v>1.7806096195249346</v>
      </c>
      <c r="F947" s="3">
        <f>'Pine Delivered'!F46/'Statewide Annual Weighted Avera'!F45</f>
        <v>1.6791694944168158</v>
      </c>
      <c r="G947" s="3">
        <f>'Pine Delivered'!G46/'Statewide Annual Weighted Avera'!G45</f>
        <v>1.7505597616067967</v>
      </c>
      <c r="H947" s="3">
        <f>'Pine Delivered'!H46/'Statewide Annual Weighted Avera'!H45</f>
        <v>1.7205214257097876</v>
      </c>
      <c r="I947" s="3">
        <f>'Pine Delivered'!I46/'Statewide Annual Weighted Avera'!I45</f>
        <v>1.9063782221330916</v>
      </c>
      <c r="J947" s="3">
        <f>'Pine Delivered'!J46/'Statewide Annual Weighted Avera'!J45</f>
        <v>1.7834540171676574</v>
      </c>
      <c r="K947" s="3">
        <f>'Pine Delivered'!K46/'Statewide Annual Weighted Avera'!K45</f>
        <v>1.7221539695983596</v>
      </c>
      <c r="L947" s="3">
        <f>'Pine Delivered'!L46/'Statewide Annual Weighted Avera'!L45</f>
        <v>2.0787069749243359</v>
      </c>
      <c r="M947" s="3">
        <f>'Pine Delivered'!M46/'Statewide Annual Weighted Avera'!M45</f>
        <v>1.7777025668323823</v>
      </c>
      <c r="N947" s="3">
        <f>'Pine Delivered'!N46/'Statewide Annual Weighted Avera'!N45</f>
        <v>2.0833216106576233</v>
      </c>
      <c r="O947" s="3">
        <f>'Pine Delivered'!O46/'Statewide Annual Weighted Avera'!O45</f>
        <v>3.97892189712918</v>
      </c>
      <c r="P947" s="3">
        <f>'Pine Delivered'!P46/'Statewide Annual Weighted Avera'!P45</f>
        <v>4.3580698341236728</v>
      </c>
      <c r="Q947" s="3">
        <f>'Pine Delivered'!Q46/'Statewide Annual Weighted Avera'!Q45</f>
        <v>2.3014433455165157</v>
      </c>
      <c r="R947" s="3">
        <f>'Pine Delivered'!R46/'Statewide Annual Weighted Avera'!R45</f>
        <v>2.6819195083799117</v>
      </c>
      <c r="S947" s="3">
        <f>'Pine Delivered'!S46/'Statewide Annual Weighted Avera'!S45</f>
        <v>3.5373943916265174</v>
      </c>
      <c r="T947" s="3">
        <f>'Pine Delivered'!T46/'Statewide Annual Weighted Avera'!T45</f>
        <v>5.2707445145290848</v>
      </c>
      <c r="U947" s="3">
        <f>'Pine Delivered'!U46/'Statewide Annual Weighted Avera'!U45</f>
        <v>2.672200452185058</v>
      </c>
      <c r="V947" s="3">
        <f>'Pine Delivered'!V46/'Statewide Annual Weighted Avera'!V45</f>
        <v>3.104385517115412</v>
      </c>
      <c r="W947" s="3">
        <f>'Pine Delivered'!W46/'Statewide Annual Weighted Avera'!W45</f>
        <v>4.5548622518162478</v>
      </c>
      <c r="X947" s="3">
        <f>'Pine Delivered'!X46/'Statewide Annual Weighted Avera'!X45</f>
        <v>3.235432857130899</v>
      </c>
      <c r="Y947" s="3">
        <f>'Pine Delivered'!Y46/'Statewide Annual Weighted Avera'!Y45</f>
        <v>2.6086845443932254</v>
      </c>
    </row>
    <row r="950" spans="1:25" x14ac:dyDescent="0.25">
      <c r="A950" s="2" t="s">
        <v>163</v>
      </c>
      <c r="D950" s="3">
        <f>AVERAGE(D942:D947)</f>
        <v>1.8536242419435975</v>
      </c>
      <c r="E950" s="3">
        <f t="shared" ref="E950:Y950" si="24">AVERAGE(E942:E947)</f>
        <v>1.7996183257774401</v>
      </c>
      <c r="F950" s="3">
        <f t="shared" si="24"/>
        <v>1.6889445461838271</v>
      </c>
      <c r="G950" s="3">
        <f t="shared" si="24"/>
        <v>1.7161908601433924</v>
      </c>
      <c r="H950" s="3">
        <f t="shared" si="24"/>
        <v>1.671078254120572</v>
      </c>
      <c r="I950" s="3">
        <f t="shared" si="24"/>
        <v>1.8391236416889789</v>
      </c>
      <c r="J950" s="3">
        <f t="shared" si="24"/>
        <v>1.6811991377165469</v>
      </c>
      <c r="K950" s="3">
        <f t="shared" si="24"/>
        <v>1.683976459827057</v>
      </c>
      <c r="L950" s="3">
        <f t="shared" si="24"/>
        <v>1.9412914055035089</v>
      </c>
      <c r="M950" s="3">
        <f t="shared" si="24"/>
        <v>1.6984029250180406</v>
      </c>
      <c r="N950" s="3">
        <f t="shared" si="24"/>
        <v>1.9401687307395301</v>
      </c>
      <c r="O950" s="3">
        <f t="shared" si="24"/>
        <v>3.413483449366268</v>
      </c>
      <c r="P950" s="3">
        <f t="shared" si="24"/>
        <v>3.9670367939434752</v>
      </c>
      <c r="Q950" s="3">
        <f t="shared" si="24"/>
        <v>2.3278216353869197</v>
      </c>
      <c r="R950" s="3">
        <f t="shared" si="24"/>
        <v>2.5546048602538045</v>
      </c>
      <c r="S950" s="3">
        <f t="shared" si="24"/>
        <v>3.0156125999870507</v>
      </c>
      <c r="T950" s="3">
        <f t="shared" si="24"/>
        <v>4.1241078245651162</v>
      </c>
      <c r="U950" s="3">
        <f t="shared" si="24"/>
        <v>2.7190181420541006</v>
      </c>
      <c r="V950" s="3">
        <f t="shared" si="24"/>
        <v>2.721146135068603</v>
      </c>
      <c r="W950" s="3">
        <f t="shared" si="24"/>
        <v>4.3395788509385431</v>
      </c>
      <c r="X950" s="3">
        <f t="shared" si="24"/>
        <v>3.1724457271804738</v>
      </c>
      <c r="Y950" s="3">
        <f t="shared" si="24"/>
        <v>2.6933858588548572</v>
      </c>
    </row>
    <row r="951" spans="1:25" x14ac:dyDescent="0.25">
      <c r="C951" s="2" t="s">
        <v>164</v>
      </c>
      <c r="D951" s="3">
        <f>AVERAGE(D950:N950)</f>
        <v>1.7739653207874992</v>
      </c>
    </row>
    <row r="952" spans="1:25" x14ac:dyDescent="0.25">
      <c r="C952" s="2" t="s">
        <v>165</v>
      </c>
      <c r="D952" s="3">
        <f>AVERAGE(O950:Y950)</f>
        <v>3.1862038070544743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5B19-26B6-4FA2-BE69-A6AAF7E29AC7}">
  <dimension ref="A1:AX766"/>
  <sheetViews>
    <sheetView tabSelected="1" zoomScale="180" zoomScaleNormal="180" workbookViewId="0">
      <selection activeCell="C14" sqref="C14"/>
    </sheetView>
  </sheetViews>
  <sheetFormatPr defaultColWidth="8.85546875" defaultRowHeight="15" x14ac:dyDescent="0.25"/>
  <cols>
    <col min="1" max="1" width="8.85546875" style="2"/>
    <col min="2" max="2" width="12" style="2" customWidth="1"/>
    <col min="3" max="3" width="32.42578125" style="4" customWidth="1"/>
    <col min="4" max="4" width="16.28515625" style="4" customWidth="1"/>
    <col min="5" max="5" width="15.28515625" style="4" customWidth="1"/>
    <col min="6" max="6" width="15.28515625" style="3" customWidth="1"/>
    <col min="7" max="7" width="15.140625" style="3" customWidth="1"/>
    <col min="8" max="8" width="19.85546875" style="4" customWidth="1"/>
    <col min="9" max="9" width="15.42578125" style="4" customWidth="1"/>
    <col min="10" max="10" width="15.28515625" style="4" customWidth="1"/>
    <col min="11" max="11" width="19.42578125" style="2" customWidth="1"/>
    <col min="12" max="12" width="15.28515625" style="2" customWidth="1"/>
    <col min="13" max="13" width="20.42578125" style="5" customWidth="1"/>
    <col min="14" max="14" width="15.28515625" style="5" customWidth="1"/>
    <col min="15" max="15" width="19.42578125" style="5" bestFit="1" customWidth="1"/>
    <col min="16" max="16" width="19.28515625" style="2" customWidth="1"/>
    <col min="17" max="17" width="12.42578125" style="2" customWidth="1"/>
    <col min="18" max="21" width="12.7109375" style="2" customWidth="1"/>
    <col min="22" max="24" width="12.42578125" style="2" customWidth="1"/>
    <col min="25" max="26" width="9.85546875" style="2" customWidth="1"/>
    <col min="27" max="27" width="14.85546875" style="2" customWidth="1"/>
    <col min="28" max="29" width="13" style="2" customWidth="1"/>
    <col min="30" max="30" width="13.28515625" style="2" customWidth="1"/>
    <col min="31" max="31" width="15.28515625" style="2" customWidth="1"/>
    <col min="32" max="32" width="12.7109375" style="2" customWidth="1"/>
    <col min="33" max="33" width="19.85546875" style="2" customWidth="1"/>
    <col min="34" max="34" width="13.7109375" style="2" customWidth="1"/>
    <col min="35" max="35" width="16.85546875" style="2" customWidth="1"/>
    <col min="36" max="36" width="12" style="2" customWidth="1"/>
    <col min="37" max="38" width="13" style="2" customWidth="1"/>
    <col min="39" max="39" width="12.42578125" style="2" customWidth="1"/>
    <col min="40" max="40" width="12.7109375" style="2" customWidth="1"/>
    <col min="41" max="42" width="13" style="2" customWidth="1"/>
    <col min="43" max="43" width="19.85546875" style="2" customWidth="1"/>
    <col min="44" max="44" width="13.42578125" style="2" customWidth="1"/>
    <col min="45" max="45" width="13" style="2" customWidth="1"/>
    <col min="46" max="46" width="12.42578125" style="2" customWidth="1"/>
    <col min="51" max="16384" width="8.85546875" style="2"/>
  </cols>
  <sheetData>
    <row r="1" spans="1:46" x14ac:dyDescent="0.25">
      <c r="A1" s="2" t="s">
        <v>166</v>
      </c>
      <c r="B1" s="2" t="s">
        <v>167</v>
      </c>
      <c r="C1" s="4" t="s">
        <v>168</v>
      </c>
      <c r="D1" s="4" t="s">
        <v>169</v>
      </c>
      <c r="E1" s="4" t="s">
        <v>170</v>
      </c>
      <c r="F1" s="3" t="s">
        <v>171</v>
      </c>
      <c r="G1" s="3" t="s">
        <v>172</v>
      </c>
      <c r="H1" s="4" t="s">
        <v>173</v>
      </c>
      <c r="I1" s="4" t="s">
        <v>174</v>
      </c>
      <c r="J1" s="4" t="s">
        <v>175</v>
      </c>
      <c r="K1" s="2" t="s">
        <v>176</v>
      </c>
      <c r="L1" s="2" t="s">
        <v>177</v>
      </c>
      <c r="M1" s="5" t="s">
        <v>178</v>
      </c>
      <c r="N1" s="5" t="s">
        <v>179</v>
      </c>
      <c r="O1" s="5" t="s">
        <v>180</v>
      </c>
      <c r="P1" s="2" t="s">
        <v>181</v>
      </c>
      <c r="Q1" s="2" t="s">
        <v>182</v>
      </c>
      <c r="R1" s="2" t="s">
        <v>183</v>
      </c>
      <c r="S1" s="2" t="s">
        <v>184</v>
      </c>
      <c r="T1" s="2" t="s">
        <v>185</v>
      </c>
      <c r="U1" s="2" t="s">
        <v>186</v>
      </c>
      <c r="V1" s="2" t="s">
        <v>187</v>
      </c>
      <c r="W1" s="2" t="s">
        <v>188</v>
      </c>
      <c r="X1" s="2" t="s">
        <v>189</v>
      </c>
      <c r="Y1" s="2" t="s">
        <v>190</v>
      </c>
      <c r="Z1" s="2" t="s">
        <v>191</v>
      </c>
      <c r="AA1" s="2" t="s">
        <v>192</v>
      </c>
      <c r="AB1" s="2" t="s">
        <v>193</v>
      </c>
      <c r="AC1" s="2" t="s">
        <v>194</v>
      </c>
      <c r="AD1" s="2" t="s">
        <v>195</v>
      </c>
      <c r="AE1" s="2" t="s">
        <v>196</v>
      </c>
      <c r="AF1" s="2" t="s">
        <v>197</v>
      </c>
      <c r="AG1" s="2" t="s">
        <v>198</v>
      </c>
      <c r="AH1" s="2" t="s">
        <v>199</v>
      </c>
      <c r="AI1" s="2" t="s">
        <v>200</v>
      </c>
      <c r="AJ1" s="2" t="s">
        <v>201</v>
      </c>
      <c r="AK1" s="2" t="s">
        <v>202</v>
      </c>
      <c r="AL1" s="2" t="s">
        <v>203</v>
      </c>
      <c r="AM1" s="2" t="s">
        <v>204</v>
      </c>
      <c r="AN1" s="2" t="s">
        <v>205</v>
      </c>
      <c r="AO1" s="2" t="s">
        <v>206</v>
      </c>
      <c r="AP1" s="2" t="s">
        <v>207</v>
      </c>
      <c r="AQ1" s="2" t="s">
        <v>208</v>
      </c>
      <c r="AR1" s="2" t="s">
        <v>209</v>
      </c>
      <c r="AS1" s="2" t="s">
        <v>210</v>
      </c>
      <c r="AT1" s="2" t="s">
        <v>211</v>
      </c>
    </row>
    <row r="2" spans="1:46" s="3" customFormat="1" ht="12.75" x14ac:dyDescent="0.2">
      <c r="A2" s="17">
        <v>2000</v>
      </c>
      <c r="B2" s="17">
        <v>1</v>
      </c>
      <c r="C2" s="3">
        <v>375</v>
      </c>
      <c r="D2" s="3">
        <v>424</v>
      </c>
      <c r="E2" s="3">
        <v>328</v>
      </c>
      <c r="F2" s="3">
        <v>278</v>
      </c>
      <c r="G2" s="3">
        <v>287</v>
      </c>
      <c r="H2" s="3">
        <v>339</v>
      </c>
      <c r="I2" s="3">
        <v>361</v>
      </c>
      <c r="J2" s="3">
        <v>399</v>
      </c>
      <c r="K2" s="3">
        <v>306</v>
      </c>
      <c r="L2" s="3">
        <v>363</v>
      </c>
      <c r="M2" s="3">
        <v>380</v>
      </c>
      <c r="N2" s="3">
        <v>407</v>
      </c>
      <c r="O2" s="3">
        <v>206</v>
      </c>
      <c r="P2" s="3">
        <v>392</v>
      </c>
      <c r="Q2" s="3">
        <v>287</v>
      </c>
      <c r="R2" s="3">
        <v>359</v>
      </c>
      <c r="S2" s="3">
        <v>153</v>
      </c>
      <c r="T2" s="3">
        <v>204</v>
      </c>
      <c r="U2" s="3">
        <v>297</v>
      </c>
      <c r="V2" s="3">
        <v>294</v>
      </c>
      <c r="W2" s="3">
        <v>218</v>
      </c>
      <c r="X2" s="3">
        <v>268</v>
      </c>
      <c r="Y2" s="3">
        <v>27.04</v>
      </c>
      <c r="Z2" s="3">
        <v>26.6</v>
      </c>
      <c r="AA2" s="3">
        <v>17.09</v>
      </c>
      <c r="AB2" s="3">
        <v>15.32</v>
      </c>
      <c r="AC2" s="3">
        <v>36.96</v>
      </c>
      <c r="AD2" s="3">
        <v>28.21</v>
      </c>
      <c r="AE2" s="3">
        <v>23.3</v>
      </c>
      <c r="AF2" s="3">
        <v>34.96</v>
      </c>
      <c r="AG2" s="3">
        <v>25.7</v>
      </c>
      <c r="AH2" s="3">
        <v>29.72</v>
      </c>
      <c r="AI2" s="3">
        <v>25.58</v>
      </c>
      <c r="AJ2" s="3">
        <v>21.47</v>
      </c>
      <c r="AK2" s="3">
        <v>15.76</v>
      </c>
      <c r="AL2" s="3">
        <v>22.4</v>
      </c>
      <c r="AM2" s="3">
        <v>22.34</v>
      </c>
      <c r="AN2" s="3">
        <v>26.56</v>
      </c>
      <c r="AO2" s="3">
        <v>17.78</v>
      </c>
      <c r="AP2" s="3">
        <v>24.25</v>
      </c>
      <c r="AQ2" s="3">
        <v>20.27</v>
      </c>
      <c r="AR2" s="3">
        <v>19.5</v>
      </c>
      <c r="AS2" s="3">
        <v>27.31</v>
      </c>
      <c r="AT2" s="3">
        <v>25.77</v>
      </c>
    </row>
    <row r="3" spans="1:46" s="3" customFormat="1" ht="12.75" x14ac:dyDescent="0.2">
      <c r="A3" s="17">
        <v>2000</v>
      </c>
      <c r="B3" s="17">
        <v>2</v>
      </c>
      <c r="C3" s="3">
        <v>361</v>
      </c>
      <c r="D3" s="3">
        <v>380</v>
      </c>
      <c r="E3" s="3">
        <v>336</v>
      </c>
      <c r="F3" s="3">
        <v>243</v>
      </c>
      <c r="G3" s="3">
        <v>252</v>
      </c>
      <c r="H3" s="3">
        <v>328</v>
      </c>
      <c r="I3" s="3">
        <v>299</v>
      </c>
      <c r="J3" s="3">
        <v>387</v>
      </c>
      <c r="K3" s="3">
        <v>297</v>
      </c>
      <c r="L3" s="3">
        <v>303</v>
      </c>
      <c r="M3" s="3">
        <v>354</v>
      </c>
      <c r="N3" s="3">
        <v>357</v>
      </c>
      <c r="O3" s="3">
        <v>247</v>
      </c>
      <c r="P3" s="3">
        <v>318</v>
      </c>
      <c r="Q3" s="3">
        <v>282</v>
      </c>
      <c r="R3" s="3">
        <v>331</v>
      </c>
      <c r="S3" s="3">
        <v>190</v>
      </c>
      <c r="T3" s="3">
        <v>221</v>
      </c>
      <c r="U3" s="3">
        <v>281</v>
      </c>
      <c r="V3" s="3">
        <v>268</v>
      </c>
      <c r="W3" s="3">
        <v>192</v>
      </c>
      <c r="X3" s="3">
        <v>281</v>
      </c>
      <c r="Y3" s="3">
        <v>21.23</v>
      </c>
      <c r="Z3" s="3">
        <v>23.33</v>
      </c>
      <c r="AA3" s="3">
        <v>13.79</v>
      </c>
      <c r="AB3" s="3">
        <v>16.5</v>
      </c>
      <c r="AC3" s="3">
        <v>30.31</v>
      </c>
      <c r="AD3" s="3">
        <v>22.59</v>
      </c>
      <c r="AE3" s="3">
        <v>17.41</v>
      </c>
      <c r="AF3" s="3">
        <v>25.5</v>
      </c>
      <c r="AG3" s="3">
        <v>21.9</v>
      </c>
      <c r="AH3" s="3">
        <v>23.13</v>
      </c>
      <c r="AI3" s="3">
        <v>19.7</v>
      </c>
      <c r="AJ3" s="3">
        <v>18.93</v>
      </c>
      <c r="AK3" s="3">
        <v>16.170000000000002</v>
      </c>
      <c r="AL3" s="3">
        <v>16.79</v>
      </c>
      <c r="AM3" s="3">
        <v>20.76</v>
      </c>
      <c r="AN3" s="3">
        <v>21.43</v>
      </c>
      <c r="AO3" s="3">
        <v>7.92</v>
      </c>
      <c r="AP3" s="3">
        <v>20.100000000000001</v>
      </c>
      <c r="AQ3" s="3">
        <v>21.16</v>
      </c>
      <c r="AR3" s="3">
        <v>22.03</v>
      </c>
      <c r="AS3" s="3">
        <v>25.62</v>
      </c>
      <c r="AT3" s="3">
        <v>24.56</v>
      </c>
    </row>
    <row r="4" spans="1:46" s="3" customFormat="1" ht="12.75" x14ac:dyDescent="0.2">
      <c r="A4" s="17">
        <v>2000</v>
      </c>
      <c r="B4" s="17">
        <v>3</v>
      </c>
      <c r="C4" s="3">
        <v>327</v>
      </c>
      <c r="D4" s="3">
        <v>353</v>
      </c>
      <c r="E4" s="3">
        <v>278</v>
      </c>
      <c r="F4" s="3">
        <v>258</v>
      </c>
      <c r="G4" s="3">
        <v>305</v>
      </c>
      <c r="H4" s="3">
        <v>274</v>
      </c>
      <c r="I4" s="3">
        <v>268</v>
      </c>
      <c r="J4" s="3">
        <v>367</v>
      </c>
      <c r="K4" s="3">
        <v>270</v>
      </c>
      <c r="L4" s="3">
        <v>270</v>
      </c>
      <c r="M4" s="3">
        <v>347</v>
      </c>
      <c r="N4" s="3">
        <v>333</v>
      </c>
      <c r="O4" s="3">
        <v>248</v>
      </c>
      <c r="P4" s="3">
        <v>334</v>
      </c>
      <c r="Q4" s="3">
        <v>296</v>
      </c>
      <c r="R4" s="3">
        <v>326</v>
      </c>
      <c r="S4" s="3">
        <v>177</v>
      </c>
      <c r="T4" s="3">
        <v>280</v>
      </c>
      <c r="U4" s="3">
        <v>283</v>
      </c>
      <c r="V4" s="3">
        <v>268</v>
      </c>
      <c r="W4" s="3">
        <v>225</v>
      </c>
      <c r="X4" s="3">
        <v>312</v>
      </c>
      <c r="Y4" s="3">
        <v>20.86</v>
      </c>
      <c r="Z4" s="3">
        <v>19.14</v>
      </c>
      <c r="AA4" s="3">
        <v>14.27</v>
      </c>
      <c r="AB4" s="3">
        <v>12.06</v>
      </c>
      <c r="AC4" s="3">
        <v>28.84</v>
      </c>
      <c r="AD4" s="3">
        <v>20.72</v>
      </c>
      <c r="AE4" s="3">
        <v>14.95</v>
      </c>
      <c r="AF4" s="3">
        <v>25.27</v>
      </c>
      <c r="AG4" s="3">
        <v>19.3</v>
      </c>
      <c r="AH4" s="3">
        <v>15.32</v>
      </c>
      <c r="AI4" s="3">
        <v>16.350000000000001</v>
      </c>
      <c r="AJ4" s="3">
        <v>18.48</v>
      </c>
      <c r="AK4" s="3">
        <v>14.57</v>
      </c>
      <c r="AL4" s="3">
        <v>18.36</v>
      </c>
      <c r="AM4" s="3">
        <v>20.49</v>
      </c>
      <c r="AN4" s="3">
        <v>21.82</v>
      </c>
      <c r="AO4" s="3">
        <v>16.079999999999998</v>
      </c>
      <c r="AP4" s="3">
        <v>18.760000000000002</v>
      </c>
      <c r="AQ4" s="3">
        <v>17.190000000000001</v>
      </c>
      <c r="AR4" s="3">
        <v>18.55</v>
      </c>
      <c r="AS4" s="3">
        <v>29.43</v>
      </c>
      <c r="AT4" s="3">
        <v>43.49</v>
      </c>
    </row>
    <row r="5" spans="1:46" s="3" customFormat="1" ht="12.75" x14ac:dyDescent="0.2">
      <c r="A5" s="17">
        <v>2000</v>
      </c>
      <c r="B5" s="17">
        <v>4</v>
      </c>
      <c r="C5" s="3">
        <v>302</v>
      </c>
      <c r="D5" s="3">
        <v>336</v>
      </c>
      <c r="E5" s="3">
        <v>277</v>
      </c>
      <c r="F5" s="3">
        <v>253</v>
      </c>
      <c r="G5" s="3">
        <v>273</v>
      </c>
      <c r="H5" s="3">
        <v>235</v>
      </c>
      <c r="I5" s="3">
        <v>261</v>
      </c>
      <c r="J5" s="3">
        <v>340</v>
      </c>
      <c r="K5" s="3">
        <v>269</v>
      </c>
      <c r="L5" s="3">
        <v>284</v>
      </c>
      <c r="M5" s="3">
        <v>287</v>
      </c>
      <c r="N5" s="3">
        <v>311</v>
      </c>
      <c r="O5" s="3">
        <v>177</v>
      </c>
      <c r="P5" s="3">
        <v>337</v>
      </c>
      <c r="Q5" s="3">
        <v>320</v>
      </c>
      <c r="R5" s="3">
        <v>283</v>
      </c>
      <c r="S5" s="3">
        <v>184</v>
      </c>
      <c r="T5" s="3">
        <v>241</v>
      </c>
      <c r="U5" s="3">
        <v>277</v>
      </c>
      <c r="V5" s="3">
        <v>275</v>
      </c>
      <c r="W5" s="3">
        <v>191</v>
      </c>
      <c r="X5" s="3">
        <v>258</v>
      </c>
      <c r="Y5" s="3">
        <v>19.079999999999998</v>
      </c>
      <c r="Z5" s="3">
        <v>18.440000000000001</v>
      </c>
      <c r="AA5" s="3">
        <v>12.34</v>
      </c>
      <c r="AB5" s="3">
        <v>11.06</v>
      </c>
      <c r="AC5" s="3">
        <v>29.19</v>
      </c>
      <c r="AD5" s="3">
        <v>19.63</v>
      </c>
      <c r="AE5" s="3">
        <v>16.239999999999998</v>
      </c>
      <c r="AF5" s="3">
        <v>24.15</v>
      </c>
      <c r="AG5" s="3">
        <v>17.98</v>
      </c>
      <c r="AH5" s="3">
        <v>20.100000000000001</v>
      </c>
      <c r="AI5" s="3">
        <v>22.19</v>
      </c>
      <c r="AJ5" s="3">
        <v>18.510000000000002</v>
      </c>
      <c r="AK5" s="3">
        <v>15.26</v>
      </c>
      <c r="AL5" s="3">
        <v>20.7</v>
      </c>
      <c r="AM5" s="3">
        <v>20.56</v>
      </c>
      <c r="AN5" s="3">
        <v>24.07</v>
      </c>
      <c r="AO5" s="3">
        <v>11.73</v>
      </c>
      <c r="AP5" s="3">
        <v>19.36</v>
      </c>
      <c r="AQ5" s="3">
        <v>18.09</v>
      </c>
      <c r="AR5" s="3">
        <v>15.09</v>
      </c>
      <c r="AS5" s="3">
        <v>25.39</v>
      </c>
      <c r="AT5" s="3">
        <v>26.2</v>
      </c>
    </row>
    <row r="6" spans="1:46" s="3" customFormat="1" ht="12.75" x14ac:dyDescent="0.2">
      <c r="A6" s="17">
        <v>2001</v>
      </c>
      <c r="B6" s="17">
        <v>1</v>
      </c>
      <c r="C6" s="3">
        <v>299</v>
      </c>
      <c r="D6" s="3">
        <v>285</v>
      </c>
      <c r="E6" s="3">
        <v>253</v>
      </c>
      <c r="F6" s="3">
        <v>221</v>
      </c>
      <c r="G6" s="3">
        <v>261</v>
      </c>
      <c r="H6" s="3">
        <v>258</v>
      </c>
      <c r="I6" s="3">
        <v>235</v>
      </c>
      <c r="J6" s="3">
        <v>314</v>
      </c>
      <c r="K6" s="3">
        <v>244</v>
      </c>
      <c r="L6" s="3">
        <v>261</v>
      </c>
      <c r="M6" s="3">
        <v>302</v>
      </c>
      <c r="N6" s="3">
        <v>337</v>
      </c>
      <c r="O6" s="3">
        <v>205</v>
      </c>
      <c r="P6" s="3">
        <v>307</v>
      </c>
      <c r="Q6" s="3">
        <v>260</v>
      </c>
      <c r="R6" s="3">
        <v>301</v>
      </c>
      <c r="S6" s="3">
        <v>150</v>
      </c>
      <c r="T6" s="3">
        <v>201</v>
      </c>
      <c r="U6" s="3">
        <v>248</v>
      </c>
      <c r="V6" s="3">
        <v>237</v>
      </c>
      <c r="W6" s="3">
        <v>199</v>
      </c>
      <c r="X6" s="3">
        <v>251</v>
      </c>
      <c r="Y6" s="3">
        <v>14.99</v>
      </c>
      <c r="Z6" s="3">
        <v>17.190000000000001</v>
      </c>
      <c r="AA6" s="3">
        <v>11.16</v>
      </c>
      <c r="AB6" s="3">
        <v>12.06</v>
      </c>
      <c r="AC6" s="3">
        <v>29.98</v>
      </c>
      <c r="AD6" s="3">
        <v>19.54</v>
      </c>
      <c r="AE6" s="3">
        <v>16.440000000000001</v>
      </c>
      <c r="AF6" s="3">
        <v>22.63</v>
      </c>
      <c r="AG6" s="3">
        <v>15.49</v>
      </c>
      <c r="AH6" s="3">
        <v>19.78</v>
      </c>
      <c r="AI6" s="3">
        <v>19.39</v>
      </c>
      <c r="AJ6" s="3">
        <v>19.2</v>
      </c>
      <c r="AK6" s="3">
        <v>15.09</v>
      </c>
      <c r="AL6" s="3">
        <v>18.16</v>
      </c>
      <c r="AM6" s="3">
        <v>19.239999999999998</v>
      </c>
      <c r="AN6" s="3">
        <v>21.04</v>
      </c>
      <c r="AO6" s="3">
        <v>7.92</v>
      </c>
      <c r="AP6" s="3">
        <v>19.600000000000001</v>
      </c>
      <c r="AQ6" s="3">
        <v>15.57</v>
      </c>
      <c r="AR6" s="3">
        <v>13.35</v>
      </c>
      <c r="AS6" s="3">
        <v>24.12</v>
      </c>
      <c r="AT6" s="3">
        <v>25.02</v>
      </c>
    </row>
    <row r="7" spans="1:46" s="3" customFormat="1" ht="12.75" x14ac:dyDescent="0.2">
      <c r="A7" s="17">
        <v>2001</v>
      </c>
      <c r="B7" s="17">
        <v>2</v>
      </c>
      <c r="C7" s="3">
        <v>304</v>
      </c>
      <c r="D7" s="3">
        <v>351</v>
      </c>
      <c r="E7" s="3">
        <v>265</v>
      </c>
      <c r="F7" s="3">
        <v>221</v>
      </c>
      <c r="G7" s="3">
        <v>261</v>
      </c>
      <c r="H7" s="3">
        <v>246</v>
      </c>
      <c r="I7" s="3">
        <v>209</v>
      </c>
      <c r="J7" s="3">
        <v>314</v>
      </c>
      <c r="K7" s="3">
        <v>278</v>
      </c>
      <c r="L7" s="3">
        <v>268</v>
      </c>
      <c r="M7" s="3">
        <v>284</v>
      </c>
      <c r="N7" s="3">
        <v>313</v>
      </c>
      <c r="O7" s="3">
        <v>215</v>
      </c>
      <c r="P7" s="3">
        <v>318</v>
      </c>
      <c r="Q7" s="3">
        <v>295</v>
      </c>
      <c r="R7" s="3">
        <v>300</v>
      </c>
      <c r="S7" s="3">
        <v>124</v>
      </c>
      <c r="T7" s="3">
        <v>145</v>
      </c>
      <c r="U7" s="3">
        <v>260</v>
      </c>
      <c r="V7" s="3">
        <v>274</v>
      </c>
      <c r="W7" s="3">
        <v>191</v>
      </c>
      <c r="X7" s="3">
        <v>221</v>
      </c>
      <c r="Y7" s="3">
        <v>15.69</v>
      </c>
      <c r="Z7" s="3">
        <v>19.39</v>
      </c>
      <c r="AA7" s="3">
        <v>13.87</v>
      </c>
      <c r="AB7" s="3">
        <v>10.85</v>
      </c>
      <c r="AC7" s="3">
        <v>25.13</v>
      </c>
      <c r="AD7" s="3">
        <v>19.86</v>
      </c>
      <c r="AE7" s="3">
        <v>15.75</v>
      </c>
      <c r="AF7" s="3">
        <v>22</v>
      </c>
      <c r="AG7" s="3">
        <v>16.96</v>
      </c>
      <c r="AH7" s="3">
        <v>16.149999999999999</v>
      </c>
      <c r="AI7" s="3">
        <v>19.93</v>
      </c>
      <c r="AJ7" s="3">
        <v>15.2</v>
      </c>
      <c r="AK7" s="3">
        <v>16.09</v>
      </c>
      <c r="AL7" s="3">
        <v>15.4</v>
      </c>
      <c r="AM7" s="3">
        <v>20.11</v>
      </c>
      <c r="AN7" s="3">
        <v>19.899999999999999</v>
      </c>
      <c r="AO7" s="3">
        <v>9.65</v>
      </c>
      <c r="AP7" s="3">
        <v>17.260000000000002</v>
      </c>
      <c r="AQ7" s="3">
        <v>14.38</v>
      </c>
      <c r="AR7" s="3">
        <v>14.45</v>
      </c>
      <c r="AS7" s="3">
        <v>23.29</v>
      </c>
      <c r="AT7" s="3">
        <v>23.77</v>
      </c>
    </row>
    <row r="8" spans="1:46" s="3" customFormat="1" ht="12.75" x14ac:dyDescent="0.2">
      <c r="A8" s="17">
        <v>2001</v>
      </c>
      <c r="B8" s="17">
        <v>3</v>
      </c>
      <c r="C8" s="3">
        <v>263</v>
      </c>
      <c r="D8" s="3">
        <v>338</v>
      </c>
      <c r="E8" s="3">
        <v>259</v>
      </c>
      <c r="F8" s="3">
        <v>233</v>
      </c>
      <c r="G8" s="3">
        <v>295</v>
      </c>
      <c r="H8" s="3">
        <v>279</v>
      </c>
      <c r="I8" s="3">
        <v>264</v>
      </c>
      <c r="J8" s="3">
        <v>353</v>
      </c>
      <c r="K8" s="3">
        <v>251</v>
      </c>
      <c r="L8" s="3">
        <v>271</v>
      </c>
      <c r="M8" s="3">
        <v>297</v>
      </c>
      <c r="N8" s="3">
        <v>306</v>
      </c>
      <c r="O8" s="3">
        <v>183</v>
      </c>
      <c r="P8" s="3">
        <v>353</v>
      </c>
      <c r="Q8" s="3">
        <v>282</v>
      </c>
      <c r="R8" s="3">
        <v>325</v>
      </c>
      <c r="S8" s="3">
        <v>122</v>
      </c>
      <c r="T8" s="3">
        <v>167</v>
      </c>
      <c r="U8" s="3">
        <v>254</v>
      </c>
      <c r="V8" s="3">
        <v>266</v>
      </c>
      <c r="W8" s="3">
        <v>191</v>
      </c>
      <c r="X8" s="3">
        <v>256</v>
      </c>
      <c r="Y8" s="3">
        <v>13.59</v>
      </c>
      <c r="Z8" s="3">
        <v>17.649999999999999</v>
      </c>
      <c r="AA8" s="3">
        <v>11.91</v>
      </c>
      <c r="AB8" s="3">
        <v>10.43</v>
      </c>
      <c r="AC8" s="3">
        <v>28.15</v>
      </c>
      <c r="AD8" s="3">
        <v>20.46</v>
      </c>
      <c r="AE8" s="3">
        <v>17.37</v>
      </c>
      <c r="AF8" s="3">
        <v>21.98</v>
      </c>
      <c r="AG8" s="3">
        <v>16.63</v>
      </c>
      <c r="AH8" s="3">
        <v>15.95</v>
      </c>
      <c r="AI8" s="3">
        <v>17.86</v>
      </c>
      <c r="AJ8" s="3">
        <v>17.309999999999999</v>
      </c>
      <c r="AK8" s="3">
        <v>10.130000000000001</v>
      </c>
      <c r="AL8" s="3">
        <v>17.54</v>
      </c>
      <c r="AM8" s="3">
        <v>16.8</v>
      </c>
      <c r="AN8" s="3">
        <v>18.93</v>
      </c>
      <c r="AO8" s="3">
        <v>13.2</v>
      </c>
      <c r="AP8" s="3">
        <v>16.75</v>
      </c>
      <c r="AQ8" s="3">
        <v>13.57</v>
      </c>
      <c r="AR8" s="3">
        <v>13.98</v>
      </c>
      <c r="AS8" s="3">
        <v>22.98</v>
      </c>
      <c r="AT8" s="3">
        <v>23.84</v>
      </c>
    </row>
    <row r="9" spans="1:46" s="3" customFormat="1" ht="12.75" x14ac:dyDescent="0.2">
      <c r="A9" s="17">
        <v>2001</v>
      </c>
      <c r="B9" s="17">
        <v>4</v>
      </c>
      <c r="C9" s="3">
        <v>277</v>
      </c>
      <c r="D9" s="3">
        <v>341</v>
      </c>
      <c r="E9" s="3">
        <v>269</v>
      </c>
      <c r="F9" s="3">
        <v>245</v>
      </c>
      <c r="G9" s="3">
        <v>286</v>
      </c>
      <c r="H9" s="3">
        <v>265</v>
      </c>
      <c r="I9" s="3">
        <v>278</v>
      </c>
      <c r="J9" s="3">
        <v>345</v>
      </c>
      <c r="K9" s="3">
        <v>255</v>
      </c>
      <c r="L9" s="3">
        <v>282</v>
      </c>
      <c r="M9" s="3">
        <v>330</v>
      </c>
      <c r="N9" s="3">
        <v>322</v>
      </c>
      <c r="O9" s="3">
        <v>256</v>
      </c>
      <c r="P9" s="3">
        <v>352</v>
      </c>
      <c r="Q9" s="3">
        <v>269</v>
      </c>
      <c r="R9" s="3">
        <v>319</v>
      </c>
      <c r="S9" s="3">
        <v>132</v>
      </c>
      <c r="T9" s="3">
        <v>204</v>
      </c>
      <c r="U9" s="3">
        <v>260</v>
      </c>
      <c r="V9" s="3">
        <v>242</v>
      </c>
      <c r="W9" s="3">
        <v>175</v>
      </c>
      <c r="X9" s="3">
        <v>228</v>
      </c>
      <c r="Y9" s="3">
        <v>13.35</v>
      </c>
      <c r="Z9" s="3">
        <v>17.88</v>
      </c>
      <c r="AA9" s="3">
        <v>13.19</v>
      </c>
      <c r="AB9" s="3">
        <v>10.91</v>
      </c>
      <c r="AC9" s="3">
        <v>23.33</v>
      </c>
      <c r="AD9" s="3">
        <v>12.38</v>
      </c>
      <c r="AE9" s="3">
        <v>15.62</v>
      </c>
      <c r="AF9" s="3">
        <v>21.53</v>
      </c>
      <c r="AG9" s="3">
        <v>17.690000000000001</v>
      </c>
      <c r="AH9" s="3">
        <v>16.75</v>
      </c>
      <c r="AI9" s="3">
        <v>18.95</v>
      </c>
      <c r="AJ9" s="3">
        <v>18.84</v>
      </c>
      <c r="AK9" s="3">
        <v>11.68</v>
      </c>
      <c r="AL9" s="3">
        <v>17.89</v>
      </c>
      <c r="AM9" s="3">
        <v>17.899999999999999</v>
      </c>
      <c r="AN9" s="3">
        <v>18.2</v>
      </c>
      <c r="AO9" s="3">
        <v>10.32</v>
      </c>
      <c r="AP9" s="3">
        <v>19.510000000000002</v>
      </c>
      <c r="AQ9" s="3">
        <v>14.65</v>
      </c>
      <c r="AR9" s="3">
        <v>11.42</v>
      </c>
      <c r="AS9" s="3">
        <v>21.11</v>
      </c>
      <c r="AT9" s="3">
        <v>22.3</v>
      </c>
    </row>
    <row r="10" spans="1:46" s="3" customFormat="1" ht="12.75" x14ac:dyDescent="0.2">
      <c r="A10" s="17">
        <v>2002</v>
      </c>
      <c r="B10" s="17">
        <v>1</v>
      </c>
      <c r="C10" s="3">
        <v>311</v>
      </c>
      <c r="D10" s="3">
        <v>353</v>
      </c>
      <c r="E10" s="3">
        <v>285</v>
      </c>
      <c r="F10" s="3">
        <v>227</v>
      </c>
      <c r="G10" s="3">
        <v>287</v>
      </c>
      <c r="H10" s="3">
        <v>272</v>
      </c>
      <c r="I10" s="3">
        <v>244</v>
      </c>
      <c r="J10" s="3">
        <v>345</v>
      </c>
      <c r="K10" s="3">
        <v>293</v>
      </c>
      <c r="L10" s="3">
        <v>283</v>
      </c>
      <c r="M10" s="3">
        <v>334</v>
      </c>
      <c r="N10" s="3">
        <v>337</v>
      </c>
      <c r="O10" s="3">
        <v>219</v>
      </c>
      <c r="P10" s="3">
        <v>311</v>
      </c>
      <c r="Q10" s="3">
        <v>263</v>
      </c>
      <c r="R10" s="3">
        <v>311</v>
      </c>
      <c r="S10" s="3">
        <v>139</v>
      </c>
      <c r="T10" s="3">
        <v>218</v>
      </c>
      <c r="U10" s="3">
        <v>261</v>
      </c>
      <c r="V10" s="3">
        <v>265</v>
      </c>
      <c r="W10" s="3">
        <v>191</v>
      </c>
      <c r="X10" s="3">
        <v>240</v>
      </c>
      <c r="Y10" s="3">
        <v>14.26</v>
      </c>
      <c r="Z10" s="3">
        <v>18.8</v>
      </c>
      <c r="AA10" s="3">
        <v>13.88</v>
      </c>
      <c r="AB10" s="3">
        <v>12.66</v>
      </c>
      <c r="AC10" s="3">
        <v>23.97</v>
      </c>
      <c r="AD10" s="3">
        <v>19.14</v>
      </c>
      <c r="AE10" s="3">
        <v>14.47</v>
      </c>
      <c r="AF10" s="3">
        <v>19.010000000000002</v>
      </c>
      <c r="AG10" s="3">
        <v>17.350000000000001</v>
      </c>
      <c r="AH10" s="3">
        <v>20.6</v>
      </c>
      <c r="AI10" s="3">
        <v>17.649999999999999</v>
      </c>
      <c r="AJ10" s="3">
        <v>20.6</v>
      </c>
      <c r="AK10" s="3">
        <v>12.01</v>
      </c>
      <c r="AL10" s="3">
        <v>16.09</v>
      </c>
      <c r="AM10" s="3">
        <v>14.59</v>
      </c>
      <c r="AN10" s="3">
        <v>18.34</v>
      </c>
      <c r="AO10" s="3">
        <v>14.07</v>
      </c>
      <c r="AP10" s="3">
        <v>16.75</v>
      </c>
      <c r="AQ10" s="3">
        <v>14.19</v>
      </c>
      <c r="AR10" s="3">
        <v>14.78</v>
      </c>
      <c r="AS10" s="3">
        <v>21.11</v>
      </c>
      <c r="AT10" s="3">
        <v>19</v>
      </c>
    </row>
    <row r="11" spans="1:46" s="3" customFormat="1" ht="12.75" x14ac:dyDescent="0.2">
      <c r="A11" s="17">
        <v>2002</v>
      </c>
      <c r="B11" s="17">
        <v>2</v>
      </c>
      <c r="C11" s="3">
        <v>302</v>
      </c>
      <c r="D11" s="3">
        <v>347</v>
      </c>
      <c r="E11" s="3">
        <v>289</v>
      </c>
      <c r="F11" s="3">
        <v>230</v>
      </c>
      <c r="G11" s="3">
        <v>279</v>
      </c>
      <c r="H11" s="3">
        <v>232</v>
      </c>
      <c r="I11" s="3">
        <v>228</v>
      </c>
      <c r="J11" s="3">
        <v>335</v>
      </c>
      <c r="K11" s="3">
        <v>272</v>
      </c>
      <c r="L11" s="3">
        <v>276</v>
      </c>
      <c r="M11" s="3">
        <v>311</v>
      </c>
      <c r="N11" s="3">
        <v>360</v>
      </c>
      <c r="O11" s="3">
        <v>230</v>
      </c>
      <c r="P11" s="3">
        <v>314</v>
      </c>
      <c r="Q11" s="3">
        <v>295</v>
      </c>
      <c r="R11" s="3">
        <v>313</v>
      </c>
      <c r="S11" s="3">
        <v>139</v>
      </c>
      <c r="T11" s="3">
        <v>249</v>
      </c>
      <c r="U11" s="3">
        <v>279</v>
      </c>
      <c r="V11" s="3">
        <v>305</v>
      </c>
      <c r="W11" s="3">
        <v>186</v>
      </c>
      <c r="X11" s="3">
        <v>247</v>
      </c>
      <c r="Y11" s="3">
        <v>13.78</v>
      </c>
      <c r="Z11" s="3">
        <v>14.73</v>
      </c>
      <c r="AA11" s="3">
        <v>13.01</v>
      </c>
      <c r="AB11" s="3">
        <v>12.53</v>
      </c>
      <c r="AC11" s="3">
        <v>20.9</v>
      </c>
      <c r="AD11" s="3">
        <v>18.079999999999998</v>
      </c>
      <c r="AE11" s="3">
        <v>12.05</v>
      </c>
      <c r="AF11" s="3">
        <v>18.510000000000002</v>
      </c>
      <c r="AG11" s="3">
        <v>13.91</v>
      </c>
      <c r="AH11" s="3">
        <v>18.399999999999999</v>
      </c>
      <c r="AI11" s="3">
        <v>13.27</v>
      </c>
      <c r="AJ11" s="3">
        <v>17.02</v>
      </c>
      <c r="AK11" s="3">
        <v>11.83</v>
      </c>
      <c r="AL11" s="3">
        <v>15.03</v>
      </c>
      <c r="AM11" s="3">
        <v>14.79</v>
      </c>
      <c r="AN11" s="3">
        <v>15.75</v>
      </c>
      <c r="AO11" s="3">
        <v>13.11</v>
      </c>
      <c r="AP11" s="3">
        <v>18.690000000000001</v>
      </c>
      <c r="AQ11" s="3">
        <v>14.87</v>
      </c>
      <c r="AR11" s="3">
        <v>11.36</v>
      </c>
      <c r="AS11" s="3">
        <v>22.11</v>
      </c>
      <c r="AT11" s="3">
        <v>20.09</v>
      </c>
    </row>
    <row r="12" spans="1:46" s="3" customFormat="1" ht="12.75" x14ac:dyDescent="0.2">
      <c r="A12" s="17">
        <v>2002</v>
      </c>
      <c r="B12" s="17">
        <v>3</v>
      </c>
      <c r="C12" s="3">
        <v>334</v>
      </c>
      <c r="D12" s="3">
        <v>330</v>
      </c>
      <c r="E12" s="3">
        <v>255</v>
      </c>
      <c r="F12" s="3">
        <v>255</v>
      </c>
      <c r="G12" s="3">
        <v>278</v>
      </c>
      <c r="H12" s="3">
        <v>236</v>
      </c>
      <c r="I12" s="3">
        <v>256</v>
      </c>
      <c r="J12" s="3">
        <v>333</v>
      </c>
      <c r="K12" s="3">
        <v>253</v>
      </c>
      <c r="L12" s="3">
        <v>273</v>
      </c>
      <c r="M12" s="3">
        <v>312</v>
      </c>
      <c r="N12" s="3">
        <v>317</v>
      </c>
      <c r="O12" s="3">
        <v>260</v>
      </c>
      <c r="P12" s="3">
        <v>325</v>
      </c>
      <c r="Q12" s="3">
        <v>280</v>
      </c>
      <c r="R12" s="3">
        <v>314</v>
      </c>
      <c r="S12" s="3">
        <v>138</v>
      </c>
      <c r="T12" s="3">
        <v>243</v>
      </c>
      <c r="U12" s="3">
        <v>261</v>
      </c>
      <c r="V12" s="3">
        <v>256</v>
      </c>
      <c r="W12" s="3">
        <v>227</v>
      </c>
      <c r="X12" s="3">
        <v>224</v>
      </c>
      <c r="Y12" s="3">
        <v>14.46</v>
      </c>
      <c r="Z12" s="3">
        <v>14.73</v>
      </c>
      <c r="AA12" s="3">
        <v>12.34</v>
      </c>
      <c r="AB12" s="3">
        <v>12.38</v>
      </c>
      <c r="AC12" s="3">
        <v>22.94</v>
      </c>
      <c r="AD12" s="3">
        <v>18.63</v>
      </c>
      <c r="AE12" s="3">
        <v>13.86</v>
      </c>
      <c r="AF12" s="3">
        <v>17.510000000000002</v>
      </c>
      <c r="AG12" s="3">
        <v>14.32</v>
      </c>
      <c r="AH12" s="3">
        <v>17.190000000000001</v>
      </c>
      <c r="AI12" s="3">
        <v>12.37</v>
      </c>
      <c r="AJ12" s="3">
        <v>17.760000000000002</v>
      </c>
      <c r="AK12" s="3">
        <v>11.35</v>
      </c>
      <c r="AL12" s="3">
        <v>14.54</v>
      </c>
      <c r="AM12" s="3">
        <v>13.27</v>
      </c>
      <c r="AN12" s="3">
        <v>14.75</v>
      </c>
      <c r="AO12" s="3">
        <v>12.57</v>
      </c>
      <c r="AP12" s="3">
        <v>19.03</v>
      </c>
      <c r="AQ12" s="3">
        <v>13.07</v>
      </c>
      <c r="AR12" s="3">
        <v>12.01</v>
      </c>
      <c r="AS12" s="3">
        <v>20.98</v>
      </c>
      <c r="AT12" s="3">
        <v>21.02</v>
      </c>
    </row>
    <row r="13" spans="1:46" s="3" customFormat="1" ht="12.75" x14ac:dyDescent="0.2">
      <c r="A13" s="17">
        <v>2002</v>
      </c>
      <c r="B13" s="17">
        <v>4</v>
      </c>
      <c r="C13" s="3">
        <v>325</v>
      </c>
      <c r="D13" s="3">
        <v>341</v>
      </c>
      <c r="E13" s="3">
        <v>269</v>
      </c>
      <c r="F13" s="3">
        <v>259</v>
      </c>
      <c r="G13" s="3">
        <v>277</v>
      </c>
      <c r="H13" s="3">
        <v>247</v>
      </c>
      <c r="I13" s="3">
        <v>242</v>
      </c>
      <c r="J13" s="3">
        <v>338</v>
      </c>
      <c r="K13" s="3">
        <v>285</v>
      </c>
      <c r="L13" s="3">
        <v>282</v>
      </c>
      <c r="M13" s="3">
        <v>356</v>
      </c>
      <c r="N13" s="3">
        <v>349</v>
      </c>
      <c r="O13" s="3">
        <v>242</v>
      </c>
      <c r="P13" s="3">
        <v>317</v>
      </c>
      <c r="Q13" s="3">
        <v>287</v>
      </c>
      <c r="R13" s="3">
        <v>293</v>
      </c>
      <c r="S13" s="3">
        <v>140</v>
      </c>
      <c r="T13" s="3">
        <v>230</v>
      </c>
      <c r="U13" s="3">
        <v>261</v>
      </c>
      <c r="V13" s="3">
        <v>272</v>
      </c>
      <c r="W13" s="3">
        <v>233</v>
      </c>
      <c r="X13" s="3">
        <v>266</v>
      </c>
      <c r="Y13" s="3">
        <v>18.02</v>
      </c>
      <c r="Z13" s="3">
        <v>18</v>
      </c>
      <c r="AA13" s="3">
        <v>12.25</v>
      </c>
      <c r="AB13" s="3">
        <v>12.27</v>
      </c>
      <c r="AC13" s="3">
        <v>22.12</v>
      </c>
      <c r="AD13" s="3">
        <v>19.36</v>
      </c>
      <c r="AE13" s="3">
        <v>15.02</v>
      </c>
      <c r="AF13" s="3">
        <v>18.690000000000001</v>
      </c>
      <c r="AG13" s="3">
        <v>16.600000000000001</v>
      </c>
      <c r="AH13" s="3">
        <v>17.77</v>
      </c>
      <c r="AI13" s="3">
        <v>18.72</v>
      </c>
      <c r="AJ13" s="3">
        <v>21.33</v>
      </c>
      <c r="AK13" s="3">
        <v>12.17</v>
      </c>
      <c r="AL13" s="3">
        <v>15.33</v>
      </c>
      <c r="AM13" s="3">
        <v>17.09</v>
      </c>
      <c r="AN13" s="3">
        <v>16.920000000000002</v>
      </c>
      <c r="AO13" s="3">
        <v>13.23</v>
      </c>
      <c r="AP13" s="3">
        <v>21.41</v>
      </c>
      <c r="AQ13" s="3">
        <v>16.75</v>
      </c>
      <c r="AR13" s="3">
        <v>10.61</v>
      </c>
      <c r="AS13" s="3">
        <v>21.44</v>
      </c>
      <c r="AT13" s="3">
        <v>21.23</v>
      </c>
    </row>
    <row r="14" spans="1:46" s="3" customFormat="1" ht="12.75" x14ac:dyDescent="0.2">
      <c r="A14" s="17">
        <v>2003</v>
      </c>
      <c r="B14" s="17">
        <v>1</v>
      </c>
      <c r="C14" s="3">
        <v>312</v>
      </c>
      <c r="D14" s="3">
        <v>357</v>
      </c>
      <c r="E14" s="3">
        <v>261</v>
      </c>
      <c r="F14" s="3">
        <v>259</v>
      </c>
      <c r="G14" s="3">
        <v>236</v>
      </c>
      <c r="H14" s="3">
        <v>249</v>
      </c>
      <c r="I14" s="3">
        <v>263</v>
      </c>
      <c r="J14" s="3">
        <v>316</v>
      </c>
      <c r="K14" s="3">
        <v>260</v>
      </c>
      <c r="L14" s="3">
        <v>310</v>
      </c>
      <c r="M14" s="3">
        <v>349</v>
      </c>
      <c r="N14" s="3">
        <v>339</v>
      </c>
      <c r="O14" s="3">
        <v>299</v>
      </c>
      <c r="P14" s="3">
        <v>273</v>
      </c>
      <c r="Q14" s="3">
        <v>263</v>
      </c>
      <c r="R14" s="3">
        <v>279</v>
      </c>
      <c r="S14" s="3">
        <v>184</v>
      </c>
      <c r="T14" s="3">
        <v>220</v>
      </c>
      <c r="U14" s="3">
        <v>276</v>
      </c>
      <c r="V14" s="3">
        <v>303</v>
      </c>
      <c r="W14" s="3">
        <v>213</v>
      </c>
      <c r="X14" s="3">
        <v>233</v>
      </c>
      <c r="Y14" s="3">
        <v>19.98</v>
      </c>
      <c r="Z14" s="3">
        <v>20.77</v>
      </c>
      <c r="AA14" s="3">
        <v>15.66</v>
      </c>
      <c r="AB14" s="3">
        <v>12.4</v>
      </c>
      <c r="AC14" s="3">
        <v>19.809999999999999</v>
      </c>
      <c r="AD14" s="3">
        <v>19.95</v>
      </c>
      <c r="AE14" s="3">
        <v>15.24</v>
      </c>
      <c r="AF14" s="3">
        <v>15.62</v>
      </c>
      <c r="AG14" s="3">
        <v>18.29</v>
      </c>
      <c r="AH14" s="3">
        <v>21.11</v>
      </c>
      <c r="AI14" s="3">
        <v>20.94</v>
      </c>
      <c r="AJ14" s="3">
        <v>24.83</v>
      </c>
      <c r="AK14" s="3">
        <v>18.18</v>
      </c>
      <c r="AL14" s="3">
        <v>19.850000000000001</v>
      </c>
      <c r="AM14" s="3">
        <v>14.69</v>
      </c>
      <c r="AN14" s="3">
        <v>16.52</v>
      </c>
      <c r="AO14" s="3">
        <v>19.47</v>
      </c>
      <c r="AP14" s="3">
        <v>24.16</v>
      </c>
      <c r="AQ14" s="3">
        <v>17.04</v>
      </c>
      <c r="AR14" s="3">
        <v>14.43</v>
      </c>
      <c r="AS14" s="3">
        <v>22.98</v>
      </c>
      <c r="AT14" s="3">
        <v>22.65</v>
      </c>
    </row>
    <row r="15" spans="1:46" s="3" customFormat="1" ht="12.75" x14ac:dyDescent="0.2">
      <c r="A15" s="17">
        <v>2003</v>
      </c>
      <c r="B15" s="17">
        <v>2</v>
      </c>
      <c r="C15" s="3">
        <v>328</v>
      </c>
      <c r="D15" s="3">
        <v>335</v>
      </c>
      <c r="E15" s="3">
        <v>260</v>
      </c>
      <c r="F15" s="3">
        <v>300</v>
      </c>
      <c r="G15" s="3">
        <v>278</v>
      </c>
      <c r="H15" s="3">
        <v>250</v>
      </c>
      <c r="I15" s="3">
        <v>269</v>
      </c>
      <c r="J15" s="3">
        <v>326</v>
      </c>
      <c r="K15" s="3">
        <v>262</v>
      </c>
      <c r="L15" s="3">
        <v>278</v>
      </c>
      <c r="M15" s="3">
        <v>310</v>
      </c>
      <c r="N15" s="3">
        <v>310</v>
      </c>
      <c r="O15" s="3">
        <v>234</v>
      </c>
      <c r="P15" s="3">
        <v>313</v>
      </c>
      <c r="Q15" s="3">
        <v>276</v>
      </c>
      <c r="R15" s="3">
        <v>295</v>
      </c>
      <c r="S15" s="3">
        <v>153</v>
      </c>
      <c r="T15" s="3">
        <v>197</v>
      </c>
      <c r="U15" s="3">
        <v>257</v>
      </c>
      <c r="V15" s="3">
        <v>258</v>
      </c>
      <c r="W15" s="3">
        <v>227</v>
      </c>
      <c r="X15" s="3">
        <v>285</v>
      </c>
      <c r="Y15" s="3">
        <v>19.36</v>
      </c>
      <c r="Z15" s="3">
        <v>19.22</v>
      </c>
      <c r="AA15" s="3">
        <v>14.55</v>
      </c>
      <c r="AB15" s="3">
        <v>13.96</v>
      </c>
      <c r="AC15" s="3">
        <v>23.37</v>
      </c>
      <c r="AD15" s="3">
        <v>19.82</v>
      </c>
      <c r="AE15" s="3">
        <v>15.89</v>
      </c>
      <c r="AF15" s="3">
        <v>16.47</v>
      </c>
      <c r="AG15" s="3">
        <v>18.21</v>
      </c>
      <c r="AH15" s="3">
        <v>20.37</v>
      </c>
      <c r="AI15" s="3">
        <v>17.55</v>
      </c>
      <c r="AJ15" s="3">
        <v>20.98</v>
      </c>
      <c r="AK15" s="3">
        <v>12.78</v>
      </c>
      <c r="AL15" s="3">
        <v>17.62</v>
      </c>
      <c r="AM15" s="3">
        <v>13.16</v>
      </c>
      <c r="AN15" s="3">
        <v>15.68</v>
      </c>
      <c r="AO15" s="3">
        <v>12.29</v>
      </c>
      <c r="AP15" s="3">
        <v>21.44</v>
      </c>
      <c r="AQ15" s="3">
        <v>14.23</v>
      </c>
      <c r="AR15" s="3">
        <v>15.02</v>
      </c>
      <c r="AS15" s="3">
        <v>25.46</v>
      </c>
      <c r="AT15" s="3">
        <v>22.57</v>
      </c>
    </row>
    <row r="16" spans="1:46" s="3" customFormat="1" ht="12.75" x14ac:dyDescent="0.2">
      <c r="A16" s="17">
        <v>2003</v>
      </c>
      <c r="B16" s="17">
        <v>3</v>
      </c>
      <c r="C16" s="3">
        <v>345</v>
      </c>
      <c r="D16" s="3">
        <v>368</v>
      </c>
      <c r="E16" s="3">
        <v>245</v>
      </c>
      <c r="F16" s="3">
        <v>225</v>
      </c>
      <c r="G16" s="3">
        <v>295</v>
      </c>
      <c r="H16" s="3">
        <v>245</v>
      </c>
      <c r="I16" s="3">
        <v>260</v>
      </c>
      <c r="J16" s="3">
        <v>334</v>
      </c>
      <c r="K16" s="3">
        <v>225</v>
      </c>
      <c r="L16" s="3">
        <v>252</v>
      </c>
      <c r="M16" s="3">
        <v>317</v>
      </c>
      <c r="N16" s="3">
        <v>307</v>
      </c>
      <c r="O16" s="3">
        <v>219</v>
      </c>
      <c r="P16" s="3">
        <v>287</v>
      </c>
      <c r="Q16" s="3">
        <v>273</v>
      </c>
      <c r="R16" s="3">
        <v>285</v>
      </c>
      <c r="S16" s="3">
        <v>138</v>
      </c>
      <c r="T16" s="3">
        <v>159</v>
      </c>
      <c r="U16" s="3">
        <v>219</v>
      </c>
      <c r="V16" s="3">
        <v>257</v>
      </c>
      <c r="W16" s="3">
        <v>168</v>
      </c>
      <c r="X16" s="3">
        <v>249</v>
      </c>
      <c r="Y16" s="3">
        <v>22.79</v>
      </c>
      <c r="Z16" s="3">
        <v>23.84</v>
      </c>
      <c r="AA16" s="3">
        <v>14.23</v>
      </c>
      <c r="AB16" s="3">
        <v>12.06</v>
      </c>
      <c r="AC16" s="3">
        <v>27.83</v>
      </c>
      <c r="AD16" s="3">
        <v>21.16</v>
      </c>
      <c r="AE16" s="3">
        <v>18.170000000000002</v>
      </c>
      <c r="AF16" s="3">
        <v>18.95</v>
      </c>
      <c r="AG16" s="3">
        <v>18.14</v>
      </c>
      <c r="AH16" s="3">
        <v>24.12</v>
      </c>
      <c r="AI16" s="3">
        <v>18.96</v>
      </c>
      <c r="AJ16" s="3">
        <v>20.3</v>
      </c>
      <c r="AK16" s="3">
        <v>12.18</v>
      </c>
      <c r="AL16" s="3">
        <v>15.83</v>
      </c>
      <c r="AM16" s="3">
        <v>16.21</v>
      </c>
      <c r="AN16" s="3">
        <v>16.899999999999999</v>
      </c>
      <c r="AO16" s="3">
        <v>12.64</v>
      </c>
      <c r="AP16" s="3">
        <v>13.4</v>
      </c>
      <c r="AQ16" s="3">
        <v>15.41</v>
      </c>
      <c r="AR16" s="3">
        <v>15.41</v>
      </c>
      <c r="AS16" s="3">
        <v>27.64</v>
      </c>
      <c r="AT16" s="3">
        <v>24.44</v>
      </c>
    </row>
    <row r="17" spans="1:46" s="3" customFormat="1" ht="12.75" x14ac:dyDescent="0.2">
      <c r="A17" s="17">
        <v>2003</v>
      </c>
      <c r="B17" s="17">
        <v>4</v>
      </c>
      <c r="C17" s="3">
        <v>340</v>
      </c>
      <c r="D17" s="3">
        <v>376</v>
      </c>
      <c r="E17" s="3">
        <v>309</v>
      </c>
      <c r="F17" s="3">
        <v>218</v>
      </c>
      <c r="G17" s="3">
        <v>315</v>
      </c>
      <c r="H17" s="3">
        <v>267</v>
      </c>
      <c r="I17" s="3">
        <v>278</v>
      </c>
      <c r="J17" s="3">
        <v>335</v>
      </c>
      <c r="K17" s="3">
        <v>248</v>
      </c>
      <c r="L17" s="3">
        <v>257</v>
      </c>
      <c r="M17" s="3">
        <v>368</v>
      </c>
      <c r="N17" s="3">
        <v>354</v>
      </c>
      <c r="O17" s="3">
        <v>247</v>
      </c>
      <c r="P17" s="3">
        <v>296</v>
      </c>
      <c r="Q17" s="3">
        <v>283</v>
      </c>
      <c r="R17" s="3">
        <v>289</v>
      </c>
      <c r="S17" s="3">
        <v>206</v>
      </c>
      <c r="T17" s="3">
        <v>169</v>
      </c>
      <c r="U17" s="3">
        <v>252</v>
      </c>
      <c r="V17" s="3">
        <v>286</v>
      </c>
      <c r="W17" s="3">
        <v>159</v>
      </c>
      <c r="X17" s="3">
        <v>224</v>
      </c>
      <c r="Y17" s="3">
        <v>20.56</v>
      </c>
      <c r="Z17" s="3">
        <v>23.24</v>
      </c>
      <c r="AA17" s="3">
        <v>17.420000000000002</v>
      </c>
      <c r="AB17" s="3">
        <v>14.07</v>
      </c>
      <c r="AC17" s="3">
        <v>24.76</v>
      </c>
      <c r="AD17" s="3">
        <v>21.82</v>
      </c>
      <c r="AE17" s="3">
        <v>17.059999999999999</v>
      </c>
      <c r="AF17" s="3">
        <v>19.850000000000001</v>
      </c>
      <c r="AG17" s="3">
        <v>15.91</v>
      </c>
      <c r="AH17" s="3">
        <v>17.21</v>
      </c>
      <c r="AI17" s="3">
        <v>19.739999999999998</v>
      </c>
      <c r="AJ17" s="3">
        <v>23.53</v>
      </c>
      <c r="AK17" s="3">
        <v>13.13</v>
      </c>
      <c r="AL17" s="3">
        <v>17.190000000000001</v>
      </c>
      <c r="AM17" s="3">
        <v>15.65</v>
      </c>
      <c r="AN17" s="3">
        <v>17.09</v>
      </c>
      <c r="AO17" s="3">
        <v>17.420000000000002</v>
      </c>
      <c r="AP17" s="3">
        <v>20.100000000000001</v>
      </c>
      <c r="AQ17" s="3">
        <v>16.29</v>
      </c>
      <c r="AR17" s="3">
        <v>13.45</v>
      </c>
      <c r="AS17" s="3">
        <v>16.29</v>
      </c>
      <c r="AT17" s="3">
        <v>18.850000000000001</v>
      </c>
    </row>
    <row r="18" spans="1:46" s="3" customFormat="1" ht="12.75" x14ac:dyDescent="0.2">
      <c r="A18" s="17">
        <v>2004</v>
      </c>
      <c r="B18" s="17">
        <v>1</v>
      </c>
      <c r="C18" s="3">
        <v>346</v>
      </c>
      <c r="D18" s="3">
        <v>369</v>
      </c>
      <c r="E18" s="3">
        <v>291</v>
      </c>
      <c r="F18" s="3">
        <v>236</v>
      </c>
      <c r="G18" s="3">
        <v>297</v>
      </c>
      <c r="H18" s="3">
        <v>295</v>
      </c>
      <c r="I18" s="3">
        <v>273</v>
      </c>
      <c r="J18" s="3">
        <v>342</v>
      </c>
      <c r="K18" s="3">
        <v>277</v>
      </c>
      <c r="L18" s="3">
        <v>287</v>
      </c>
      <c r="M18" s="3">
        <v>368</v>
      </c>
      <c r="N18" s="3">
        <v>365</v>
      </c>
      <c r="O18" s="3">
        <v>218</v>
      </c>
      <c r="P18" s="3">
        <v>286</v>
      </c>
      <c r="Q18" s="3">
        <v>275</v>
      </c>
      <c r="R18" s="3">
        <v>297</v>
      </c>
      <c r="S18" s="3">
        <v>195</v>
      </c>
      <c r="T18" s="3">
        <v>210</v>
      </c>
      <c r="U18" s="3">
        <v>284</v>
      </c>
      <c r="V18" s="3">
        <v>280</v>
      </c>
      <c r="W18" s="3">
        <v>184</v>
      </c>
      <c r="X18" s="3">
        <v>216</v>
      </c>
      <c r="Y18" s="3">
        <v>18.55</v>
      </c>
      <c r="Z18" s="3">
        <v>23.3</v>
      </c>
      <c r="AA18" s="3">
        <v>16.190000000000001</v>
      </c>
      <c r="AB18" s="3">
        <v>12.06</v>
      </c>
      <c r="AC18" s="3">
        <v>21.02</v>
      </c>
      <c r="AD18" s="3">
        <v>22.24</v>
      </c>
      <c r="AE18" s="3">
        <v>16.559999999999999</v>
      </c>
      <c r="AF18" s="3">
        <v>17.86</v>
      </c>
      <c r="AG18" s="3">
        <v>16.87</v>
      </c>
      <c r="AH18" s="3">
        <v>15.76</v>
      </c>
      <c r="AI18" s="3">
        <v>19.399999999999999</v>
      </c>
      <c r="AJ18" s="3">
        <v>22.63</v>
      </c>
      <c r="AK18" s="3">
        <v>11.2</v>
      </c>
      <c r="AL18" s="3">
        <v>17.899999999999999</v>
      </c>
      <c r="AM18" s="3">
        <v>13.44</v>
      </c>
      <c r="AN18" s="3">
        <v>14.9</v>
      </c>
      <c r="AO18" s="3">
        <v>17.420000000000002</v>
      </c>
      <c r="AP18" s="3">
        <v>18.760000000000002</v>
      </c>
      <c r="AQ18" s="3">
        <v>17.649999999999999</v>
      </c>
      <c r="AR18" s="3">
        <v>15.3</v>
      </c>
      <c r="AS18" s="3">
        <v>26.64</v>
      </c>
      <c r="AT18" s="3">
        <v>22.9</v>
      </c>
    </row>
    <row r="19" spans="1:46" s="3" customFormat="1" ht="12.75" x14ac:dyDescent="0.2">
      <c r="A19" s="17">
        <v>2004</v>
      </c>
      <c r="B19" s="17">
        <v>2</v>
      </c>
      <c r="C19" s="3">
        <v>353</v>
      </c>
      <c r="D19" s="3">
        <v>384</v>
      </c>
      <c r="E19" s="3">
        <v>337</v>
      </c>
      <c r="F19" s="3">
        <v>282</v>
      </c>
      <c r="G19" s="3">
        <v>309</v>
      </c>
      <c r="H19" s="3">
        <v>261</v>
      </c>
      <c r="I19" s="3">
        <v>256</v>
      </c>
      <c r="J19" s="3">
        <v>332</v>
      </c>
      <c r="K19" s="3">
        <v>277</v>
      </c>
      <c r="L19" s="3">
        <v>253</v>
      </c>
      <c r="M19" s="3">
        <v>331</v>
      </c>
      <c r="N19" s="3">
        <v>309</v>
      </c>
      <c r="O19" s="3">
        <v>162</v>
      </c>
      <c r="P19" s="3">
        <v>297</v>
      </c>
      <c r="Q19" s="3">
        <v>255</v>
      </c>
      <c r="R19" s="3">
        <v>297</v>
      </c>
      <c r="S19" s="3">
        <v>236</v>
      </c>
      <c r="T19" s="3">
        <v>249</v>
      </c>
      <c r="U19" s="3">
        <v>298</v>
      </c>
      <c r="V19" s="3">
        <v>275</v>
      </c>
      <c r="W19" s="3">
        <v>155</v>
      </c>
      <c r="X19" s="3">
        <v>262</v>
      </c>
      <c r="Y19" s="3">
        <v>17.54</v>
      </c>
      <c r="Z19" s="3">
        <v>21.17</v>
      </c>
      <c r="AA19" s="3">
        <v>17.420000000000002</v>
      </c>
      <c r="AB19" s="3">
        <v>13.4</v>
      </c>
      <c r="AC19" s="3">
        <v>23.16</v>
      </c>
      <c r="AD19" s="3">
        <v>20.29</v>
      </c>
      <c r="AE19" s="3">
        <v>14.35</v>
      </c>
      <c r="AF19" s="3">
        <v>16.55</v>
      </c>
      <c r="AG19" s="3">
        <v>18.010000000000002</v>
      </c>
      <c r="AH19" s="3">
        <v>15.75</v>
      </c>
      <c r="AI19" s="3">
        <v>18</v>
      </c>
      <c r="AJ19" s="3">
        <v>17.14</v>
      </c>
      <c r="AK19" s="3">
        <v>11.39</v>
      </c>
      <c r="AL19" s="3">
        <v>16.829999999999998</v>
      </c>
      <c r="AM19" s="3">
        <v>13.41</v>
      </c>
      <c r="AN19" s="3">
        <v>14.7</v>
      </c>
      <c r="AO19" s="3">
        <v>19.43</v>
      </c>
      <c r="AP19" s="3">
        <v>18.36</v>
      </c>
      <c r="AQ19" s="3">
        <v>14.74</v>
      </c>
      <c r="AR19" s="3">
        <v>12.76</v>
      </c>
      <c r="AS19" s="3">
        <v>19.559999999999999</v>
      </c>
      <c r="AT19" s="3">
        <v>20.100000000000001</v>
      </c>
    </row>
    <row r="20" spans="1:46" s="3" customFormat="1" ht="12.75" x14ac:dyDescent="0.2">
      <c r="A20" s="17">
        <v>2004</v>
      </c>
      <c r="B20" s="17">
        <v>3</v>
      </c>
      <c r="C20" s="3">
        <v>312</v>
      </c>
      <c r="D20" s="3">
        <v>379</v>
      </c>
      <c r="E20" s="3">
        <v>272</v>
      </c>
      <c r="F20" s="3">
        <v>248</v>
      </c>
      <c r="G20" s="3">
        <v>315</v>
      </c>
      <c r="H20" s="3">
        <v>276</v>
      </c>
      <c r="I20" s="3">
        <v>277</v>
      </c>
      <c r="J20" s="3">
        <v>334</v>
      </c>
      <c r="K20" s="3">
        <v>308</v>
      </c>
      <c r="L20" s="3">
        <v>284</v>
      </c>
      <c r="M20" s="3">
        <v>339</v>
      </c>
      <c r="N20" s="3">
        <v>353</v>
      </c>
      <c r="O20" s="3">
        <v>167</v>
      </c>
      <c r="P20" s="3">
        <v>274</v>
      </c>
      <c r="Q20" s="3">
        <v>295</v>
      </c>
      <c r="R20" s="3">
        <v>315</v>
      </c>
      <c r="S20" s="3">
        <v>252</v>
      </c>
      <c r="T20" s="3">
        <v>291</v>
      </c>
      <c r="U20" s="3">
        <v>267</v>
      </c>
      <c r="V20" s="3">
        <v>270</v>
      </c>
      <c r="W20" s="3">
        <v>171</v>
      </c>
      <c r="X20" s="3">
        <v>243</v>
      </c>
      <c r="Y20" s="3">
        <v>14.2</v>
      </c>
      <c r="Z20" s="3">
        <v>19.989999999999998</v>
      </c>
      <c r="AA20" s="3">
        <v>15.84</v>
      </c>
      <c r="AB20" s="3">
        <v>12.06</v>
      </c>
      <c r="AC20" s="3">
        <v>23.4</v>
      </c>
      <c r="AD20" s="3">
        <v>17.98</v>
      </c>
      <c r="AE20" s="3">
        <v>17.420000000000002</v>
      </c>
      <c r="AF20" s="3">
        <v>17.260000000000002</v>
      </c>
      <c r="AG20" s="3">
        <v>20.22</v>
      </c>
      <c r="AH20" s="3">
        <v>17.489999999999998</v>
      </c>
      <c r="AI20" s="3">
        <v>18.18</v>
      </c>
      <c r="AJ20" s="3">
        <v>19.11</v>
      </c>
      <c r="AK20" s="3">
        <v>10.8</v>
      </c>
      <c r="AL20" s="3">
        <v>15.83</v>
      </c>
      <c r="AM20" s="3">
        <v>14.5</v>
      </c>
      <c r="AN20" s="3">
        <v>16.54</v>
      </c>
      <c r="AO20" s="3">
        <v>16.37</v>
      </c>
      <c r="AP20" s="3">
        <v>14.74</v>
      </c>
      <c r="AQ20" s="3">
        <v>16.75</v>
      </c>
      <c r="AR20" s="3">
        <v>13.72</v>
      </c>
      <c r="AS20" s="3">
        <v>19.309999999999999</v>
      </c>
      <c r="AT20" s="3">
        <v>22.71</v>
      </c>
    </row>
    <row r="21" spans="1:46" s="3" customFormat="1" ht="12.75" x14ac:dyDescent="0.2">
      <c r="A21" s="17">
        <v>2004</v>
      </c>
      <c r="B21" s="17">
        <v>4</v>
      </c>
      <c r="C21" s="3">
        <v>346</v>
      </c>
      <c r="D21" s="3">
        <v>344</v>
      </c>
      <c r="E21" s="3">
        <v>314</v>
      </c>
      <c r="F21" s="3">
        <v>255</v>
      </c>
      <c r="G21" s="3">
        <v>317</v>
      </c>
      <c r="H21" s="3">
        <v>278</v>
      </c>
      <c r="I21" s="3">
        <v>302</v>
      </c>
      <c r="J21" s="3">
        <v>352</v>
      </c>
      <c r="K21" s="3">
        <v>288</v>
      </c>
      <c r="L21" s="3">
        <v>264</v>
      </c>
      <c r="M21" s="3">
        <v>371</v>
      </c>
      <c r="N21" s="3">
        <v>353</v>
      </c>
      <c r="O21" s="3">
        <v>203</v>
      </c>
      <c r="P21" s="3">
        <v>288</v>
      </c>
      <c r="Q21" s="3">
        <v>313</v>
      </c>
      <c r="R21" s="3">
        <v>317</v>
      </c>
      <c r="S21" s="3">
        <v>211</v>
      </c>
      <c r="T21" s="3">
        <v>291</v>
      </c>
      <c r="U21" s="3">
        <v>339</v>
      </c>
      <c r="V21" s="3">
        <v>302</v>
      </c>
      <c r="W21" s="3">
        <v>203</v>
      </c>
      <c r="X21" s="3">
        <v>277</v>
      </c>
      <c r="Y21" s="3">
        <v>18.14</v>
      </c>
      <c r="Z21" s="3">
        <v>16.940000000000001</v>
      </c>
      <c r="AA21" s="3">
        <v>17.62</v>
      </c>
      <c r="AB21" s="3">
        <v>12.06</v>
      </c>
      <c r="AC21" s="3">
        <v>21.9</v>
      </c>
      <c r="AD21" s="3">
        <v>17.86</v>
      </c>
      <c r="AE21" s="3">
        <v>17.47</v>
      </c>
      <c r="AF21" s="3">
        <v>18.59</v>
      </c>
      <c r="AG21" s="3">
        <v>18.04</v>
      </c>
      <c r="AH21" s="3">
        <v>16.64</v>
      </c>
      <c r="AI21" s="3">
        <v>21.84</v>
      </c>
      <c r="AJ21" s="3">
        <v>20.22</v>
      </c>
      <c r="AK21" s="3">
        <v>13.37</v>
      </c>
      <c r="AL21" s="3">
        <v>17.190000000000001</v>
      </c>
      <c r="AM21" s="3">
        <v>16.96</v>
      </c>
      <c r="AN21" s="3">
        <v>16.7</v>
      </c>
      <c r="AO21" s="3">
        <v>18.760000000000002</v>
      </c>
      <c r="AP21" s="3">
        <v>17.420000000000002</v>
      </c>
      <c r="AQ21" s="3">
        <v>25.92</v>
      </c>
      <c r="AR21" s="3">
        <v>18.690000000000001</v>
      </c>
      <c r="AS21" s="3">
        <v>12.86</v>
      </c>
      <c r="AT21" s="3">
        <v>17.420000000000002</v>
      </c>
    </row>
    <row r="22" spans="1:46" s="3" customFormat="1" ht="12.75" x14ac:dyDescent="0.2">
      <c r="A22" s="17">
        <v>2005</v>
      </c>
      <c r="B22" s="17">
        <v>1</v>
      </c>
      <c r="C22" s="3">
        <v>403</v>
      </c>
      <c r="D22" s="3">
        <v>354</v>
      </c>
      <c r="E22" s="3">
        <v>375</v>
      </c>
      <c r="F22" s="3">
        <v>285</v>
      </c>
      <c r="G22" s="3">
        <v>309</v>
      </c>
      <c r="H22" s="3">
        <v>267</v>
      </c>
      <c r="I22" s="3">
        <v>299</v>
      </c>
      <c r="J22" s="3">
        <v>342</v>
      </c>
      <c r="K22" s="3">
        <v>325</v>
      </c>
      <c r="L22" s="3">
        <v>286</v>
      </c>
      <c r="M22" s="3">
        <v>361</v>
      </c>
      <c r="N22" s="3">
        <v>356</v>
      </c>
      <c r="O22" s="3">
        <v>190</v>
      </c>
      <c r="P22" s="3">
        <v>293</v>
      </c>
      <c r="Q22" s="3">
        <v>275</v>
      </c>
      <c r="R22" s="3">
        <v>309</v>
      </c>
      <c r="S22" s="3">
        <v>249</v>
      </c>
      <c r="T22" s="3">
        <v>250</v>
      </c>
      <c r="U22" s="3">
        <v>339</v>
      </c>
      <c r="V22" s="3">
        <v>352</v>
      </c>
      <c r="W22" s="3">
        <v>195</v>
      </c>
      <c r="X22" s="3">
        <v>265</v>
      </c>
      <c r="Y22" s="3">
        <v>23.93</v>
      </c>
      <c r="Z22" s="3">
        <v>19.47</v>
      </c>
      <c r="AA22" s="3">
        <v>23.03</v>
      </c>
      <c r="AB22" s="3">
        <v>16.079999999999998</v>
      </c>
      <c r="AC22" s="3">
        <v>20.69</v>
      </c>
      <c r="AD22" s="3">
        <v>19.7</v>
      </c>
      <c r="AE22" s="3">
        <v>18.21</v>
      </c>
      <c r="AF22" s="3">
        <v>18.399999999999999</v>
      </c>
      <c r="AG22" s="3">
        <v>22.73</v>
      </c>
      <c r="AH22" s="3">
        <v>20.010000000000002</v>
      </c>
      <c r="AI22" s="3">
        <v>27.2</v>
      </c>
      <c r="AJ22" s="3">
        <v>23.33</v>
      </c>
      <c r="AK22" s="3">
        <v>14.2</v>
      </c>
      <c r="AL22" s="3">
        <v>16.52</v>
      </c>
      <c r="AM22" s="3">
        <v>16.98</v>
      </c>
      <c r="AN22" s="3">
        <v>18.89</v>
      </c>
      <c r="AO22" s="3">
        <v>18.510000000000002</v>
      </c>
      <c r="AP22" s="3">
        <v>24.05</v>
      </c>
      <c r="AQ22" s="3">
        <v>28.76</v>
      </c>
      <c r="AR22" s="3">
        <v>22.82</v>
      </c>
      <c r="AS22" s="3">
        <v>22.51</v>
      </c>
      <c r="AT22" s="3">
        <v>20.39</v>
      </c>
    </row>
    <row r="23" spans="1:46" s="3" customFormat="1" ht="12.75" x14ac:dyDescent="0.2">
      <c r="A23" s="2">
        <v>2005</v>
      </c>
      <c r="B23" s="2">
        <v>2</v>
      </c>
      <c r="C23" s="3">
        <v>380</v>
      </c>
      <c r="D23" s="3">
        <v>399</v>
      </c>
      <c r="E23" s="3">
        <v>384</v>
      </c>
      <c r="F23" s="3">
        <v>289</v>
      </c>
      <c r="G23" s="3">
        <v>312</v>
      </c>
      <c r="H23" s="3">
        <v>300</v>
      </c>
      <c r="I23" s="3">
        <v>301</v>
      </c>
      <c r="J23" s="3">
        <v>355</v>
      </c>
      <c r="K23" s="3">
        <v>304</v>
      </c>
      <c r="L23" s="3">
        <v>258</v>
      </c>
      <c r="M23" s="3">
        <v>324</v>
      </c>
      <c r="N23" s="3">
        <v>341</v>
      </c>
      <c r="O23" s="3">
        <v>222</v>
      </c>
      <c r="P23" s="3">
        <v>300</v>
      </c>
      <c r="Q23" s="3">
        <v>302</v>
      </c>
      <c r="R23" s="3">
        <v>334</v>
      </c>
      <c r="S23" s="3">
        <v>227</v>
      </c>
      <c r="T23" s="3">
        <v>244</v>
      </c>
      <c r="U23" s="3">
        <v>321</v>
      </c>
      <c r="V23" s="3">
        <v>293</v>
      </c>
      <c r="W23" s="3">
        <v>198</v>
      </c>
      <c r="X23" s="3">
        <v>300</v>
      </c>
      <c r="Y23" s="3">
        <v>20.260000000000002</v>
      </c>
      <c r="Z23" s="3">
        <v>20.76</v>
      </c>
      <c r="AA23" s="3">
        <v>27.89</v>
      </c>
      <c r="AB23" s="3">
        <v>17.420000000000002</v>
      </c>
      <c r="AC23" s="3">
        <v>19.39</v>
      </c>
      <c r="AD23" s="3">
        <v>20.34</v>
      </c>
      <c r="AE23" s="3">
        <v>16.48</v>
      </c>
      <c r="AF23" s="3">
        <v>17.39</v>
      </c>
      <c r="AG23" s="3">
        <v>24.46</v>
      </c>
      <c r="AH23" s="3">
        <v>18</v>
      </c>
      <c r="AI23" s="3">
        <v>26.26</v>
      </c>
      <c r="AJ23" s="3">
        <v>25.63</v>
      </c>
      <c r="AK23" s="3">
        <v>11.5</v>
      </c>
      <c r="AL23" s="3">
        <v>14</v>
      </c>
      <c r="AM23" s="3">
        <v>14.93</v>
      </c>
      <c r="AN23" s="3">
        <v>16.52</v>
      </c>
      <c r="AO23" s="3">
        <v>16.079999999999998</v>
      </c>
      <c r="AP23" s="3">
        <v>16.75</v>
      </c>
      <c r="AQ23" s="3">
        <v>34.340000000000003</v>
      </c>
      <c r="AR23" s="3">
        <v>18.37</v>
      </c>
      <c r="AS23" s="3">
        <v>20.100000000000001</v>
      </c>
      <c r="AT23" s="3">
        <v>19.91</v>
      </c>
    </row>
    <row r="24" spans="1:46" s="3" customFormat="1" ht="12.75" x14ac:dyDescent="0.2">
      <c r="A24" s="2">
        <v>2005</v>
      </c>
      <c r="B24" s="2">
        <v>3</v>
      </c>
      <c r="C24" s="3">
        <v>343</v>
      </c>
      <c r="D24" s="3">
        <v>351</v>
      </c>
      <c r="E24" s="3">
        <v>327</v>
      </c>
      <c r="F24" s="3">
        <v>276</v>
      </c>
      <c r="G24" s="3">
        <v>322</v>
      </c>
      <c r="H24" s="3">
        <v>311</v>
      </c>
      <c r="I24" s="3">
        <v>316</v>
      </c>
      <c r="J24" s="3">
        <v>363</v>
      </c>
      <c r="K24" s="3">
        <v>295</v>
      </c>
      <c r="L24" s="3">
        <v>269</v>
      </c>
      <c r="M24" s="3">
        <v>307</v>
      </c>
      <c r="N24" s="3">
        <v>315</v>
      </c>
      <c r="O24" s="3">
        <v>256</v>
      </c>
      <c r="P24" s="3">
        <v>294</v>
      </c>
      <c r="Q24" s="3">
        <v>302</v>
      </c>
      <c r="R24" s="3">
        <v>334</v>
      </c>
      <c r="S24" s="3">
        <v>215</v>
      </c>
      <c r="T24" s="3">
        <v>236</v>
      </c>
      <c r="U24" s="3">
        <v>321</v>
      </c>
      <c r="V24" s="3">
        <v>299</v>
      </c>
      <c r="W24" s="3">
        <v>201</v>
      </c>
      <c r="X24" s="3">
        <v>274</v>
      </c>
      <c r="Y24" s="3">
        <v>18.04</v>
      </c>
      <c r="Z24" s="3">
        <v>20.07</v>
      </c>
      <c r="AA24" s="3">
        <v>21.59</v>
      </c>
      <c r="AB24" s="3">
        <v>16.420000000000002</v>
      </c>
      <c r="AC24" s="3">
        <v>21.44</v>
      </c>
      <c r="AD24" s="3">
        <v>20.38</v>
      </c>
      <c r="AE24" s="3">
        <v>16.96</v>
      </c>
      <c r="AF24" s="3">
        <v>18.77</v>
      </c>
      <c r="AG24" s="3">
        <v>22.14</v>
      </c>
      <c r="AH24" s="3">
        <v>17.71</v>
      </c>
      <c r="AI24" s="3">
        <v>18.989999999999998</v>
      </c>
      <c r="AJ24" s="3">
        <v>20.76</v>
      </c>
      <c r="AK24" s="3">
        <v>13.09</v>
      </c>
      <c r="AL24" s="3">
        <v>15.34</v>
      </c>
      <c r="AM24" s="3">
        <v>16.309999999999999</v>
      </c>
      <c r="AN24" s="3">
        <v>16.920000000000002</v>
      </c>
      <c r="AO24" s="3">
        <v>15.75</v>
      </c>
      <c r="AP24" s="3">
        <v>17.420000000000002</v>
      </c>
      <c r="AQ24" s="3">
        <v>29.12</v>
      </c>
      <c r="AR24" s="3">
        <v>18.09</v>
      </c>
      <c r="AS24" s="3">
        <v>19.43</v>
      </c>
      <c r="AT24" s="3">
        <v>21.52</v>
      </c>
    </row>
    <row r="25" spans="1:46" s="3" customFormat="1" ht="12.75" x14ac:dyDescent="0.2">
      <c r="A25" s="2">
        <v>2005</v>
      </c>
      <c r="B25" s="2">
        <v>4</v>
      </c>
      <c r="C25" s="3">
        <v>356</v>
      </c>
      <c r="D25" s="3">
        <v>365</v>
      </c>
      <c r="E25" s="3">
        <v>333</v>
      </c>
      <c r="F25" s="3">
        <v>255</v>
      </c>
      <c r="G25" s="3">
        <v>318</v>
      </c>
      <c r="H25" s="3">
        <v>314</v>
      </c>
      <c r="I25" s="3">
        <v>322</v>
      </c>
      <c r="J25" s="3">
        <v>370</v>
      </c>
      <c r="K25" s="3">
        <v>322</v>
      </c>
      <c r="L25" s="3">
        <v>257</v>
      </c>
      <c r="M25" s="3">
        <v>317</v>
      </c>
      <c r="N25" s="3">
        <v>291</v>
      </c>
      <c r="O25" s="3">
        <v>214</v>
      </c>
      <c r="P25" s="3">
        <v>309</v>
      </c>
      <c r="Q25" s="3">
        <v>315</v>
      </c>
      <c r="R25" s="3">
        <v>331</v>
      </c>
      <c r="S25" s="3">
        <v>187</v>
      </c>
      <c r="T25" s="3">
        <v>231</v>
      </c>
      <c r="U25" s="3">
        <v>305</v>
      </c>
      <c r="V25" s="3">
        <v>332</v>
      </c>
      <c r="W25" s="3">
        <v>203</v>
      </c>
      <c r="X25" s="3">
        <v>276</v>
      </c>
      <c r="Y25" s="3">
        <v>19.2</v>
      </c>
      <c r="Z25" s="3">
        <v>23.16</v>
      </c>
      <c r="AA25" s="3">
        <v>22.65</v>
      </c>
      <c r="AB25" s="3">
        <v>16.079999999999998</v>
      </c>
      <c r="AC25" s="3">
        <v>19.79</v>
      </c>
      <c r="AD25" s="3">
        <v>20.440000000000001</v>
      </c>
      <c r="AE25" s="3">
        <v>21.01</v>
      </c>
      <c r="AF25" s="3">
        <v>19.79</v>
      </c>
      <c r="AG25" s="3">
        <v>21.16</v>
      </c>
      <c r="AH25" s="3">
        <v>13.65</v>
      </c>
      <c r="AI25" s="3">
        <v>18.61</v>
      </c>
      <c r="AJ25" s="3">
        <v>18.18</v>
      </c>
      <c r="AK25" s="3">
        <v>12.86</v>
      </c>
      <c r="AL25" s="3">
        <v>19.559999999999999</v>
      </c>
      <c r="AM25" s="3">
        <v>16.760000000000002</v>
      </c>
      <c r="AN25" s="3">
        <v>17.489999999999998</v>
      </c>
      <c r="AO25" s="3">
        <v>15.41</v>
      </c>
      <c r="AP25" s="3">
        <v>20.100000000000001</v>
      </c>
      <c r="AQ25" s="3">
        <v>24.56</v>
      </c>
      <c r="AR25" s="3">
        <v>18.72</v>
      </c>
      <c r="AS25" s="3">
        <v>18.239999999999998</v>
      </c>
      <c r="AT25" s="3">
        <v>21.2</v>
      </c>
    </row>
    <row r="26" spans="1:46" s="3" customFormat="1" ht="12.75" x14ac:dyDescent="0.2">
      <c r="A26" s="2">
        <v>2006</v>
      </c>
      <c r="B26" s="17">
        <v>1</v>
      </c>
      <c r="C26" s="3">
        <v>348</v>
      </c>
      <c r="D26" s="3">
        <v>384</v>
      </c>
      <c r="E26" s="3">
        <v>349</v>
      </c>
      <c r="F26" s="3">
        <v>271</v>
      </c>
      <c r="G26" s="3">
        <v>318</v>
      </c>
      <c r="H26" s="3">
        <v>298</v>
      </c>
      <c r="I26" s="3">
        <v>323</v>
      </c>
      <c r="J26" s="3">
        <v>368</v>
      </c>
      <c r="K26" s="3">
        <v>350</v>
      </c>
      <c r="L26" s="3">
        <v>255</v>
      </c>
      <c r="M26" s="3">
        <v>384</v>
      </c>
      <c r="N26" s="3">
        <v>318</v>
      </c>
      <c r="O26" s="3">
        <v>244</v>
      </c>
      <c r="P26" s="3">
        <v>355</v>
      </c>
      <c r="Q26" s="3">
        <v>313</v>
      </c>
      <c r="R26" s="3">
        <v>346</v>
      </c>
      <c r="S26" s="3">
        <v>209</v>
      </c>
      <c r="T26" s="3">
        <v>225</v>
      </c>
      <c r="U26" s="3">
        <v>304</v>
      </c>
      <c r="V26" s="3">
        <v>332</v>
      </c>
      <c r="W26" s="3">
        <v>210</v>
      </c>
      <c r="X26" s="3">
        <v>266</v>
      </c>
      <c r="Y26" s="3">
        <v>19.86</v>
      </c>
      <c r="Z26" s="3">
        <v>20.6</v>
      </c>
      <c r="AA26" s="3">
        <v>21.05</v>
      </c>
      <c r="AB26" s="3">
        <v>15.95</v>
      </c>
      <c r="AC26" s="3">
        <v>21.25</v>
      </c>
      <c r="AD26" s="3">
        <v>22.47</v>
      </c>
      <c r="AE26" s="3">
        <v>17.57</v>
      </c>
      <c r="AF26" s="3">
        <v>19.86</v>
      </c>
      <c r="AG26" s="3">
        <v>21.16</v>
      </c>
      <c r="AH26" s="3">
        <v>18.53</v>
      </c>
      <c r="AI26" s="3">
        <v>23.06</v>
      </c>
      <c r="AJ26" s="3">
        <v>18.37</v>
      </c>
      <c r="AK26" s="3">
        <v>12.46</v>
      </c>
      <c r="AL26" s="3">
        <v>18.63</v>
      </c>
      <c r="AM26" s="3">
        <v>20.18</v>
      </c>
      <c r="AN26" s="3">
        <v>20.34</v>
      </c>
      <c r="AO26" s="3">
        <v>10.95</v>
      </c>
      <c r="AP26" s="3">
        <v>18.760000000000002</v>
      </c>
      <c r="AQ26" s="3">
        <v>20.69</v>
      </c>
      <c r="AR26" s="3">
        <v>17.63</v>
      </c>
      <c r="AS26" s="3">
        <v>19.559999999999999</v>
      </c>
      <c r="AT26" s="3">
        <v>20.27</v>
      </c>
    </row>
    <row r="27" spans="1:46" s="3" customFormat="1" ht="12.75" x14ac:dyDescent="0.2">
      <c r="A27" s="2">
        <v>2006</v>
      </c>
      <c r="B27" s="2">
        <v>2</v>
      </c>
      <c r="C27" s="3">
        <v>333</v>
      </c>
      <c r="D27" s="3">
        <v>364</v>
      </c>
      <c r="E27" s="3">
        <v>335</v>
      </c>
      <c r="F27" s="3">
        <v>289</v>
      </c>
      <c r="G27" s="3">
        <v>290</v>
      </c>
      <c r="H27" s="3">
        <v>280</v>
      </c>
      <c r="I27" s="3">
        <v>294</v>
      </c>
      <c r="J27" s="3">
        <v>342</v>
      </c>
      <c r="K27" s="3">
        <v>296</v>
      </c>
      <c r="L27" s="3">
        <v>240</v>
      </c>
      <c r="M27" s="3">
        <v>300</v>
      </c>
      <c r="N27" s="3">
        <v>288</v>
      </c>
      <c r="O27" s="3">
        <v>185</v>
      </c>
      <c r="P27" s="3">
        <v>290</v>
      </c>
      <c r="Q27" s="3">
        <v>298</v>
      </c>
      <c r="R27" s="3">
        <v>328</v>
      </c>
      <c r="S27" s="3">
        <v>210</v>
      </c>
      <c r="T27" s="3">
        <v>206</v>
      </c>
      <c r="U27" s="3">
        <v>269</v>
      </c>
      <c r="V27" s="3">
        <v>309</v>
      </c>
      <c r="W27" s="3">
        <v>199</v>
      </c>
      <c r="X27" s="3">
        <v>276</v>
      </c>
      <c r="Y27" s="3">
        <v>17.170000000000002</v>
      </c>
      <c r="Z27" s="3">
        <v>21.48</v>
      </c>
      <c r="AA27" s="3">
        <v>19.64</v>
      </c>
      <c r="AB27" s="3">
        <v>14.07</v>
      </c>
      <c r="AC27" s="3">
        <v>15.8</v>
      </c>
      <c r="AD27" s="3">
        <v>19.350000000000001</v>
      </c>
      <c r="AE27" s="3">
        <v>15.06</v>
      </c>
      <c r="AF27" s="3">
        <v>17.82</v>
      </c>
      <c r="AG27" s="3">
        <v>19.829999999999998</v>
      </c>
      <c r="AH27" s="3">
        <v>12.23</v>
      </c>
      <c r="AI27" s="3">
        <v>20.6</v>
      </c>
      <c r="AJ27" s="3">
        <v>16.36</v>
      </c>
      <c r="AK27" s="3">
        <v>11.82</v>
      </c>
      <c r="AL27" s="3">
        <v>13.69</v>
      </c>
      <c r="AM27" s="3">
        <v>17.22</v>
      </c>
      <c r="AN27" s="3">
        <v>18.41</v>
      </c>
      <c r="AO27" s="3">
        <v>14.07</v>
      </c>
      <c r="AP27" s="3">
        <v>16.079999999999998</v>
      </c>
      <c r="AQ27" s="3">
        <v>18.64</v>
      </c>
      <c r="AR27" s="3">
        <v>13.15</v>
      </c>
      <c r="AS27" s="3">
        <v>14.62</v>
      </c>
      <c r="AT27" s="3">
        <v>19.18</v>
      </c>
    </row>
    <row r="28" spans="1:46" s="3" customFormat="1" ht="12.75" x14ac:dyDescent="0.2">
      <c r="A28" s="2">
        <v>2006</v>
      </c>
      <c r="B28" s="2">
        <v>3</v>
      </c>
      <c r="C28" s="3">
        <v>333</v>
      </c>
      <c r="D28" s="3">
        <v>320</v>
      </c>
      <c r="E28" s="3">
        <v>323</v>
      </c>
      <c r="F28" s="3">
        <v>296</v>
      </c>
      <c r="G28" s="3">
        <v>294</v>
      </c>
      <c r="H28" s="3">
        <v>277</v>
      </c>
      <c r="I28" s="3">
        <v>321</v>
      </c>
      <c r="J28" s="3">
        <v>321</v>
      </c>
      <c r="K28" s="3">
        <v>296</v>
      </c>
      <c r="L28" s="3">
        <v>283</v>
      </c>
      <c r="M28" s="3">
        <v>297</v>
      </c>
      <c r="N28" s="3">
        <v>302</v>
      </c>
      <c r="O28" s="3">
        <v>214</v>
      </c>
      <c r="P28" s="3">
        <v>311</v>
      </c>
      <c r="Q28" s="3">
        <v>256</v>
      </c>
      <c r="R28" s="3">
        <v>310</v>
      </c>
      <c r="S28" s="3">
        <v>206</v>
      </c>
      <c r="T28" s="3">
        <v>236</v>
      </c>
      <c r="U28" s="3">
        <v>267</v>
      </c>
      <c r="V28" s="3">
        <v>306</v>
      </c>
      <c r="W28" s="3">
        <v>195</v>
      </c>
      <c r="X28" s="3">
        <v>256</v>
      </c>
      <c r="Y28" s="3">
        <v>16.54</v>
      </c>
      <c r="Z28" s="3">
        <v>15.02</v>
      </c>
      <c r="AA28" s="3">
        <v>18.84</v>
      </c>
      <c r="AB28" s="3">
        <v>14.07</v>
      </c>
      <c r="AC28" s="3">
        <v>20.69</v>
      </c>
      <c r="AD28" s="3">
        <v>18.55</v>
      </c>
      <c r="AE28" s="3">
        <v>15.4</v>
      </c>
      <c r="AF28" s="3">
        <v>17.260000000000002</v>
      </c>
      <c r="AG28" s="3">
        <v>19.82</v>
      </c>
      <c r="AH28" s="3">
        <v>12.49</v>
      </c>
      <c r="AI28" s="3">
        <v>18.079999999999998</v>
      </c>
      <c r="AJ28" s="3">
        <v>14.04</v>
      </c>
      <c r="AK28" s="3">
        <v>12.65</v>
      </c>
      <c r="AL28" s="3">
        <v>15.49</v>
      </c>
      <c r="AM28" s="3">
        <v>17.04</v>
      </c>
      <c r="AN28" s="3">
        <v>18.12</v>
      </c>
      <c r="AO28" s="3">
        <v>12.06</v>
      </c>
      <c r="AP28" s="3">
        <v>18.760000000000002</v>
      </c>
      <c r="AQ28" s="3">
        <v>21.48</v>
      </c>
      <c r="AR28" s="3">
        <v>15.28</v>
      </c>
      <c r="AS28" s="3">
        <v>15.41</v>
      </c>
      <c r="AT28" s="3">
        <v>19.28</v>
      </c>
    </row>
    <row r="29" spans="1:46" s="3" customFormat="1" ht="12.75" x14ac:dyDescent="0.2">
      <c r="A29" s="2">
        <v>2006</v>
      </c>
      <c r="B29" s="2">
        <v>4</v>
      </c>
      <c r="C29" s="3">
        <v>291</v>
      </c>
      <c r="D29" s="3">
        <v>315</v>
      </c>
      <c r="E29" s="3">
        <v>326</v>
      </c>
      <c r="F29" s="3">
        <v>240</v>
      </c>
      <c r="G29" s="3">
        <v>247</v>
      </c>
      <c r="H29" s="3">
        <v>287</v>
      </c>
      <c r="I29" s="3">
        <v>259</v>
      </c>
      <c r="J29" s="3">
        <v>315</v>
      </c>
      <c r="K29" s="3">
        <v>287</v>
      </c>
      <c r="L29" s="3">
        <v>278</v>
      </c>
      <c r="M29" s="3">
        <v>286</v>
      </c>
      <c r="N29" s="3">
        <v>302</v>
      </c>
      <c r="O29" s="3">
        <v>223</v>
      </c>
      <c r="P29" s="3">
        <v>283</v>
      </c>
      <c r="Q29" s="3">
        <v>302</v>
      </c>
      <c r="R29" s="3">
        <v>287</v>
      </c>
      <c r="S29" s="3">
        <v>188</v>
      </c>
      <c r="T29" s="3">
        <v>201</v>
      </c>
      <c r="U29" s="3">
        <v>290</v>
      </c>
      <c r="V29" s="3">
        <v>350</v>
      </c>
      <c r="W29" s="3">
        <v>230</v>
      </c>
      <c r="X29" s="3">
        <v>248</v>
      </c>
      <c r="Y29" s="3">
        <v>15.09</v>
      </c>
      <c r="Z29" s="3">
        <v>18.75</v>
      </c>
      <c r="AA29" s="3">
        <v>20.29</v>
      </c>
      <c r="AB29" s="3">
        <v>12.06</v>
      </c>
      <c r="AC29" s="3">
        <v>24.59</v>
      </c>
      <c r="AD29" s="3">
        <v>18.36</v>
      </c>
      <c r="AE29" s="3">
        <v>14.2</v>
      </c>
      <c r="AF29" s="3">
        <v>17.190000000000001</v>
      </c>
      <c r="AG29" s="3">
        <v>17.850000000000001</v>
      </c>
      <c r="AH29" s="3">
        <v>15.73</v>
      </c>
      <c r="AI29" s="3">
        <v>18.38</v>
      </c>
      <c r="AJ29" s="3">
        <v>15.99</v>
      </c>
      <c r="AK29" s="3">
        <v>13.17</v>
      </c>
      <c r="AL29" s="3">
        <v>17.25</v>
      </c>
      <c r="AM29" s="3">
        <v>18.43</v>
      </c>
      <c r="AN29" s="3">
        <v>18.510000000000002</v>
      </c>
      <c r="AO29" s="3">
        <v>23.17</v>
      </c>
      <c r="AP29" s="3">
        <v>16.75</v>
      </c>
      <c r="AQ29" s="3">
        <v>22.11</v>
      </c>
      <c r="AR29" s="3">
        <v>19.11</v>
      </c>
      <c r="AS29" s="3">
        <v>18.22</v>
      </c>
      <c r="AT29" s="3">
        <v>18.510000000000002</v>
      </c>
    </row>
    <row r="30" spans="1:46" s="3" customFormat="1" ht="12.75" x14ac:dyDescent="0.2">
      <c r="A30" s="2">
        <v>2007</v>
      </c>
      <c r="B30" s="17">
        <v>1</v>
      </c>
      <c r="C30" s="3">
        <v>304</v>
      </c>
      <c r="D30" s="3">
        <v>336</v>
      </c>
      <c r="E30" s="3">
        <v>349</v>
      </c>
      <c r="F30" s="3">
        <v>226</v>
      </c>
      <c r="G30" s="3">
        <v>263</v>
      </c>
      <c r="H30" s="3">
        <v>280</v>
      </c>
      <c r="I30" s="3">
        <v>273</v>
      </c>
      <c r="J30" s="3">
        <v>315</v>
      </c>
      <c r="K30" s="3">
        <v>321</v>
      </c>
      <c r="L30" s="3">
        <v>315</v>
      </c>
      <c r="M30" s="3">
        <v>314</v>
      </c>
      <c r="N30" s="3">
        <v>300</v>
      </c>
      <c r="O30" s="3">
        <v>251</v>
      </c>
      <c r="P30" s="3">
        <v>348</v>
      </c>
      <c r="Q30" s="3">
        <v>300</v>
      </c>
      <c r="R30" s="3">
        <v>309</v>
      </c>
      <c r="S30" s="3">
        <v>128</v>
      </c>
      <c r="T30" s="3">
        <v>195</v>
      </c>
      <c r="U30" s="3">
        <v>332</v>
      </c>
      <c r="V30" s="3">
        <v>350</v>
      </c>
      <c r="W30" s="3">
        <v>275</v>
      </c>
      <c r="X30" s="3">
        <v>290</v>
      </c>
      <c r="Y30" s="3">
        <v>19.55</v>
      </c>
      <c r="Z30" s="3">
        <v>23.47</v>
      </c>
      <c r="AA30" s="3">
        <v>27.12</v>
      </c>
      <c r="AB30" s="3">
        <v>24.12</v>
      </c>
      <c r="AC30" s="3">
        <v>22.03</v>
      </c>
      <c r="AD30" s="3">
        <v>21.16</v>
      </c>
      <c r="AE30" s="3">
        <v>15.12</v>
      </c>
      <c r="AF30" s="3">
        <v>19.399999999999999</v>
      </c>
      <c r="AG30" s="3">
        <v>24.74</v>
      </c>
      <c r="AH30" s="3">
        <v>22.61</v>
      </c>
      <c r="AI30" s="3">
        <v>25.18</v>
      </c>
      <c r="AJ30" s="3">
        <v>21.88</v>
      </c>
      <c r="AK30" s="3">
        <v>12.9</v>
      </c>
      <c r="AL30" s="3">
        <v>19.16</v>
      </c>
      <c r="AM30" s="3">
        <v>17.899999999999999</v>
      </c>
      <c r="AN30" s="3">
        <v>20.22</v>
      </c>
      <c r="AO30" s="3">
        <v>23.96</v>
      </c>
      <c r="AP30" s="3">
        <v>14.58</v>
      </c>
      <c r="AQ30" s="3">
        <v>29.51</v>
      </c>
      <c r="AR30" s="3">
        <v>20.74</v>
      </c>
      <c r="AS30" s="3">
        <v>18.22</v>
      </c>
      <c r="AT30" s="3">
        <v>21.87</v>
      </c>
    </row>
    <row r="31" spans="1:46" s="3" customFormat="1" ht="12.75" x14ac:dyDescent="0.2">
      <c r="A31" s="2">
        <v>2007</v>
      </c>
      <c r="B31" s="2">
        <v>2</v>
      </c>
      <c r="C31" s="3">
        <v>287</v>
      </c>
      <c r="D31" s="3">
        <v>286</v>
      </c>
      <c r="E31" s="3">
        <v>365</v>
      </c>
      <c r="F31" s="3">
        <v>234</v>
      </c>
      <c r="G31" s="3">
        <v>284</v>
      </c>
      <c r="H31" s="3">
        <v>270</v>
      </c>
      <c r="I31" s="3">
        <v>246</v>
      </c>
      <c r="J31" s="3">
        <v>297</v>
      </c>
      <c r="K31" s="3">
        <v>314</v>
      </c>
      <c r="L31" s="3">
        <v>306</v>
      </c>
      <c r="M31" s="3">
        <v>276</v>
      </c>
      <c r="N31" s="3">
        <v>289</v>
      </c>
      <c r="O31" s="3">
        <v>183</v>
      </c>
      <c r="P31" s="3">
        <v>297</v>
      </c>
      <c r="Q31" s="3">
        <v>255</v>
      </c>
      <c r="R31" s="3">
        <v>311</v>
      </c>
      <c r="S31" s="3">
        <v>147</v>
      </c>
      <c r="T31" s="3">
        <v>188</v>
      </c>
      <c r="U31" s="3">
        <v>317</v>
      </c>
      <c r="V31" s="3">
        <v>289</v>
      </c>
      <c r="W31" s="3">
        <v>251</v>
      </c>
      <c r="X31" s="3">
        <v>269</v>
      </c>
      <c r="Y31" s="3">
        <v>15.87</v>
      </c>
      <c r="Z31" s="3">
        <v>18.21</v>
      </c>
      <c r="AA31" s="3">
        <v>26.95</v>
      </c>
      <c r="AB31" s="3">
        <v>22.11</v>
      </c>
      <c r="AC31" s="3">
        <v>23.97</v>
      </c>
      <c r="AD31" s="3">
        <v>19.260000000000002</v>
      </c>
      <c r="AE31" s="3">
        <v>15.03</v>
      </c>
      <c r="AF31" s="3">
        <v>19.010000000000002</v>
      </c>
      <c r="AG31" s="3">
        <v>24</v>
      </c>
      <c r="AH31" s="3">
        <v>18.04</v>
      </c>
      <c r="AI31" s="3">
        <v>20.29</v>
      </c>
      <c r="AJ31" s="3">
        <v>19.190000000000001</v>
      </c>
      <c r="AK31" s="3">
        <v>11.14</v>
      </c>
      <c r="AL31" s="3">
        <v>18.350000000000001</v>
      </c>
      <c r="AM31" s="3">
        <v>17.190000000000001</v>
      </c>
      <c r="AN31" s="3">
        <v>19.079999999999998</v>
      </c>
      <c r="AO31" s="3">
        <v>20.25</v>
      </c>
      <c r="AP31" s="3">
        <v>15.14</v>
      </c>
      <c r="AQ31" s="3">
        <v>28.65</v>
      </c>
      <c r="AR31" s="3">
        <v>21.98</v>
      </c>
      <c r="AS31" s="3">
        <v>20.100000000000001</v>
      </c>
      <c r="AT31" s="3">
        <v>20.62</v>
      </c>
    </row>
    <row r="32" spans="1:46" s="3" customFormat="1" ht="12.75" x14ac:dyDescent="0.2">
      <c r="A32" s="2">
        <v>2007</v>
      </c>
      <c r="B32" s="2">
        <v>3</v>
      </c>
      <c r="C32" s="3">
        <v>277</v>
      </c>
      <c r="D32" s="3">
        <v>277</v>
      </c>
      <c r="E32" s="3">
        <v>377</v>
      </c>
      <c r="F32" s="3">
        <v>278</v>
      </c>
      <c r="G32" s="3">
        <v>290</v>
      </c>
      <c r="H32" s="3">
        <v>256</v>
      </c>
      <c r="I32" s="3">
        <v>303</v>
      </c>
      <c r="J32" s="3">
        <v>287</v>
      </c>
      <c r="K32" s="3">
        <v>327</v>
      </c>
      <c r="L32" s="3">
        <v>305</v>
      </c>
      <c r="M32" s="3">
        <v>268</v>
      </c>
      <c r="N32" s="3">
        <v>308</v>
      </c>
      <c r="O32" s="3">
        <v>195</v>
      </c>
      <c r="P32" s="3">
        <v>269</v>
      </c>
      <c r="Q32" s="3">
        <v>307</v>
      </c>
      <c r="R32" s="3">
        <v>309</v>
      </c>
      <c r="S32" s="3">
        <v>113</v>
      </c>
      <c r="T32" s="3">
        <v>140</v>
      </c>
      <c r="U32" s="3">
        <v>324</v>
      </c>
      <c r="V32" s="3">
        <v>332</v>
      </c>
      <c r="W32" s="3">
        <v>252</v>
      </c>
      <c r="X32" s="3">
        <v>283</v>
      </c>
      <c r="Y32" s="3">
        <v>17.25</v>
      </c>
      <c r="Z32" s="3">
        <v>17.71</v>
      </c>
      <c r="AA32" s="3">
        <v>24.95</v>
      </c>
      <c r="AB32" s="3">
        <v>28.81</v>
      </c>
      <c r="AC32" s="3">
        <v>21.01</v>
      </c>
      <c r="AD32" s="3">
        <v>18.91</v>
      </c>
      <c r="AE32" s="3">
        <v>12.05</v>
      </c>
      <c r="AF32" s="3">
        <v>19.28</v>
      </c>
      <c r="AG32" s="3">
        <v>25.89</v>
      </c>
      <c r="AH32" s="3">
        <v>16.23</v>
      </c>
      <c r="AI32" s="3">
        <v>18.52</v>
      </c>
      <c r="AJ32" s="3">
        <v>17.059999999999999</v>
      </c>
      <c r="AK32" s="3">
        <v>13.28</v>
      </c>
      <c r="AL32" s="3">
        <v>18.170000000000002</v>
      </c>
      <c r="AM32" s="3">
        <v>17</v>
      </c>
      <c r="AN32" s="3">
        <v>18.45</v>
      </c>
      <c r="AO32" s="3">
        <v>28.14</v>
      </c>
      <c r="AP32" s="3">
        <v>24.79</v>
      </c>
      <c r="AQ32" s="3">
        <v>34.32</v>
      </c>
      <c r="AR32" s="3">
        <v>39.68</v>
      </c>
      <c r="AS32" s="3">
        <v>20.46</v>
      </c>
      <c r="AT32" s="3">
        <v>22.63</v>
      </c>
    </row>
    <row r="33" spans="1:46" s="3" customFormat="1" ht="12.75" x14ac:dyDescent="0.2">
      <c r="A33" s="2">
        <v>2007</v>
      </c>
      <c r="B33" s="2">
        <v>4</v>
      </c>
      <c r="C33" s="3">
        <v>264</v>
      </c>
      <c r="D33" s="3">
        <v>296</v>
      </c>
      <c r="E33" s="3">
        <v>351</v>
      </c>
      <c r="F33" s="3">
        <v>274</v>
      </c>
      <c r="G33" s="3">
        <v>284</v>
      </c>
      <c r="H33" s="3">
        <v>267</v>
      </c>
      <c r="I33" s="3">
        <v>297</v>
      </c>
      <c r="J33" s="3">
        <v>275</v>
      </c>
      <c r="K33" s="3">
        <v>329</v>
      </c>
      <c r="L33" s="3">
        <v>298</v>
      </c>
      <c r="M33" s="3">
        <v>259</v>
      </c>
      <c r="N33" s="3">
        <v>296</v>
      </c>
      <c r="O33" s="3">
        <v>179</v>
      </c>
      <c r="P33" s="3">
        <v>272</v>
      </c>
      <c r="Q33" s="3">
        <v>260</v>
      </c>
      <c r="R33" s="3">
        <v>293</v>
      </c>
      <c r="S33" s="3">
        <v>153</v>
      </c>
      <c r="T33" s="3">
        <v>188</v>
      </c>
      <c r="U33" s="3">
        <v>293</v>
      </c>
      <c r="V33" s="3">
        <v>381</v>
      </c>
      <c r="W33" s="3">
        <v>261</v>
      </c>
      <c r="X33" s="3">
        <v>266</v>
      </c>
      <c r="Y33" s="3">
        <v>17.75</v>
      </c>
      <c r="Z33" s="3">
        <v>20.43</v>
      </c>
      <c r="AA33" s="3">
        <v>30.06</v>
      </c>
      <c r="AB33" s="3">
        <v>28.48</v>
      </c>
      <c r="AC33" s="3">
        <v>21.43</v>
      </c>
      <c r="AD33" s="3">
        <v>20.27</v>
      </c>
      <c r="AE33" s="3">
        <v>17.649999999999999</v>
      </c>
      <c r="AF33" s="3">
        <v>19.829999999999998</v>
      </c>
      <c r="AG33" s="3">
        <v>28.48</v>
      </c>
      <c r="AH33" s="3">
        <v>13.86</v>
      </c>
      <c r="AI33" s="3">
        <v>23</v>
      </c>
      <c r="AJ33" s="3">
        <v>23.11</v>
      </c>
      <c r="AK33" s="3">
        <v>11.71</v>
      </c>
      <c r="AL33" s="3">
        <v>17.329999999999998</v>
      </c>
      <c r="AM33" s="3">
        <v>17</v>
      </c>
      <c r="AN33" s="3">
        <v>17.64</v>
      </c>
      <c r="AO33" s="3">
        <v>20.64</v>
      </c>
      <c r="AP33" s="3">
        <v>18.89</v>
      </c>
      <c r="AQ33" s="3">
        <v>36.590000000000003</v>
      </c>
      <c r="AR33" s="3">
        <v>37.03</v>
      </c>
      <c r="AS33" s="3">
        <v>16.649999999999999</v>
      </c>
      <c r="AT33" s="3">
        <v>20.57</v>
      </c>
    </row>
    <row r="34" spans="1:46" s="3" customFormat="1" ht="12.75" x14ac:dyDescent="0.2">
      <c r="A34" s="2">
        <v>2008</v>
      </c>
      <c r="B34" s="17">
        <v>1</v>
      </c>
      <c r="C34" s="3">
        <v>250</v>
      </c>
      <c r="D34" s="3">
        <v>268</v>
      </c>
      <c r="E34" s="3">
        <v>302</v>
      </c>
      <c r="F34" s="3">
        <v>227</v>
      </c>
      <c r="G34" s="3">
        <v>269</v>
      </c>
      <c r="H34" s="3">
        <v>273</v>
      </c>
      <c r="I34" s="3">
        <v>227</v>
      </c>
      <c r="J34" s="3">
        <v>257</v>
      </c>
      <c r="K34" s="3">
        <v>304</v>
      </c>
      <c r="L34" s="3">
        <v>283</v>
      </c>
      <c r="M34" s="3">
        <v>246</v>
      </c>
      <c r="N34" s="3">
        <v>282</v>
      </c>
      <c r="O34" s="3">
        <v>209</v>
      </c>
      <c r="P34" s="3">
        <v>258</v>
      </c>
      <c r="Q34" s="3">
        <v>258</v>
      </c>
      <c r="R34" s="3">
        <v>276</v>
      </c>
      <c r="S34" s="3">
        <v>132</v>
      </c>
      <c r="T34" s="3">
        <v>174</v>
      </c>
      <c r="U34" s="3">
        <v>256</v>
      </c>
      <c r="V34" s="3">
        <v>311</v>
      </c>
      <c r="W34" s="3">
        <v>245</v>
      </c>
      <c r="X34" s="3">
        <v>259</v>
      </c>
      <c r="Y34" s="3">
        <v>20.09</v>
      </c>
      <c r="Z34" s="3">
        <v>26.01</v>
      </c>
      <c r="AA34" s="3">
        <v>30.4</v>
      </c>
      <c r="AB34" s="3">
        <v>32.159999999999997</v>
      </c>
      <c r="AC34" s="3">
        <v>22.12</v>
      </c>
      <c r="AD34" s="3">
        <v>21.35</v>
      </c>
      <c r="AE34" s="3">
        <v>16.75</v>
      </c>
      <c r="AF34" s="3">
        <v>20.260000000000002</v>
      </c>
      <c r="AG34" s="3">
        <v>33</v>
      </c>
      <c r="AH34" s="3">
        <v>20.059999999999999</v>
      </c>
      <c r="AI34" s="3">
        <v>21.12</v>
      </c>
      <c r="AJ34" s="3">
        <v>24.72</v>
      </c>
      <c r="AK34" s="3">
        <v>12.38</v>
      </c>
      <c r="AL34" s="3">
        <v>17.87</v>
      </c>
      <c r="AM34" s="3">
        <v>17.2</v>
      </c>
      <c r="AN34" s="3">
        <v>19.260000000000002</v>
      </c>
      <c r="AO34" s="3">
        <v>22.24</v>
      </c>
      <c r="AP34" s="3">
        <v>22.45</v>
      </c>
      <c r="AQ34" s="3">
        <v>33.020000000000003</v>
      </c>
      <c r="AR34" s="3">
        <v>28.69</v>
      </c>
      <c r="AS34" s="3">
        <v>17.86</v>
      </c>
      <c r="AT34" s="3">
        <v>18.04</v>
      </c>
    </row>
    <row r="35" spans="1:46" s="3" customFormat="1" ht="12.75" x14ac:dyDescent="0.2">
      <c r="A35" s="2">
        <v>2008</v>
      </c>
      <c r="B35" s="2">
        <v>2</v>
      </c>
      <c r="C35" s="3">
        <v>251</v>
      </c>
      <c r="D35" s="3">
        <v>279</v>
      </c>
      <c r="E35" s="3">
        <v>238</v>
      </c>
      <c r="F35" s="3">
        <v>182</v>
      </c>
      <c r="G35" s="3">
        <v>242</v>
      </c>
      <c r="H35" s="3">
        <v>257</v>
      </c>
      <c r="I35" s="3">
        <v>219</v>
      </c>
      <c r="J35" s="3">
        <v>244</v>
      </c>
      <c r="K35" s="3">
        <v>252</v>
      </c>
      <c r="L35" s="3">
        <v>268</v>
      </c>
      <c r="M35" s="3">
        <v>215</v>
      </c>
      <c r="N35" s="3">
        <v>267</v>
      </c>
      <c r="O35" s="3">
        <v>238</v>
      </c>
      <c r="P35" s="3">
        <v>257</v>
      </c>
      <c r="Q35" s="3">
        <v>251</v>
      </c>
      <c r="R35" s="3">
        <v>256</v>
      </c>
      <c r="S35" s="3">
        <v>109</v>
      </c>
      <c r="T35" s="3">
        <v>211</v>
      </c>
      <c r="U35" s="3">
        <v>244</v>
      </c>
      <c r="V35" s="3">
        <v>241</v>
      </c>
      <c r="W35" s="3">
        <v>185</v>
      </c>
      <c r="X35" s="3">
        <v>263</v>
      </c>
      <c r="Y35" s="3">
        <v>17.8</v>
      </c>
      <c r="Z35" s="3">
        <v>21.49</v>
      </c>
      <c r="AA35" s="3">
        <v>23.72</v>
      </c>
      <c r="AB35" s="3">
        <v>24.46</v>
      </c>
      <c r="AC35" s="3">
        <v>22.16</v>
      </c>
      <c r="AD35" s="3">
        <v>21.56</v>
      </c>
      <c r="AE35" s="3">
        <v>15.12</v>
      </c>
      <c r="AF35" s="3">
        <v>19.39</v>
      </c>
      <c r="AG35" s="3">
        <v>31.49</v>
      </c>
      <c r="AH35" s="3">
        <v>19.489999999999998</v>
      </c>
      <c r="AI35" s="3">
        <v>20.45</v>
      </c>
      <c r="AJ35" s="3">
        <v>22.81</v>
      </c>
      <c r="AK35" s="3">
        <v>12.86</v>
      </c>
      <c r="AL35" s="3">
        <v>15.57</v>
      </c>
      <c r="AM35" s="3">
        <v>18.55</v>
      </c>
      <c r="AN35" s="3">
        <v>21.11</v>
      </c>
      <c r="AO35" s="3">
        <v>20.21</v>
      </c>
      <c r="AP35" s="3">
        <v>19.88</v>
      </c>
      <c r="AQ35" s="3">
        <v>25.88</v>
      </c>
      <c r="AR35" s="3">
        <v>19.91</v>
      </c>
      <c r="AS35" s="3">
        <v>15.97</v>
      </c>
      <c r="AT35" s="3">
        <v>19.53</v>
      </c>
    </row>
    <row r="36" spans="1:46" s="3" customFormat="1" ht="12.75" x14ac:dyDescent="0.2">
      <c r="A36" s="2">
        <v>2008</v>
      </c>
      <c r="B36" s="2">
        <v>3</v>
      </c>
      <c r="C36" s="3">
        <v>230</v>
      </c>
      <c r="D36" s="3">
        <v>257</v>
      </c>
      <c r="E36" s="3">
        <v>244</v>
      </c>
      <c r="F36" s="3">
        <v>197</v>
      </c>
      <c r="G36" s="3">
        <v>214</v>
      </c>
      <c r="H36" s="3">
        <v>242</v>
      </c>
      <c r="I36" s="3">
        <v>220</v>
      </c>
      <c r="J36" s="3">
        <v>241</v>
      </c>
      <c r="K36" s="3">
        <v>232</v>
      </c>
      <c r="L36" s="3">
        <v>211</v>
      </c>
      <c r="M36" s="3">
        <v>238</v>
      </c>
      <c r="N36" s="3">
        <v>263</v>
      </c>
      <c r="O36" s="3">
        <v>262</v>
      </c>
      <c r="P36" s="3">
        <v>270</v>
      </c>
      <c r="Q36" s="3">
        <v>237</v>
      </c>
      <c r="R36" s="3">
        <v>255</v>
      </c>
      <c r="S36" s="3">
        <v>108</v>
      </c>
      <c r="T36" s="3">
        <v>206</v>
      </c>
      <c r="U36" s="3">
        <v>216</v>
      </c>
      <c r="V36" s="3">
        <v>232</v>
      </c>
      <c r="W36" s="3">
        <v>169</v>
      </c>
      <c r="X36" s="3">
        <v>221</v>
      </c>
      <c r="Y36" s="3">
        <v>20.28</v>
      </c>
      <c r="Z36" s="3">
        <v>27.47</v>
      </c>
      <c r="AA36" s="3">
        <v>32.21</v>
      </c>
      <c r="AB36" s="3">
        <v>31.24</v>
      </c>
      <c r="AC36" s="3">
        <v>27.04</v>
      </c>
      <c r="AD36" s="3">
        <v>25.76</v>
      </c>
      <c r="AE36" s="3">
        <v>18.14</v>
      </c>
      <c r="AF36" s="3">
        <v>24.17</v>
      </c>
      <c r="AG36" s="3">
        <v>31.21</v>
      </c>
      <c r="AH36" s="3">
        <v>31.91</v>
      </c>
      <c r="AI36" s="3">
        <v>21.99</v>
      </c>
      <c r="AJ36" s="3">
        <v>24.38</v>
      </c>
      <c r="AK36" s="3">
        <v>16.73</v>
      </c>
      <c r="AL36" s="3">
        <v>17.73</v>
      </c>
      <c r="AM36" s="3">
        <v>18.02</v>
      </c>
      <c r="AN36" s="3">
        <v>21.62</v>
      </c>
      <c r="AO36" s="3">
        <v>26.52</v>
      </c>
      <c r="AP36" s="3">
        <v>21.07</v>
      </c>
      <c r="AQ36" s="3">
        <v>28.66</v>
      </c>
      <c r="AR36" s="3">
        <v>26.52</v>
      </c>
      <c r="AS36" s="3">
        <v>16.28</v>
      </c>
      <c r="AT36" s="3">
        <v>18.98</v>
      </c>
    </row>
    <row r="37" spans="1:46" s="3" customFormat="1" ht="12.75" x14ac:dyDescent="0.2">
      <c r="A37" s="2">
        <v>2008</v>
      </c>
      <c r="B37" s="2">
        <v>4</v>
      </c>
      <c r="C37" s="3">
        <v>225</v>
      </c>
      <c r="D37" s="3">
        <v>279</v>
      </c>
      <c r="E37" s="3">
        <v>243</v>
      </c>
      <c r="F37" s="3">
        <v>187</v>
      </c>
      <c r="G37" s="3">
        <v>264</v>
      </c>
      <c r="H37" s="3">
        <v>237</v>
      </c>
      <c r="I37" s="3">
        <v>196</v>
      </c>
      <c r="J37" s="3">
        <v>218</v>
      </c>
      <c r="K37" s="3">
        <v>239</v>
      </c>
      <c r="L37" s="3">
        <v>204</v>
      </c>
      <c r="M37" s="3">
        <v>230</v>
      </c>
      <c r="N37" s="3">
        <v>270</v>
      </c>
      <c r="O37" s="3">
        <v>157</v>
      </c>
      <c r="P37" s="3">
        <v>262</v>
      </c>
      <c r="Q37" s="3">
        <v>267</v>
      </c>
      <c r="R37" s="3">
        <v>255</v>
      </c>
      <c r="S37" s="3">
        <v>94</v>
      </c>
      <c r="T37" s="3">
        <v>156</v>
      </c>
      <c r="U37" s="3">
        <v>221</v>
      </c>
      <c r="V37" s="3">
        <v>234</v>
      </c>
      <c r="W37" s="3">
        <v>178</v>
      </c>
      <c r="X37" s="3">
        <v>195</v>
      </c>
      <c r="Y37" s="3">
        <v>21.77</v>
      </c>
      <c r="Z37" s="3">
        <v>26.63</v>
      </c>
      <c r="AA37" s="3">
        <v>37.700000000000003</v>
      </c>
      <c r="AB37" s="3">
        <v>24.23</v>
      </c>
      <c r="AC37" s="3">
        <v>28.75</v>
      </c>
      <c r="AD37" s="3">
        <v>29.95</v>
      </c>
      <c r="AE37" s="3">
        <v>19.510000000000002</v>
      </c>
      <c r="AF37" s="3">
        <v>25.42</v>
      </c>
      <c r="AG37" s="3">
        <v>36.94</v>
      </c>
      <c r="AH37" s="3">
        <v>25.08</v>
      </c>
      <c r="AI37" s="3">
        <v>27.11</v>
      </c>
      <c r="AJ37" s="3">
        <v>34.17</v>
      </c>
      <c r="AK37" s="3">
        <v>13.18</v>
      </c>
      <c r="AL37" s="3">
        <v>22.52</v>
      </c>
      <c r="AM37" s="3">
        <v>20.440000000000001</v>
      </c>
      <c r="AN37" s="3">
        <v>24.78</v>
      </c>
      <c r="AO37" s="3">
        <v>24.1</v>
      </c>
      <c r="AP37" s="3">
        <v>24.12</v>
      </c>
      <c r="AQ37" s="3">
        <v>31.99</v>
      </c>
      <c r="AR37" s="3">
        <v>22.11</v>
      </c>
      <c r="AS37" s="3">
        <v>17.59</v>
      </c>
      <c r="AT37" s="3">
        <v>26.07</v>
      </c>
    </row>
    <row r="38" spans="1:46" s="3" customFormat="1" ht="12.75" x14ac:dyDescent="0.2">
      <c r="A38" s="2">
        <v>2009</v>
      </c>
      <c r="B38" s="17">
        <v>1</v>
      </c>
      <c r="C38" s="3">
        <v>200</v>
      </c>
      <c r="D38" s="3">
        <v>230</v>
      </c>
      <c r="E38" s="3">
        <v>223</v>
      </c>
      <c r="F38" s="3">
        <v>156</v>
      </c>
      <c r="G38" s="3">
        <v>231</v>
      </c>
      <c r="H38" s="3">
        <v>224</v>
      </c>
      <c r="I38" s="3">
        <v>160</v>
      </c>
      <c r="J38" s="3">
        <v>217</v>
      </c>
      <c r="K38" s="3">
        <v>246</v>
      </c>
      <c r="L38" s="3">
        <v>215</v>
      </c>
      <c r="M38" s="3">
        <v>225</v>
      </c>
      <c r="N38" s="3">
        <v>247</v>
      </c>
      <c r="O38" s="3">
        <v>175</v>
      </c>
      <c r="P38" s="3">
        <v>214</v>
      </c>
      <c r="Q38" s="3">
        <v>246</v>
      </c>
      <c r="R38" s="3">
        <v>244</v>
      </c>
      <c r="S38" s="3">
        <v>102</v>
      </c>
      <c r="T38" s="3">
        <v>170</v>
      </c>
      <c r="U38" s="3">
        <v>195</v>
      </c>
      <c r="V38" s="3">
        <v>219</v>
      </c>
      <c r="W38" s="3">
        <v>177</v>
      </c>
      <c r="X38" s="3">
        <v>206</v>
      </c>
      <c r="Y38" s="3">
        <v>21.55</v>
      </c>
      <c r="Z38" s="3">
        <v>23.74</v>
      </c>
      <c r="AA38" s="3">
        <v>29.48</v>
      </c>
      <c r="AB38" s="3">
        <v>17.899999999999999</v>
      </c>
      <c r="AC38" s="3">
        <v>26.7</v>
      </c>
      <c r="AD38" s="3">
        <v>23.26</v>
      </c>
      <c r="AE38" s="3">
        <v>16.32</v>
      </c>
      <c r="AF38" s="3">
        <v>23.06</v>
      </c>
      <c r="AG38" s="3">
        <v>29.51</v>
      </c>
      <c r="AH38" s="3">
        <v>22.98</v>
      </c>
      <c r="AI38" s="3">
        <v>21.06</v>
      </c>
      <c r="AJ38" s="3">
        <v>24.61</v>
      </c>
      <c r="AK38" s="3">
        <v>14.75</v>
      </c>
      <c r="AL38" s="3">
        <v>19.88</v>
      </c>
      <c r="AM38" s="3">
        <v>20.21</v>
      </c>
      <c r="AN38" s="3">
        <v>23.4</v>
      </c>
      <c r="AO38" s="3">
        <v>18.43</v>
      </c>
      <c r="AP38" s="3">
        <v>22.33</v>
      </c>
      <c r="AQ38" s="3">
        <v>30.64</v>
      </c>
      <c r="AR38" s="3">
        <v>19.079999999999998</v>
      </c>
      <c r="AS38" s="3">
        <v>17.7</v>
      </c>
      <c r="AT38" s="3">
        <v>18.420000000000002</v>
      </c>
    </row>
    <row r="39" spans="1:46" s="3" customFormat="1" ht="12.75" x14ac:dyDescent="0.2">
      <c r="A39" s="2">
        <v>2009</v>
      </c>
      <c r="B39" s="2">
        <v>2</v>
      </c>
      <c r="C39" s="3">
        <v>188</v>
      </c>
      <c r="D39" s="3">
        <v>195</v>
      </c>
      <c r="E39" s="3">
        <v>217</v>
      </c>
      <c r="F39" s="3">
        <v>187</v>
      </c>
      <c r="G39" s="3">
        <v>239</v>
      </c>
      <c r="H39" s="3">
        <v>203</v>
      </c>
      <c r="I39" s="3">
        <v>198</v>
      </c>
      <c r="J39" s="3">
        <v>216</v>
      </c>
      <c r="K39" s="3">
        <v>228</v>
      </c>
      <c r="L39" s="3">
        <v>205</v>
      </c>
      <c r="M39" s="3">
        <v>231</v>
      </c>
      <c r="N39" s="3">
        <v>228</v>
      </c>
      <c r="O39" s="3">
        <v>181</v>
      </c>
      <c r="P39" s="3">
        <v>207</v>
      </c>
      <c r="Q39" s="3">
        <v>212</v>
      </c>
      <c r="R39" s="3">
        <v>224</v>
      </c>
      <c r="S39" s="3">
        <v>98</v>
      </c>
      <c r="T39" s="3">
        <v>193</v>
      </c>
      <c r="U39" s="3">
        <v>208</v>
      </c>
      <c r="V39" s="3">
        <v>193</v>
      </c>
      <c r="W39" s="3">
        <v>159</v>
      </c>
      <c r="X39" s="3">
        <v>204</v>
      </c>
      <c r="Y39" s="3">
        <v>19.57</v>
      </c>
      <c r="Z39" s="3">
        <v>23.9</v>
      </c>
      <c r="AA39" s="3">
        <v>26.42</v>
      </c>
      <c r="AB39" s="3">
        <v>21.78</v>
      </c>
      <c r="AC39" s="3">
        <v>26.31</v>
      </c>
      <c r="AD39" s="3">
        <v>22.26</v>
      </c>
      <c r="AE39" s="3">
        <v>18.38</v>
      </c>
      <c r="AF39" s="3">
        <v>23.08</v>
      </c>
      <c r="AG39" s="3">
        <v>23.08</v>
      </c>
      <c r="AH39" s="3">
        <v>18.100000000000001</v>
      </c>
      <c r="AI39" s="3">
        <v>17.489999999999998</v>
      </c>
      <c r="AJ39" s="3">
        <v>21.73</v>
      </c>
      <c r="AK39" s="3">
        <v>12.79</v>
      </c>
      <c r="AL39" s="3">
        <v>16.649999999999999</v>
      </c>
      <c r="AM39" s="3">
        <v>19.14</v>
      </c>
      <c r="AN39" s="3">
        <v>22.23</v>
      </c>
      <c r="AO39" s="3">
        <v>17.29</v>
      </c>
      <c r="AP39" s="3">
        <v>20.37</v>
      </c>
      <c r="AQ39" s="3">
        <v>20.61</v>
      </c>
      <c r="AR39" s="3">
        <v>16.37</v>
      </c>
      <c r="AS39" s="3">
        <v>16.62</v>
      </c>
      <c r="AT39" s="3">
        <v>17.8</v>
      </c>
    </row>
    <row r="40" spans="1:46" s="3" customFormat="1" ht="12.75" x14ac:dyDescent="0.2">
      <c r="A40" s="2">
        <v>2009</v>
      </c>
      <c r="B40" s="2">
        <v>3</v>
      </c>
      <c r="C40" s="3">
        <v>202</v>
      </c>
      <c r="D40" s="3">
        <v>216</v>
      </c>
      <c r="E40" s="3">
        <v>226</v>
      </c>
      <c r="F40" s="3">
        <v>193</v>
      </c>
      <c r="G40" s="3">
        <v>224</v>
      </c>
      <c r="H40" s="3">
        <v>204</v>
      </c>
      <c r="I40" s="3">
        <v>184</v>
      </c>
      <c r="J40" s="3">
        <v>209</v>
      </c>
      <c r="K40" s="3">
        <v>217</v>
      </c>
      <c r="L40" s="3">
        <v>202</v>
      </c>
      <c r="M40" s="3">
        <v>204</v>
      </c>
      <c r="N40" s="3">
        <v>206</v>
      </c>
      <c r="O40" s="3">
        <v>193</v>
      </c>
      <c r="P40" s="3">
        <v>234</v>
      </c>
      <c r="Q40" s="3">
        <v>217</v>
      </c>
      <c r="R40" s="3">
        <v>215</v>
      </c>
      <c r="S40" s="3">
        <v>112</v>
      </c>
      <c r="T40" s="3">
        <v>188</v>
      </c>
      <c r="U40" s="3">
        <v>195</v>
      </c>
      <c r="V40" s="3">
        <v>186</v>
      </c>
      <c r="W40" s="3">
        <v>161</v>
      </c>
      <c r="X40" s="3">
        <v>178</v>
      </c>
      <c r="Y40" s="3">
        <v>21.24</v>
      </c>
      <c r="Z40" s="3">
        <v>22.32</v>
      </c>
      <c r="AA40" s="3">
        <v>24.27</v>
      </c>
      <c r="AB40" s="3">
        <v>22.91</v>
      </c>
      <c r="AC40" s="3">
        <v>23.72</v>
      </c>
      <c r="AD40" s="3">
        <v>24.36</v>
      </c>
      <c r="AE40" s="3">
        <v>18.57</v>
      </c>
      <c r="AF40" s="3">
        <v>23.33</v>
      </c>
      <c r="AG40" s="3">
        <v>24.52</v>
      </c>
      <c r="AH40" s="3">
        <v>21.51</v>
      </c>
      <c r="AI40" s="3">
        <v>19.87</v>
      </c>
      <c r="AJ40" s="3">
        <v>26.12</v>
      </c>
      <c r="AK40" s="3">
        <v>14.12</v>
      </c>
      <c r="AL40" s="3">
        <v>16.73</v>
      </c>
      <c r="AM40" s="3">
        <v>19.84</v>
      </c>
      <c r="AN40" s="3">
        <v>21.96</v>
      </c>
      <c r="AO40" s="3">
        <v>15.65</v>
      </c>
      <c r="AP40" s="3">
        <v>21.1</v>
      </c>
      <c r="AQ40" s="3">
        <v>21.1</v>
      </c>
      <c r="AR40" s="3">
        <v>17.670000000000002</v>
      </c>
      <c r="AS40" s="3">
        <v>17.190000000000001</v>
      </c>
      <c r="AT40" s="3">
        <v>19.43</v>
      </c>
    </row>
    <row r="41" spans="1:46" s="3" customFormat="1" ht="12.75" x14ac:dyDescent="0.2">
      <c r="A41" s="2">
        <v>2009</v>
      </c>
      <c r="B41" s="2">
        <v>4</v>
      </c>
      <c r="C41" s="3">
        <v>206</v>
      </c>
      <c r="D41" s="3">
        <v>216</v>
      </c>
      <c r="E41" s="3">
        <v>210</v>
      </c>
      <c r="F41" s="3">
        <v>162</v>
      </c>
      <c r="G41" s="3">
        <v>200</v>
      </c>
      <c r="H41" s="3">
        <v>191</v>
      </c>
      <c r="I41" s="3">
        <v>221</v>
      </c>
      <c r="J41" s="3">
        <v>209</v>
      </c>
      <c r="K41" s="3">
        <v>242</v>
      </c>
      <c r="L41" s="3">
        <v>225</v>
      </c>
      <c r="M41" s="3">
        <v>223</v>
      </c>
      <c r="N41" s="3">
        <v>227</v>
      </c>
      <c r="O41" s="3">
        <v>147</v>
      </c>
      <c r="P41" s="3">
        <v>224</v>
      </c>
      <c r="Q41" s="3">
        <v>238</v>
      </c>
      <c r="R41" s="3">
        <v>245</v>
      </c>
      <c r="S41" s="3">
        <v>131</v>
      </c>
      <c r="T41" s="3">
        <v>152</v>
      </c>
      <c r="U41" s="3">
        <v>194</v>
      </c>
      <c r="V41" s="3">
        <v>228</v>
      </c>
      <c r="W41" s="3">
        <v>160</v>
      </c>
      <c r="X41" s="3">
        <v>216</v>
      </c>
      <c r="Y41" s="3">
        <v>28.99</v>
      </c>
      <c r="Z41" s="3">
        <v>30.29</v>
      </c>
      <c r="AA41" s="3">
        <v>29.6</v>
      </c>
      <c r="AB41" s="3">
        <v>29.55</v>
      </c>
      <c r="AC41" s="3">
        <v>25.25</v>
      </c>
      <c r="AD41" s="3">
        <v>25.04</v>
      </c>
      <c r="AE41" s="3">
        <v>18.98</v>
      </c>
      <c r="AF41" s="3">
        <v>24.51</v>
      </c>
      <c r="AG41" s="3">
        <v>24.67</v>
      </c>
      <c r="AH41" s="3">
        <v>24.3</v>
      </c>
      <c r="AI41" s="3">
        <v>31.08</v>
      </c>
      <c r="AJ41" s="3">
        <v>27.84</v>
      </c>
      <c r="AK41" s="3">
        <v>14.47</v>
      </c>
      <c r="AL41" s="3">
        <v>22.51</v>
      </c>
      <c r="AM41" s="3">
        <v>23.53</v>
      </c>
      <c r="AN41" s="3">
        <v>25.52</v>
      </c>
      <c r="AO41" s="3">
        <v>19.63</v>
      </c>
      <c r="AP41" s="3">
        <v>18.190000000000001</v>
      </c>
      <c r="AQ41" s="3">
        <v>25.27</v>
      </c>
      <c r="AR41" s="3">
        <v>22.79</v>
      </c>
      <c r="AS41" s="3">
        <v>18.55</v>
      </c>
      <c r="AT41" s="3">
        <v>25.2</v>
      </c>
    </row>
    <row r="42" spans="1:46" s="3" customFormat="1" ht="12.75" x14ac:dyDescent="0.2">
      <c r="A42" s="2">
        <v>2010</v>
      </c>
      <c r="B42" s="2">
        <v>1</v>
      </c>
      <c r="C42" s="3">
        <v>206</v>
      </c>
      <c r="D42" s="3">
        <v>224</v>
      </c>
      <c r="E42" s="3">
        <v>226</v>
      </c>
      <c r="F42" s="3">
        <v>225</v>
      </c>
      <c r="G42" s="3">
        <v>201</v>
      </c>
      <c r="H42" s="3">
        <v>205</v>
      </c>
      <c r="I42" s="3">
        <v>234</v>
      </c>
      <c r="J42" s="3">
        <v>231</v>
      </c>
      <c r="K42" s="3">
        <v>249</v>
      </c>
      <c r="L42" s="3">
        <v>218</v>
      </c>
      <c r="M42" s="3">
        <v>220</v>
      </c>
      <c r="N42" s="3">
        <v>245</v>
      </c>
      <c r="O42" s="3">
        <v>225</v>
      </c>
      <c r="P42" s="3">
        <v>275</v>
      </c>
      <c r="Q42" s="3">
        <v>209</v>
      </c>
      <c r="R42" s="3">
        <v>235</v>
      </c>
      <c r="S42" s="3">
        <v>127</v>
      </c>
      <c r="T42" s="3">
        <v>179</v>
      </c>
      <c r="U42" s="3">
        <v>202</v>
      </c>
      <c r="V42" s="3">
        <v>266</v>
      </c>
      <c r="W42" s="3">
        <v>166</v>
      </c>
      <c r="X42" s="3">
        <v>218</v>
      </c>
      <c r="Y42" s="3">
        <v>32.29</v>
      </c>
      <c r="Z42" s="3">
        <v>35.119999999999997</v>
      </c>
      <c r="AA42" s="3">
        <v>35.85</v>
      </c>
      <c r="AB42" s="3">
        <v>39.549999999999997</v>
      </c>
      <c r="AC42" s="3">
        <v>27.11</v>
      </c>
      <c r="AD42" s="3">
        <v>33.5</v>
      </c>
      <c r="AE42" s="3">
        <v>22.02</v>
      </c>
      <c r="AF42" s="3">
        <v>30.12</v>
      </c>
      <c r="AG42" s="3">
        <v>37.29</v>
      </c>
      <c r="AH42" s="3">
        <v>29.5</v>
      </c>
      <c r="AI42" s="3">
        <v>35.76</v>
      </c>
      <c r="AJ42" s="3">
        <v>38.36</v>
      </c>
      <c r="AK42" s="3">
        <v>25.88</v>
      </c>
      <c r="AL42" s="3">
        <v>30.8</v>
      </c>
      <c r="AM42" s="3">
        <v>29.83</v>
      </c>
      <c r="AN42" s="3">
        <v>31.39</v>
      </c>
      <c r="AO42" s="3">
        <v>16.61</v>
      </c>
      <c r="AP42" s="3">
        <v>23.01</v>
      </c>
      <c r="AQ42" s="3">
        <v>37.43</v>
      </c>
      <c r="AR42" s="3">
        <v>28.86</v>
      </c>
      <c r="AS42" s="3">
        <v>17.05</v>
      </c>
      <c r="AT42" s="3">
        <v>27.81</v>
      </c>
    </row>
    <row r="43" spans="1:46" s="3" customFormat="1" ht="12.75" x14ac:dyDescent="0.2">
      <c r="A43" s="2">
        <v>2010</v>
      </c>
      <c r="B43" s="2">
        <v>2</v>
      </c>
      <c r="C43" s="3">
        <v>214</v>
      </c>
      <c r="D43" s="3">
        <v>229</v>
      </c>
      <c r="E43" s="3">
        <v>232</v>
      </c>
      <c r="F43" s="3">
        <v>197</v>
      </c>
      <c r="G43" s="3">
        <v>210</v>
      </c>
      <c r="H43" s="3">
        <v>206</v>
      </c>
      <c r="I43" s="3">
        <v>224</v>
      </c>
      <c r="J43" s="3">
        <v>236</v>
      </c>
      <c r="K43" s="3">
        <v>234</v>
      </c>
      <c r="L43" s="3">
        <v>217</v>
      </c>
      <c r="M43" s="3">
        <v>289</v>
      </c>
      <c r="N43" s="3">
        <v>324</v>
      </c>
      <c r="O43" s="3">
        <v>238</v>
      </c>
      <c r="P43" s="3">
        <v>243</v>
      </c>
      <c r="Q43" s="3">
        <v>216</v>
      </c>
      <c r="R43" s="3">
        <v>231</v>
      </c>
      <c r="S43" s="3">
        <v>136</v>
      </c>
      <c r="T43" s="3">
        <v>176</v>
      </c>
      <c r="U43" s="3">
        <v>196</v>
      </c>
      <c r="V43" s="3">
        <v>235</v>
      </c>
      <c r="W43" s="3">
        <v>163</v>
      </c>
      <c r="X43" s="3">
        <v>209</v>
      </c>
      <c r="Y43" s="3">
        <v>26.63</v>
      </c>
      <c r="Z43" s="3">
        <v>31.39</v>
      </c>
      <c r="AA43" s="3">
        <v>34.909999999999997</v>
      </c>
      <c r="AB43" s="3">
        <v>21.23</v>
      </c>
      <c r="AC43" s="3">
        <v>25.37</v>
      </c>
      <c r="AD43" s="3">
        <v>33.5</v>
      </c>
      <c r="AE43" s="3">
        <v>22.98</v>
      </c>
      <c r="AF43" s="3">
        <v>29.01</v>
      </c>
      <c r="AG43" s="3">
        <v>32.590000000000003</v>
      </c>
      <c r="AH43" s="3">
        <v>24.82</v>
      </c>
      <c r="AI43" s="3">
        <v>27.19</v>
      </c>
      <c r="AJ43" s="3">
        <v>33.72</v>
      </c>
      <c r="AK43" s="3">
        <v>18.649999999999999</v>
      </c>
      <c r="AL43" s="3">
        <v>24.77</v>
      </c>
      <c r="AM43" s="3">
        <v>24.48</v>
      </c>
      <c r="AN43" s="3">
        <v>25.95</v>
      </c>
      <c r="AO43" s="3">
        <v>17.82</v>
      </c>
      <c r="AP43" s="3">
        <v>22.04</v>
      </c>
      <c r="AQ43" s="3">
        <v>29.49</v>
      </c>
      <c r="AR43" s="3">
        <v>25.87</v>
      </c>
      <c r="AS43" s="3">
        <v>18.760000000000002</v>
      </c>
      <c r="AT43" s="3">
        <v>20.61</v>
      </c>
    </row>
    <row r="44" spans="1:46" s="3" customFormat="1" ht="12.75" x14ac:dyDescent="0.2">
      <c r="A44" s="2">
        <v>2010</v>
      </c>
      <c r="B44" s="2">
        <v>3</v>
      </c>
      <c r="C44" s="3">
        <v>196</v>
      </c>
      <c r="D44" s="3">
        <v>224</v>
      </c>
      <c r="E44" s="3">
        <v>211</v>
      </c>
      <c r="F44" s="3">
        <v>201</v>
      </c>
      <c r="G44" s="3">
        <v>250</v>
      </c>
      <c r="H44" s="3">
        <v>227</v>
      </c>
      <c r="I44" s="3">
        <v>212</v>
      </c>
      <c r="J44" s="3">
        <v>215</v>
      </c>
      <c r="K44" s="3">
        <v>259</v>
      </c>
      <c r="L44" s="3">
        <v>246</v>
      </c>
      <c r="M44" s="3">
        <v>206</v>
      </c>
      <c r="N44" s="3">
        <v>247</v>
      </c>
      <c r="O44" s="3">
        <v>218</v>
      </c>
      <c r="P44" s="3">
        <v>251</v>
      </c>
      <c r="Q44" s="3">
        <v>210</v>
      </c>
      <c r="R44" s="3">
        <v>218</v>
      </c>
      <c r="S44" s="3">
        <v>109</v>
      </c>
      <c r="T44" s="3">
        <v>147</v>
      </c>
      <c r="U44" s="3">
        <v>201</v>
      </c>
      <c r="V44" s="3">
        <v>241</v>
      </c>
      <c r="W44" s="3">
        <v>157</v>
      </c>
      <c r="X44" s="3">
        <v>201</v>
      </c>
      <c r="Y44" s="3">
        <v>19.54</v>
      </c>
      <c r="Z44" s="3">
        <v>25.78</v>
      </c>
      <c r="AA44" s="3">
        <v>30.12</v>
      </c>
      <c r="AB44" s="3">
        <v>22.26</v>
      </c>
      <c r="AC44" s="3">
        <v>28.18</v>
      </c>
      <c r="AD44" s="3">
        <v>30.01</v>
      </c>
      <c r="AE44" s="3">
        <v>19.38</v>
      </c>
      <c r="AF44" s="3">
        <v>28.26</v>
      </c>
      <c r="AG44" s="3">
        <v>30.16</v>
      </c>
      <c r="AH44" s="3">
        <v>25.75</v>
      </c>
      <c r="AI44" s="3">
        <v>30.39</v>
      </c>
      <c r="AJ44" s="3">
        <v>25.59</v>
      </c>
      <c r="AK44" s="3">
        <v>17.579999999999998</v>
      </c>
      <c r="AL44" s="3">
        <v>21.81</v>
      </c>
      <c r="AM44" s="3">
        <v>23.1</v>
      </c>
      <c r="AN44" s="3">
        <v>24.32</v>
      </c>
      <c r="AO44" s="3">
        <v>17.649999999999999</v>
      </c>
      <c r="AP44" s="3">
        <v>15.78</v>
      </c>
      <c r="AQ44" s="3">
        <v>28.02</v>
      </c>
      <c r="AR44" s="3">
        <v>18.43</v>
      </c>
      <c r="AS44" s="3">
        <v>21.66</v>
      </c>
      <c r="AT44" s="3">
        <v>20.41</v>
      </c>
    </row>
    <row r="45" spans="1:46" s="3" customFormat="1" ht="12.75" x14ac:dyDescent="0.2">
      <c r="A45" s="2">
        <v>2010</v>
      </c>
      <c r="B45" s="2">
        <v>4</v>
      </c>
      <c r="C45" s="3">
        <v>188</v>
      </c>
      <c r="D45" s="3">
        <v>198</v>
      </c>
      <c r="E45" s="3">
        <v>188</v>
      </c>
      <c r="F45" s="3">
        <v>164</v>
      </c>
      <c r="G45" s="3">
        <v>250</v>
      </c>
      <c r="H45" s="3">
        <v>215</v>
      </c>
      <c r="I45" s="3">
        <v>199</v>
      </c>
      <c r="J45" s="3">
        <v>209</v>
      </c>
      <c r="K45" s="3">
        <v>216</v>
      </c>
      <c r="L45" s="3">
        <v>207</v>
      </c>
      <c r="M45" s="3">
        <v>190</v>
      </c>
      <c r="N45" s="3">
        <v>223</v>
      </c>
      <c r="O45" s="3">
        <v>160</v>
      </c>
      <c r="P45" s="3">
        <v>221</v>
      </c>
      <c r="Q45" s="3">
        <v>206</v>
      </c>
      <c r="R45" s="3">
        <v>205</v>
      </c>
      <c r="S45" s="3">
        <v>115</v>
      </c>
      <c r="T45" s="3">
        <v>118</v>
      </c>
      <c r="U45" s="3">
        <v>186</v>
      </c>
      <c r="V45" s="3">
        <v>224</v>
      </c>
      <c r="W45" s="3">
        <v>150</v>
      </c>
      <c r="X45" s="3">
        <v>196</v>
      </c>
      <c r="Y45" s="3">
        <v>22.16</v>
      </c>
      <c r="Z45" s="3">
        <v>26.1</v>
      </c>
      <c r="AA45" s="3">
        <v>26.46</v>
      </c>
      <c r="AB45" s="3">
        <v>19.63</v>
      </c>
      <c r="AC45" s="3">
        <v>27.68</v>
      </c>
      <c r="AD45" s="3">
        <v>31.61</v>
      </c>
      <c r="AE45" s="3">
        <v>20.54</v>
      </c>
      <c r="AF45" s="3">
        <v>28.73</v>
      </c>
      <c r="AG45" s="3">
        <v>27.46</v>
      </c>
      <c r="AH45" s="3">
        <v>25.42</v>
      </c>
      <c r="AI45" s="3">
        <v>20.6</v>
      </c>
      <c r="AJ45" s="3">
        <v>27.49</v>
      </c>
      <c r="AK45" s="3">
        <v>17.149999999999999</v>
      </c>
      <c r="AL45" s="3">
        <v>18.23</v>
      </c>
      <c r="AM45" s="3">
        <v>20.85</v>
      </c>
      <c r="AN45" s="3">
        <v>26.43</v>
      </c>
      <c r="AO45" s="3">
        <v>15.75</v>
      </c>
      <c r="AP45" s="3">
        <v>15.29</v>
      </c>
      <c r="AQ45" s="3">
        <v>22.18</v>
      </c>
      <c r="AR45" s="3">
        <v>20.91</v>
      </c>
      <c r="AS45" s="3">
        <v>19.72</v>
      </c>
      <c r="AT45" s="3">
        <v>19.850000000000001</v>
      </c>
    </row>
    <row r="46" spans="1:46" s="3" customFormat="1" ht="12.75" x14ac:dyDescent="0.2">
      <c r="A46" s="17">
        <v>2011</v>
      </c>
      <c r="B46" s="17">
        <v>1</v>
      </c>
      <c r="C46" s="3">
        <v>181</v>
      </c>
      <c r="D46" s="3">
        <v>217</v>
      </c>
      <c r="E46" s="3">
        <v>197</v>
      </c>
      <c r="F46" s="3">
        <v>172</v>
      </c>
      <c r="G46" s="3">
        <v>241</v>
      </c>
      <c r="H46" s="3">
        <v>207</v>
      </c>
      <c r="I46" s="3">
        <v>212</v>
      </c>
      <c r="J46" s="3">
        <v>203</v>
      </c>
      <c r="K46" s="3">
        <v>254</v>
      </c>
      <c r="L46" s="3">
        <v>199</v>
      </c>
      <c r="M46" s="3">
        <v>174</v>
      </c>
      <c r="N46" s="3">
        <v>199</v>
      </c>
      <c r="O46" s="3">
        <v>152</v>
      </c>
      <c r="P46" s="3">
        <v>230</v>
      </c>
      <c r="Q46" s="3">
        <v>210</v>
      </c>
      <c r="R46" s="3">
        <v>218</v>
      </c>
      <c r="S46" s="3">
        <v>116</v>
      </c>
      <c r="T46" s="3">
        <v>125</v>
      </c>
      <c r="U46" s="3">
        <v>174</v>
      </c>
      <c r="V46" s="3">
        <v>242</v>
      </c>
      <c r="W46" s="3">
        <v>151</v>
      </c>
      <c r="X46" s="3">
        <v>206</v>
      </c>
      <c r="Y46" s="3">
        <v>21.96</v>
      </c>
      <c r="Z46" s="3">
        <v>28.69</v>
      </c>
      <c r="AA46" s="3">
        <v>22.82</v>
      </c>
      <c r="AB46" s="3">
        <v>19.079999999999998</v>
      </c>
      <c r="AC46" s="3">
        <v>26.7</v>
      </c>
      <c r="AD46" s="3">
        <v>29.12</v>
      </c>
      <c r="AE46" s="3">
        <v>23.14</v>
      </c>
      <c r="AF46" s="3">
        <v>28.92</v>
      </c>
      <c r="AG46" s="3">
        <v>23.55</v>
      </c>
      <c r="AH46" s="3">
        <v>26.02</v>
      </c>
      <c r="AI46" s="3">
        <v>21.44</v>
      </c>
      <c r="AJ46" s="3">
        <v>25.85</v>
      </c>
      <c r="AK46" s="3">
        <v>19.04</v>
      </c>
      <c r="AL46" s="3">
        <v>24.65</v>
      </c>
      <c r="AM46" s="3">
        <v>21.45</v>
      </c>
      <c r="AN46" s="3">
        <v>25.86</v>
      </c>
      <c r="AO46" s="3">
        <v>18.62</v>
      </c>
      <c r="AP46" s="3">
        <v>22.13</v>
      </c>
      <c r="AQ46" s="3">
        <v>18.73</v>
      </c>
      <c r="AR46" s="3">
        <v>20.079999999999998</v>
      </c>
      <c r="AS46" s="3">
        <v>21.67</v>
      </c>
      <c r="AT46" s="3">
        <v>23.78</v>
      </c>
    </row>
    <row r="47" spans="1:46" s="3" customFormat="1" ht="12.75" x14ac:dyDescent="0.2">
      <c r="A47" s="17">
        <v>2011</v>
      </c>
      <c r="B47" s="17">
        <v>2</v>
      </c>
      <c r="C47" s="3">
        <v>161</v>
      </c>
      <c r="D47" s="3">
        <v>193</v>
      </c>
      <c r="E47" s="3">
        <v>184</v>
      </c>
      <c r="F47" s="3">
        <v>161</v>
      </c>
      <c r="G47" s="3">
        <v>232</v>
      </c>
      <c r="H47" s="3">
        <v>185</v>
      </c>
      <c r="I47" s="3">
        <v>174</v>
      </c>
      <c r="J47" s="3">
        <v>194</v>
      </c>
      <c r="K47" s="3">
        <v>208</v>
      </c>
      <c r="L47" s="3">
        <v>173</v>
      </c>
      <c r="M47" s="3">
        <v>160</v>
      </c>
      <c r="N47" s="3">
        <v>178</v>
      </c>
      <c r="O47" s="3">
        <v>154</v>
      </c>
      <c r="P47" s="3">
        <v>213</v>
      </c>
      <c r="Q47" s="3">
        <v>203</v>
      </c>
      <c r="R47" s="3">
        <v>203</v>
      </c>
      <c r="S47" s="3">
        <v>108</v>
      </c>
      <c r="T47" s="3">
        <v>115</v>
      </c>
      <c r="U47" s="3">
        <v>176</v>
      </c>
      <c r="V47" s="3">
        <v>231</v>
      </c>
      <c r="W47" s="3">
        <v>151</v>
      </c>
      <c r="X47" s="3">
        <v>172</v>
      </c>
      <c r="Y47" s="3">
        <v>22.44</v>
      </c>
      <c r="Z47" s="3">
        <v>22.88</v>
      </c>
      <c r="AA47" s="3">
        <v>18.91</v>
      </c>
      <c r="AB47" s="3">
        <v>20.27</v>
      </c>
      <c r="AC47" s="3">
        <v>23.32</v>
      </c>
      <c r="AD47" s="3">
        <v>28.36</v>
      </c>
      <c r="AE47" s="3">
        <v>22.15</v>
      </c>
      <c r="AF47" s="3">
        <v>25.9</v>
      </c>
      <c r="AG47" s="3">
        <v>20.41</v>
      </c>
      <c r="AH47" s="3">
        <v>20.94</v>
      </c>
      <c r="AI47" s="3">
        <v>18.510000000000002</v>
      </c>
      <c r="AJ47" s="3">
        <v>22.68</v>
      </c>
      <c r="AK47" s="3">
        <v>15.72</v>
      </c>
      <c r="AL47" s="3">
        <v>17.77</v>
      </c>
      <c r="AM47" s="3">
        <v>21.65</v>
      </c>
      <c r="AN47" s="3">
        <v>24.96</v>
      </c>
      <c r="AO47" s="3">
        <v>18.22</v>
      </c>
      <c r="AP47" s="3">
        <v>22.43</v>
      </c>
      <c r="AQ47" s="3">
        <v>17.350000000000001</v>
      </c>
      <c r="AR47" s="3">
        <v>16.61</v>
      </c>
      <c r="AS47" s="3">
        <v>22.77</v>
      </c>
      <c r="AT47" s="3">
        <v>22.57</v>
      </c>
    </row>
    <row r="48" spans="1:46" s="3" customFormat="1" ht="12.75" x14ac:dyDescent="0.2">
      <c r="A48" s="17">
        <v>2011</v>
      </c>
      <c r="B48" s="17">
        <v>3</v>
      </c>
      <c r="C48" s="3">
        <v>169</v>
      </c>
      <c r="D48" s="3">
        <v>190</v>
      </c>
      <c r="E48" s="3">
        <v>172</v>
      </c>
      <c r="F48" s="3">
        <v>150</v>
      </c>
      <c r="G48" s="3">
        <v>212</v>
      </c>
      <c r="H48" s="3">
        <v>161</v>
      </c>
      <c r="I48" s="3">
        <v>182</v>
      </c>
      <c r="J48" s="3">
        <v>191</v>
      </c>
      <c r="K48" s="3">
        <v>163</v>
      </c>
      <c r="L48" s="3">
        <v>173</v>
      </c>
      <c r="M48" s="3">
        <v>153</v>
      </c>
      <c r="N48" s="3">
        <v>171</v>
      </c>
      <c r="O48" s="3">
        <v>144</v>
      </c>
      <c r="P48" s="3">
        <v>194</v>
      </c>
      <c r="Q48" s="3">
        <v>179</v>
      </c>
      <c r="R48" s="3">
        <v>190</v>
      </c>
      <c r="S48" s="3">
        <v>110</v>
      </c>
      <c r="T48" s="3">
        <v>126</v>
      </c>
      <c r="U48" s="3">
        <v>176</v>
      </c>
      <c r="V48" s="3">
        <v>221</v>
      </c>
      <c r="W48" s="3">
        <v>142</v>
      </c>
      <c r="X48" s="3">
        <v>157</v>
      </c>
      <c r="Y48" s="3">
        <v>22.53</v>
      </c>
      <c r="Z48" s="3">
        <v>23.18</v>
      </c>
      <c r="AA48" s="3">
        <v>20.69</v>
      </c>
      <c r="AB48" s="3">
        <v>20</v>
      </c>
      <c r="AC48" s="3">
        <v>24.99</v>
      </c>
      <c r="AD48" s="3">
        <v>26.76</v>
      </c>
      <c r="AE48" s="3">
        <v>19.32</v>
      </c>
      <c r="AF48" s="3">
        <v>26.71</v>
      </c>
      <c r="AG48" s="3">
        <v>18.899999999999999</v>
      </c>
      <c r="AH48" s="3">
        <v>20.85</v>
      </c>
      <c r="AI48" s="3">
        <v>16.89</v>
      </c>
      <c r="AJ48" s="3">
        <v>22.56</v>
      </c>
      <c r="AK48" s="3">
        <v>15.41</v>
      </c>
      <c r="AL48" s="3">
        <v>16.989999999999998</v>
      </c>
      <c r="AM48" s="3">
        <v>22.39</v>
      </c>
      <c r="AN48" s="3">
        <v>24.38</v>
      </c>
      <c r="AO48" s="3">
        <v>21.19</v>
      </c>
      <c r="AP48" s="3">
        <v>22.07</v>
      </c>
      <c r="AQ48" s="3">
        <v>17.36</v>
      </c>
      <c r="AR48" s="3">
        <v>18.21</v>
      </c>
      <c r="AS48" s="3">
        <v>19.850000000000001</v>
      </c>
      <c r="AT48" s="3">
        <v>20.100000000000001</v>
      </c>
    </row>
    <row r="49" spans="1:46" s="3" customFormat="1" ht="12.75" x14ac:dyDescent="0.2">
      <c r="A49" s="17">
        <v>2011</v>
      </c>
      <c r="B49" s="17">
        <v>4</v>
      </c>
      <c r="C49" s="3">
        <v>184</v>
      </c>
      <c r="D49" s="3">
        <v>205</v>
      </c>
      <c r="E49" s="3">
        <v>161</v>
      </c>
      <c r="F49" s="3">
        <v>142</v>
      </c>
      <c r="G49" s="3">
        <v>194</v>
      </c>
      <c r="H49" s="3">
        <v>180</v>
      </c>
      <c r="I49" s="3">
        <v>186</v>
      </c>
      <c r="J49" s="3">
        <v>190</v>
      </c>
      <c r="K49" s="3">
        <v>200</v>
      </c>
      <c r="L49" s="3">
        <v>187</v>
      </c>
      <c r="M49" s="3">
        <v>193</v>
      </c>
      <c r="N49" s="3">
        <v>195</v>
      </c>
      <c r="O49" s="3">
        <v>160</v>
      </c>
      <c r="P49" s="3">
        <v>198</v>
      </c>
      <c r="Q49" s="3">
        <v>172</v>
      </c>
      <c r="R49" s="3">
        <v>195</v>
      </c>
      <c r="S49" s="3">
        <v>113</v>
      </c>
      <c r="T49" s="3">
        <v>118</v>
      </c>
      <c r="U49" s="3">
        <v>172</v>
      </c>
      <c r="V49" s="3">
        <v>213</v>
      </c>
      <c r="W49" s="3">
        <v>153</v>
      </c>
      <c r="X49" s="3">
        <v>172</v>
      </c>
      <c r="Y49" s="3">
        <v>20.47</v>
      </c>
      <c r="Z49" s="3">
        <v>27.6</v>
      </c>
      <c r="AA49" s="3">
        <v>22.08</v>
      </c>
      <c r="AB49" s="3">
        <v>17.91</v>
      </c>
      <c r="AC49" s="3">
        <v>25.13</v>
      </c>
      <c r="AD49" s="3">
        <v>29.16</v>
      </c>
      <c r="AE49" s="3">
        <v>18.89</v>
      </c>
      <c r="AF49" s="3">
        <v>25.17</v>
      </c>
      <c r="AG49" s="3">
        <v>20.95</v>
      </c>
      <c r="AH49" s="3">
        <v>24.85</v>
      </c>
      <c r="AI49" s="3">
        <v>17.29</v>
      </c>
      <c r="AJ49" s="3">
        <v>25.18</v>
      </c>
      <c r="AK49" s="3">
        <v>15.36</v>
      </c>
      <c r="AL49" s="3">
        <v>16.97</v>
      </c>
      <c r="AM49" s="3">
        <v>21.76</v>
      </c>
      <c r="AN49" s="3">
        <v>25.61</v>
      </c>
      <c r="AO49" s="3">
        <v>19.79</v>
      </c>
      <c r="AP49" s="3">
        <v>19.579999999999998</v>
      </c>
      <c r="AQ49" s="3">
        <v>22.32</v>
      </c>
      <c r="AR49" s="3">
        <v>19.940000000000001</v>
      </c>
      <c r="AS49" s="3">
        <v>23.09</v>
      </c>
      <c r="AT49" s="3">
        <v>24.42</v>
      </c>
    </row>
    <row r="50" spans="1:46" s="3" customFormat="1" ht="12.75" x14ac:dyDescent="0.2">
      <c r="A50" s="17">
        <v>2012</v>
      </c>
      <c r="B50" s="17">
        <v>1</v>
      </c>
      <c r="C50" s="3">
        <v>196</v>
      </c>
      <c r="D50" s="3">
        <v>232</v>
      </c>
      <c r="E50" s="3">
        <v>172</v>
      </c>
      <c r="F50" s="3">
        <v>168</v>
      </c>
      <c r="G50" s="3">
        <v>183</v>
      </c>
      <c r="H50" s="3">
        <v>169</v>
      </c>
      <c r="I50" s="3">
        <v>164</v>
      </c>
      <c r="J50" s="3">
        <v>189</v>
      </c>
      <c r="K50" s="3">
        <v>225</v>
      </c>
      <c r="L50" s="3">
        <v>189</v>
      </c>
      <c r="M50" s="3">
        <v>166</v>
      </c>
      <c r="N50" s="3">
        <v>199</v>
      </c>
      <c r="O50" s="3">
        <v>170</v>
      </c>
      <c r="P50" s="3">
        <v>208</v>
      </c>
      <c r="Q50" s="3">
        <v>175</v>
      </c>
      <c r="R50" s="3">
        <v>196</v>
      </c>
      <c r="S50" s="3">
        <v>123</v>
      </c>
      <c r="T50" s="3">
        <v>121</v>
      </c>
      <c r="U50" s="3">
        <v>175</v>
      </c>
      <c r="V50" s="3">
        <v>221</v>
      </c>
      <c r="W50" s="3">
        <v>151</v>
      </c>
      <c r="X50" s="3">
        <v>193</v>
      </c>
      <c r="Y50" s="3">
        <v>21.24</v>
      </c>
      <c r="Z50" s="3">
        <v>28.99</v>
      </c>
      <c r="AA50" s="3">
        <v>24.17</v>
      </c>
      <c r="AB50" s="3">
        <v>16.2</v>
      </c>
      <c r="AC50" s="3">
        <v>26.32</v>
      </c>
      <c r="AD50" s="3">
        <v>30.19</v>
      </c>
      <c r="AE50" s="3">
        <v>19.149999999999999</v>
      </c>
      <c r="AF50" s="3">
        <v>25.89</v>
      </c>
      <c r="AG50" s="3">
        <v>24.11</v>
      </c>
      <c r="AH50" s="3">
        <v>23.98</v>
      </c>
      <c r="AI50" s="3">
        <v>18.8</v>
      </c>
      <c r="AJ50" s="3">
        <v>24.19</v>
      </c>
      <c r="AK50" s="3">
        <v>14.7</v>
      </c>
      <c r="AL50" s="3">
        <v>22.54</v>
      </c>
      <c r="AM50" s="3">
        <v>21.66</v>
      </c>
      <c r="AN50" s="3">
        <v>27.08</v>
      </c>
      <c r="AO50" s="3">
        <v>17.78</v>
      </c>
      <c r="AP50" s="3">
        <v>24.77</v>
      </c>
      <c r="AQ50" s="3">
        <v>24.17</v>
      </c>
      <c r="AR50" s="3">
        <v>25.95</v>
      </c>
      <c r="AS50" s="3">
        <v>19.850000000000001</v>
      </c>
      <c r="AT50" s="3">
        <v>22.82</v>
      </c>
    </row>
    <row r="51" spans="1:46" s="3" customFormat="1" ht="12.75" x14ac:dyDescent="0.2">
      <c r="A51" s="17">
        <v>2012</v>
      </c>
      <c r="B51" s="17">
        <v>2</v>
      </c>
      <c r="C51" s="3">
        <v>184</v>
      </c>
      <c r="D51" s="3">
        <v>206</v>
      </c>
      <c r="E51" s="3">
        <v>162</v>
      </c>
      <c r="F51" s="3">
        <v>146</v>
      </c>
      <c r="G51" s="3">
        <v>180</v>
      </c>
      <c r="H51" s="3">
        <v>184</v>
      </c>
      <c r="I51" s="3">
        <v>172</v>
      </c>
      <c r="J51" s="3">
        <v>184</v>
      </c>
      <c r="K51" s="3">
        <v>196</v>
      </c>
      <c r="L51" s="3">
        <v>189</v>
      </c>
      <c r="M51" s="3">
        <v>155</v>
      </c>
      <c r="N51" s="3">
        <v>185</v>
      </c>
      <c r="O51" s="3">
        <v>161</v>
      </c>
      <c r="P51" s="3">
        <v>191</v>
      </c>
      <c r="Q51" s="3">
        <v>168</v>
      </c>
      <c r="R51" s="3">
        <v>187</v>
      </c>
      <c r="S51" s="3">
        <v>123</v>
      </c>
      <c r="T51" s="3">
        <v>126</v>
      </c>
      <c r="U51" s="3">
        <v>182</v>
      </c>
      <c r="V51" s="3">
        <v>200</v>
      </c>
      <c r="W51" s="3">
        <v>136</v>
      </c>
      <c r="X51" s="3">
        <v>167</v>
      </c>
      <c r="Y51" s="3">
        <v>20.6</v>
      </c>
      <c r="Z51" s="3">
        <v>26.19</v>
      </c>
      <c r="AA51" s="3">
        <v>24.72</v>
      </c>
      <c r="AB51" s="3">
        <v>19.010000000000002</v>
      </c>
      <c r="AC51" s="3">
        <v>29.71</v>
      </c>
      <c r="AD51" s="3">
        <v>29.35</v>
      </c>
      <c r="AE51" s="3">
        <v>21.95</v>
      </c>
      <c r="AF51" s="3">
        <v>27.05</v>
      </c>
      <c r="AG51" s="3">
        <v>22.25</v>
      </c>
      <c r="AH51" s="3">
        <v>24.53</v>
      </c>
      <c r="AI51" s="3">
        <v>15.88</v>
      </c>
      <c r="AJ51" s="3">
        <v>23</v>
      </c>
      <c r="AK51" s="3">
        <v>14.3</v>
      </c>
      <c r="AL51" s="3">
        <v>18.27</v>
      </c>
      <c r="AM51" s="3">
        <v>19.920000000000002</v>
      </c>
      <c r="AN51" s="3">
        <v>25.04</v>
      </c>
      <c r="AO51" s="3">
        <v>20.14</v>
      </c>
      <c r="AP51" s="3">
        <v>24.57</v>
      </c>
      <c r="AQ51" s="3">
        <v>25.57</v>
      </c>
      <c r="AR51" s="3">
        <v>23.6</v>
      </c>
      <c r="AS51" s="3">
        <v>24.74</v>
      </c>
      <c r="AT51" s="3">
        <v>23.19</v>
      </c>
    </row>
    <row r="52" spans="1:46" s="3" customFormat="1" ht="12.75" x14ac:dyDescent="0.2">
      <c r="A52" s="17">
        <v>2012</v>
      </c>
      <c r="B52" s="17">
        <v>3</v>
      </c>
      <c r="C52" s="3">
        <v>171</v>
      </c>
      <c r="D52" s="3">
        <v>188</v>
      </c>
      <c r="E52" s="3">
        <v>170</v>
      </c>
      <c r="F52" s="3">
        <v>141</v>
      </c>
      <c r="G52" s="3">
        <v>195</v>
      </c>
      <c r="H52" s="3">
        <v>186</v>
      </c>
      <c r="I52" s="3">
        <v>172</v>
      </c>
      <c r="J52" s="3">
        <v>186</v>
      </c>
      <c r="K52" s="3">
        <v>194</v>
      </c>
      <c r="L52" s="3">
        <v>186</v>
      </c>
      <c r="M52" s="3">
        <v>145</v>
      </c>
      <c r="N52" s="3">
        <v>180</v>
      </c>
      <c r="O52" s="3">
        <v>159</v>
      </c>
      <c r="P52" s="3">
        <v>203</v>
      </c>
      <c r="Q52" s="3">
        <v>180</v>
      </c>
      <c r="R52" s="3">
        <v>187</v>
      </c>
      <c r="S52" s="3">
        <v>113</v>
      </c>
      <c r="T52" s="3">
        <v>114</v>
      </c>
      <c r="U52" s="3">
        <v>182</v>
      </c>
      <c r="V52" s="3">
        <v>193</v>
      </c>
      <c r="W52" s="3">
        <v>167</v>
      </c>
      <c r="X52" s="3">
        <v>174</v>
      </c>
      <c r="Y52" s="3">
        <v>21.72</v>
      </c>
      <c r="Z52" s="3">
        <v>30.47</v>
      </c>
      <c r="AA52" s="3">
        <v>22.13</v>
      </c>
      <c r="AB52" s="3">
        <v>16.670000000000002</v>
      </c>
      <c r="AC52" s="3">
        <v>31.17</v>
      </c>
      <c r="AD52" s="3">
        <v>29.39</v>
      </c>
      <c r="AE52" s="3">
        <v>20.28</v>
      </c>
      <c r="AF52" s="3">
        <v>28.07</v>
      </c>
      <c r="AG52" s="3">
        <v>24.12</v>
      </c>
      <c r="AH52" s="3">
        <v>24.93</v>
      </c>
      <c r="AI52" s="3">
        <v>17.11</v>
      </c>
      <c r="AJ52" s="3">
        <v>23.13</v>
      </c>
      <c r="AK52" s="3">
        <v>16.059999999999999</v>
      </c>
      <c r="AL52" s="3">
        <v>20.05</v>
      </c>
      <c r="AM52" s="3">
        <v>24.12</v>
      </c>
      <c r="AN52" s="3">
        <v>27.67</v>
      </c>
      <c r="AO52" s="3">
        <v>22.38</v>
      </c>
      <c r="AP52" s="3">
        <v>19.95</v>
      </c>
      <c r="AQ52" s="3">
        <v>26.51</v>
      </c>
      <c r="AR52" s="3">
        <v>21.28</v>
      </c>
      <c r="AS52" s="3">
        <v>23.53</v>
      </c>
      <c r="AT52" s="3">
        <v>26.17</v>
      </c>
    </row>
    <row r="53" spans="1:46" s="3" customFormat="1" ht="12.75" x14ac:dyDescent="0.2">
      <c r="A53" s="17">
        <v>2012</v>
      </c>
      <c r="B53" s="17">
        <v>4</v>
      </c>
      <c r="C53" s="3">
        <v>168</v>
      </c>
      <c r="D53" s="3">
        <v>191</v>
      </c>
      <c r="E53" s="3">
        <v>166</v>
      </c>
      <c r="F53" s="3">
        <v>135</v>
      </c>
      <c r="G53" s="3">
        <v>197</v>
      </c>
      <c r="H53" s="3">
        <v>196</v>
      </c>
      <c r="I53" s="3">
        <v>173</v>
      </c>
      <c r="J53" s="3">
        <v>194</v>
      </c>
      <c r="K53" s="3">
        <v>209</v>
      </c>
      <c r="L53" s="3">
        <v>181</v>
      </c>
      <c r="M53" s="3">
        <v>154</v>
      </c>
      <c r="N53" s="3">
        <v>187</v>
      </c>
      <c r="O53" s="3">
        <v>163</v>
      </c>
      <c r="P53" s="3">
        <v>209</v>
      </c>
      <c r="Q53" s="3">
        <v>168</v>
      </c>
      <c r="R53" s="3">
        <v>184</v>
      </c>
      <c r="S53" s="3">
        <v>120</v>
      </c>
      <c r="T53" s="3">
        <v>127</v>
      </c>
      <c r="U53" s="3">
        <v>204</v>
      </c>
      <c r="V53" s="3">
        <v>199</v>
      </c>
      <c r="W53" s="3">
        <v>144</v>
      </c>
      <c r="X53" s="3">
        <v>174</v>
      </c>
      <c r="Y53" s="3">
        <v>21.74</v>
      </c>
      <c r="Z53" s="3">
        <v>30.81</v>
      </c>
      <c r="AA53" s="3">
        <v>25.36</v>
      </c>
      <c r="AB53" s="3">
        <v>17.97</v>
      </c>
      <c r="AC53" s="3">
        <v>35.5</v>
      </c>
      <c r="AD53" s="3">
        <v>35.07</v>
      </c>
      <c r="AE53" s="3">
        <v>20.85</v>
      </c>
      <c r="AF53" s="3">
        <v>31.14</v>
      </c>
      <c r="AG53" s="3">
        <v>28.14</v>
      </c>
      <c r="AH53" s="3">
        <v>25.21</v>
      </c>
      <c r="AI53" s="3">
        <v>18.21</v>
      </c>
      <c r="AJ53" s="3">
        <v>27.38</v>
      </c>
      <c r="AK53" s="3">
        <v>15.63</v>
      </c>
      <c r="AL53" s="3">
        <v>21.27</v>
      </c>
      <c r="AM53" s="3">
        <v>22.18</v>
      </c>
      <c r="AN53" s="3">
        <v>26.67</v>
      </c>
      <c r="AO53" s="3">
        <v>22.98</v>
      </c>
      <c r="AP53" s="3">
        <v>21.43</v>
      </c>
      <c r="AQ53" s="3">
        <v>22.74</v>
      </c>
      <c r="AR53" s="3">
        <v>19.399999999999999</v>
      </c>
      <c r="AS53" s="3">
        <v>25.14</v>
      </c>
      <c r="AT53" s="3">
        <v>27.91</v>
      </c>
    </row>
    <row r="54" spans="1:46" s="3" customFormat="1" ht="12.75" x14ac:dyDescent="0.2">
      <c r="A54" s="17">
        <v>2013</v>
      </c>
      <c r="B54" s="17">
        <v>1</v>
      </c>
      <c r="C54" s="3">
        <v>190</v>
      </c>
      <c r="D54" s="3">
        <v>202</v>
      </c>
      <c r="E54" s="3">
        <v>177</v>
      </c>
      <c r="F54" s="3">
        <v>153</v>
      </c>
      <c r="G54" s="3">
        <v>196</v>
      </c>
      <c r="H54" s="3">
        <v>202</v>
      </c>
      <c r="I54" s="3">
        <v>175</v>
      </c>
      <c r="J54" s="3">
        <v>219</v>
      </c>
      <c r="K54" s="3">
        <v>204</v>
      </c>
      <c r="L54" s="3">
        <v>213</v>
      </c>
      <c r="M54" s="3">
        <v>172</v>
      </c>
      <c r="N54" s="3">
        <v>195</v>
      </c>
      <c r="O54" s="3">
        <v>172</v>
      </c>
      <c r="P54" s="3">
        <v>223</v>
      </c>
      <c r="Q54" s="3">
        <v>182</v>
      </c>
      <c r="R54" s="3">
        <v>189</v>
      </c>
      <c r="S54" s="3">
        <v>111</v>
      </c>
      <c r="T54" s="3">
        <v>129</v>
      </c>
      <c r="U54" s="3">
        <v>207</v>
      </c>
      <c r="V54" s="3">
        <v>215</v>
      </c>
      <c r="W54" s="3">
        <v>154</v>
      </c>
      <c r="X54" s="3">
        <v>187</v>
      </c>
      <c r="Y54" s="3">
        <v>23.67</v>
      </c>
      <c r="Z54" s="3">
        <v>30.93</v>
      </c>
      <c r="AA54" s="3">
        <v>26.69</v>
      </c>
      <c r="AB54" s="3">
        <v>19.97</v>
      </c>
      <c r="AC54" s="3">
        <v>33.46</v>
      </c>
      <c r="AD54" s="3">
        <v>33.97</v>
      </c>
      <c r="AE54" s="3">
        <v>23.52</v>
      </c>
      <c r="AF54" s="3">
        <v>32.200000000000003</v>
      </c>
      <c r="AG54" s="3">
        <v>28.84</v>
      </c>
      <c r="AH54" s="3">
        <v>31.38</v>
      </c>
      <c r="AI54" s="3">
        <v>20.75</v>
      </c>
      <c r="AJ54" s="3">
        <v>31.14</v>
      </c>
      <c r="AK54" s="3">
        <v>16.149999999999999</v>
      </c>
      <c r="AL54" s="3">
        <v>24.66</v>
      </c>
      <c r="AM54" s="3">
        <v>23.82</v>
      </c>
      <c r="AN54" s="3">
        <v>27.26</v>
      </c>
      <c r="AO54" s="3">
        <v>17.559999999999999</v>
      </c>
      <c r="AP54" s="3">
        <v>21.62</v>
      </c>
      <c r="AQ54" s="3">
        <v>19.62</v>
      </c>
      <c r="AR54" s="3">
        <v>18.559999999999999</v>
      </c>
      <c r="AS54" s="3">
        <v>30.32</v>
      </c>
      <c r="AT54" s="3">
        <v>31.68</v>
      </c>
    </row>
    <row r="55" spans="1:46" s="3" customFormat="1" ht="12.75" x14ac:dyDescent="0.2">
      <c r="A55" s="17">
        <v>2013</v>
      </c>
      <c r="B55" s="17">
        <v>2</v>
      </c>
      <c r="C55" s="3">
        <v>197</v>
      </c>
      <c r="D55" s="3">
        <v>207</v>
      </c>
      <c r="E55" s="3">
        <v>177</v>
      </c>
      <c r="F55" s="3">
        <v>145</v>
      </c>
      <c r="G55" s="3">
        <v>207</v>
      </c>
      <c r="H55" s="3">
        <v>206</v>
      </c>
      <c r="I55" s="3">
        <v>180</v>
      </c>
      <c r="J55" s="3">
        <v>221</v>
      </c>
      <c r="K55" s="3">
        <v>210</v>
      </c>
      <c r="L55" s="3">
        <v>199</v>
      </c>
      <c r="M55" s="3">
        <v>158</v>
      </c>
      <c r="N55" s="3">
        <v>192</v>
      </c>
      <c r="O55" s="3">
        <v>193</v>
      </c>
      <c r="P55" s="3">
        <v>225</v>
      </c>
      <c r="Q55" s="3">
        <v>173</v>
      </c>
      <c r="R55" s="3">
        <v>206</v>
      </c>
      <c r="S55" s="3">
        <v>93</v>
      </c>
      <c r="T55" s="3">
        <v>120</v>
      </c>
      <c r="U55" s="3">
        <v>214</v>
      </c>
      <c r="V55" s="3">
        <v>205</v>
      </c>
      <c r="W55" s="3">
        <v>148</v>
      </c>
      <c r="X55" s="3">
        <v>185</v>
      </c>
      <c r="Y55" s="3">
        <v>25.4</v>
      </c>
      <c r="Z55" s="3">
        <v>28.82</v>
      </c>
      <c r="AA55" s="3">
        <v>25.53</v>
      </c>
      <c r="AB55" s="3">
        <v>20.29</v>
      </c>
      <c r="AC55" s="3">
        <v>34.4</v>
      </c>
      <c r="AD55" s="3">
        <v>35.97</v>
      </c>
      <c r="AE55" s="3">
        <v>20.100000000000001</v>
      </c>
      <c r="AF55" s="3">
        <v>33.03</v>
      </c>
      <c r="AG55" s="3">
        <v>23.57</v>
      </c>
      <c r="AH55" s="3">
        <v>27.14</v>
      </c>
      <c r="AI55" s="3">
        <v>20.61</v>
      </c>
      <c r="AJ55" s="3">
        <v>27.25</v>
      </c>
      <c r="AK55" s="3">
        <v>16.63</v>
      </c>
      <c r="AL55" s="3">
        <v>23.07</v>
      </c>
      <c r="AM55" s="3">
        <v>23.26</v>
      </c>
      <c r="AN55" s="3">
        <v>28.86</v>
      </c>
      <c r="AO55" s="3">
        <v>17.36</v>
      </c>
      <c r="AP55" s="3">
        <v>20.440000000000001</v>
      </c>
      <c r="AQ55" s="3">
        <v>24.54</v>
      </c>
      <c r="AR55" s="3">
        <v>23.85</v>
      </c>
      <c r="AS55" s="3">
        <v>30.99</v>
      </c>
      <c r="AT55" s="3">
        <v>31.84</v>
      </c>
    </row>
    <row r="56" spans="1:46" s="3" customFormat="1" ht="12.75" x14ac:dyDescent="0.2">
      <c r="A56" s="17">
        <v>2013</v>
      </c>
      <c r="B56" s="17">
        <v>3</v>
      </c>
      <c r="C56" s="3">
        <v>186</v>
      </c>
      <c r="D56" s="3">
        <v>216</v>
      </c>
      <c r="E56" s="3">
        <v>176</v>
      </c>
      <c r="F56" s="3">
        <v>129</v>
      </c>
      <c r="G56" s="3">
        <v>205</v>
      </c>
      <c r="H56" s="3">
        <v>221</v>
      </c>
      <c r="I56" s="3">
        <v>168</v>
      </c>
      <c r="J56" s="3">
        <v>216</v>
      </c>
      <c r="K56" s="3">
        <v>185</v>
      </c>
      <c r="L56" s="3">
        <v>191</v>
      </c>
      <c r="M56" s="3">
        <v>168</v>
      </c>
      <c r="N56" s="3">
        <v>190</v>
      </c>
      <c r="O56" s="3">
        <v>175</v>
      </c>
      <c r="P56" s="3">
        <v>205</v>
      </c>
      <c r="Q56" s="3">
        <v>162</v>
      </c>
      <c r="R56" s="3">
        <v>188</v>
      </c>
      <c r="S56" s="3">
        <v>121</v>
      </c>
      <c r="T56" s="3">
        <v>124</v>
      </c>
      <c r="U56" s="3">
        <v>212</v>
      </c>
      <c r="V56" s="3">
        <v>176</v>
      </c>
      <c r="W56" s="3">
        <v>161</v>
      </c>
      <c r="X56" s="3">
        <v>192</v>
      </c>
      <c r="Y56" s="3">
        <v>22.73</v>
      </c>
      <c r="Z56" s="3">
        <v>34.409999999999997</v>
      </c>
      <c r="AA56" s="3">
        <v>23.5</v>
      </c>
      <c r="AB56" s="3">
        <v>18.32</v>
      </c>
      <c r="AC56" s="3">
        <v>38.81</v>
      </c>
      <c r="AD56" s="3">
        <v>40.619999999999997</v>
      </c>
      <c r="AE56" s="3">
        <v>20.47</v>
      </c>
      <c r="AF56" s="3">
        <v>36.9</v>
      </c>
      <c r="AG56" s="3">
        <v>23.61</v>
      </c>
      <c r="AH56" s="3">
        <v>23.6</v>
      </c>
      <c r="AI56" s="3">
        <v>20.53</v>
      </c>
      <c r="AJ56" s="3">
        <v>26.05</v>
      </c>
      <c r="AK56" s="3">
        <v>18.899999999999999</v>
      </c>
      <c r="AL56" s="3">
        <v>26.04</v>
      </c>
      <c r="AM56" s="3">
        <v>23.37</v>
      </c>
      <c r="AN56" s="3">
        <v>30.1</v>
      </c>
      <c r="AO56" s="3">
        <v>18.079999999999998</v>
      </c>
      <c r="AP56" s="3">
        <v>21.28</v>
      </c>
      <c r="AQ56" s="3">
        <v>19.7</v>
      </c>
      <c r="AR56" s="3">
        <v>21.72</v>
      </c>
      <c r="AS56" s="3">
        <v>31.73</v>
      </c>
      <c r="AT56" s="3">
        <v>33.380000000000003</v>
      </c>
    </row>
    <row r="57" spans="1:46" s="3" customFormat="1" ht="12.75" x14ac:dyDescent="0.2">
      <c r="A57" s="17">
        <v>2013</v>
      </c>
      <c r="B57" s="17">
        <v>4</v>
      </c>
      <c r="C57" s="3">
        <v>170</v>
      </c>
      <c r="D57" s="3">
        <v>207</v>
      </c>
      <c r="E57" s="3">
        <v>180</v>
      </c>
      <c r="F57" s="3">
        <v>178</v>
      </c>
      <c r="G57" s="3">
        <v>208</v>
      </c>
      <c r="H57" s="3">
        <v>217</v>
      </c>
      <c r="I57" s="3">
        <v>186</v>
      </c>
      <c r="J57" s="3">
        <v>219</v>
      </c>
      <c r="K57" s="3">
        <v>210</v>
      </c>
      <c r="L57" s="3">
        <v>183</v>
      </c>
      <c r="M57" s="3">
        <v>177</v>
      </c>
      <c r="N57" s="3">
        <v>189</v>
      </c>
      <c r="O57" s="3">
        <v>197</v>
      </c>
      <c r="P57" s="3">
        <v>215</v>
      </c>
      <c r="Q57" s="3">
        <v>182</v>
      </c>
      <c r="R57" s="3">
        <v>195</v>
      </c>
      <c r="S57" s="3">
        <v>125</v>
      </c>
      <c r="T57" s="3">
        <v>125</v>
      </c>
      <c r="U57" s="3">
        <v>206</v>
      </c>
      <c r="V57" s="3">
        <v>227</v>
      </c>
      <c r="W57" s="3">
        <v>164</v>
      </c>
      <c r="X57" s="3">
        <v>194</v>
      </c>
      <c r="Y57" s="3">
        <v>25.56</v>
      </c>
      <c r="Z57" s="3">
        <v>38.619999999999997</v>
      </c>
      <c r="AA57" s="3">
        <v>23.81</v>
      </c>
      <c r="AB57" s="3">
        <v>17.7</v>
      </c>
      <c r="AC57" s="3">
        <v>34.79</v>
      </c>
      <c r="AD57" s="3">
        <v>37.01</v>
      </c>
      <c r="AE57" s="3">
        <v>21.94</v>
      </c>
      <c r="AF57" s="3">
        <v>36.770000000000003</v>
      </c>
      <c r="AG57" s="3">
        <v>27.38</v>
      </c>
      <c r="AH57" s="3">
        <v>23.64</v>
      </c>
      <c r="AI57" s="3">
        <v>20.79</v>
      </c>
      <c r="AJ57" s="3">
        <v>25.57</v>
      </c>
      <c r="AK57" s="3">
        <v>18.68</v>
      </c>
      <c r="AL57" s="3">
        <v>25.46</v>
      </c>
      <c r="AM57" s="3">
        <v>22.38</v>
      </c>
      <c r="AN57" s="3">
        <v>28.88</v>
      </c>
      <c r="AO57" s="3">
        <v>18.440000000000001</v>
      </c>
      <c r="AP57" s="3">
        <v>19.18</v>
      </c>
      <c r="AQ57" s="3">
        <v>22.25</v>
      </c>
      <c r="AR57" s="3">
        <v>27.87</v>
      </c>
      <c r="AS57" s="3">
        <v>27.98</v>
      </c>
      <c r="AT57" s="3">
        <v>33.700000000000003</v>
      </c>
    </row>
    <row r="58" spans="1:46" s="3" customFormat="1" ht="12.75" x14ac:dyDescent="0.2">
      <c r="A58" s="2">
        <v>2014</v>
      </c>
      <c r="B58" s="2">
        <v>1</v>
      </c>
      <c r="C58" s="3">
        <v>199</v>
      </c>
      <c r="D58" s="3">
        <v>230</v>
      </c>
      <c r="E58" s="3">
        <v>182</v>
      </c>
      <c r="F58" s="3">
        <v>158</v>
      </c>
      <c r="G58" s="3">
        <v>202</v>
      </c>
      <c r="H58" s="3">
        <v>206</v>
      </c>
      <c r="I58" s="3">
        <v>198</v>
      </c>
      <c r="J58" s="3">
        <v>233</v>
      </c>
      <c r="K58" s="3">
        <v>232</v>
      </c>
      <c r="L58" s="3">
        <v>215</v>
      </c>
      <c r="M58" s="3">
        <v>169</v>
      </c>
      <c r="N58" s="3">
        <v>196</v>
      </c>
      <c r="O58" s="3">
        <v>191</v>
      </c>
      <c r="P58" s="3">
        <v>206</v>
      </c>
      <c r="Q58" s="3">
        <v>191</v>
      </c>
      <c r="R58" s="3">
        <v>196</v>
      </c>
      <c r="S58" s="3">
        <v>124</v>
      </c>
      <c r="T58" s="3">
        <v>126</v>
      </c>
      <c r="U58" s="3">
        <v>210</v>
      </c>
      <c r="V58" s="3">
        <v>238</v>
      </c>
      <c r="W58" s="3">
        <v>153</v>
      </c>
      <c r="X58" s="3">
        <v>181</v>
      </c>
      <c r="Y58" s="3">
        <v>27.1</v>
      </c>
      <c r="Z58" s="3">
        <v>37.99</v>
      </c>
      <c r="AA58" s="3">
        <v>25.19</v>
      </c>
      <c r="AB58" s="3">
        <v>18.22</v>
      </c>
      <c r="AC58" s="3">
        <v>35.47</v>
      </c>
      <c r="AD58" s="3">
        <v>36.31</v>
      </c>
      <c r="AE58" s="3">
        <v>26.67</v>
      </c>
      <c r="AF58" s="3">
        <v>38.880000000000003</v>
      </c>
      <c r="AG58" s="3">
        <v>30.73</v>
      </c>
      <c r="AH58" s="3">
        <v>25.3</v>
      </c>
      <c r="AI58" s="3">
        <v>17.059999999999999</v>
      </c>
      <c r="AJ58" s="3">
        <v>30.15</v>
      </c>
      <c r="AK58" s="3">
        <v>16.48</v>
      </c>
      <c r="AL58" s="3">
        <v>22.69</v>
      </c>
      <c r="AM58" s="3">
        <v>26.71</v>
      </c>
      <c r="AN58" s="3">
        <v>34.44</v>
      </c>
      <c r="AO58" s="3">
        <v>19.11</v>
      </c>
      <c r="AP58" s="3">
        <v>19.579999999999998</v>
      </c>
      <c r="AQ58" s="3">
        <v>25.05</v>
      </c>
      <c r="AR58" s="3">
        <v>27.42</v>
      </c>
      <c r="AS58" s="3">
        <v>27.43</v>
      </c>
      <c r="AT58" s="3">
        <v>34.770000000000003</v>
      </c>
    </row>
    <row r="59" spans="1:46" s="3" customFormat="1" ht="12.75" x14ac:dyDescent="0.2">
      <c r="A59" s="2">
        <v>2014</v>
      </c>
      <c r="B59" s="2">
        <v>2</v>
      </c>
      <c r="C59" s="3">
        <v>177</v>
      </c>
      <c r="D59" s="3">
        <v>228</v>
      </c>
      <c r="E59" s="3">
        <v>180</v>
      </c>
      <c r="F59" s="3">
        <v>168</v>
      </c>
      <c r="G59" s="3">
        <v>225</v>
      </c>
      <c r="H59" s="3">
        <v>210</v>
      </c>
      <c r="I59" s="3">
        <v>187</v>
      </c>
      <c r="J59" s="3">
        <v>226</v>
      </c>
      <c r="K59" s="3">
        <v>208</v>
      </c>
      <c r="L59" s="3">
        <v>194</v>
      </c>
      <c r="M59" s="3">
        <v>163</v>
      </c>
      <c r="N59" s="3">
        <v>192</v>
      </c>
      <c r="O59" s="3">
        <v>175</v>
      </c>
      <c r="P59" s="3">
        <v>212</v>
      </c>
      <c r="Q59" s="3">
        <v>184</v>
      </c>
      <c r="R59" s="3">
        <v>207</v>
      </c>
      <c r="S59" s="3">
        <v>114</v>
      </c>
      <c r="T59" s="3">
        <v>122</v>
      </c>
      <c r="U59" s="3">
        <v>200</v>
      </c>
      <c r="V59" s="3">
        <v>220</v>
      </c>
      <c r="W59" s="3">
        <v>182</v>
      </c>
      <c r="X59" s="3">
        <v>195</v>
      </c>
      <c r="Y59" s="3">
        <v>25.18</v>
      </c>
      <c r="Z59" s="3">
        <v>23.58</v>
      </c>
      <c r="AA59" s="3">
        <v>25.26</v>
      </c>
      <c r="AB59" s="3">
        <v>19.32</v>
      </c>
      <c r="AC59" s="3">
        <v>40.11</v>
      </c>
      <c r="AD59" s="3">
        <v>45.23</v>
      </c>
      <c r="AE59" s="3">
        <v>24.86</v>
      </c>
      <c r="AF59" s="3">
        <v>39.799999999999997</v>
      </c>
      <c r="AG59" s="3">
        <v>32.85</v>
      </c>
      <c r="AH59" s="3">
        <v>29.21</v>
      </c>
      <c r="AI59" s="3">
        <v>17.7</v>
      </c>
      <c r="AJ59" s="3">
        <v>27.62</v>
      </c>
      <c r="AK59" s="3">
        <v>16.77</v>
      </c>
      <c r="AL59" s="3">
        <v>25.83</v>
      </c>
      <c r="AM59" s="3">
        <v>25.81</v>
      </c>
      <c r="AN59" s="3">
        <v>34.51</v>
      </c>
      <c r="AO59" s="3">
        <v>21</v>
      </c>
      <c r="AP59" s="3">
        <v>18.68</v>
      </c>
      <c r="AQ59" s="3">
        <v>24.07</v>
      </c>
      <c r="AR59" s="3">
        <v>26.98</v>
      </c>
      <c r="AS59" s="3">
        <v>31.55</v>
      </c>
      <c r="AT59" s="3">
        <v>35.22</v>
      </c>
    </row>
    <row r="60" spans="1:46" s="3" customFormat="1" ht="12.75" x14ac:dyDescent="0.2">
      <c r="A60" s="17">
        <v>2014</v>
      </c>
      <c r="B60" s="17">
        <v>3</v>
      </c>
      <c r="C60" s="3">
        <v>182</v>
      </c>
      <c r="D60" s="3">
        <v>205</v>
      </c>
      <c r="E60" s="3">
        <v>178</v>
      </c>
      <c r="F60" s="3">
        <v>163</v>
      </c>
      <c r="G60" s="3">
        <v>224</v>
      </c>
      <c r="H60" s="3">
        <v>212</v>
      </c>
      <c r="I60" s="3">
        <v>201</v>
      </c>
      <c r="J60" s="3">
        <v>223</v>
      </c>
      <c r="K60" s="3">
        <v>195</v>
      </c>
      <c r="L60" s="3">
        <v>189</v>
      </c>
      <c r="M60" s="3">
        <v>158</v>
      </c>
      <c r="N60" s="3">
        <v>186</v>
      </c>
      <c r="O60" s="3">
        <v>162</v>
      </c>
      <c r="P60" s="3">
        <v>200</v>
      </c>
      <c r="Q60" s="3">
        <v>175</v>
      </c>
      <c r="R60" s="3">
        <v>209</v>
      </c>
      <c r="S60" s="3">
        <v>121</v>
      </c>
      <c r="T60" s="3">
        <v>156</v>
      </c>
      <c r="U60" s="3">
        <v>203</v>
      </c>
      <c r="V60" s="3">
        <v>246</v>
      </c>
      <c r="W60" s="3">
        <v>181</v>
      </c>
      <c r="X60" s="3">
        <v>179</v>
      </c>
      <c r="Y60" s="3">
        <v>24.47</v>
      </c>
      <c r="Z60" s="3">
        <v>34.74</v>
      </c>
      <c r="AA60" s="3">
        <v>21.16</v>
      </c>
      <c r="AB60" s="3">
        <v>19.82</v>
      </c>
      <c r="AC60" s="3">
        <v>41.29</v>
      </c>
      <c r="AD60" s="3">
        <v>38.729999999999997</v>
      </c>
      <c r="AE60" s="3">
        <v>26.86</v>
      </c>
      <c r="AF60" s="3">
        <v>37.950000000000003</v>
      </c>
      <c r="AG60" s="3">
        <v>29.33</v>
      </c>
      <c r="AH60" s="3">
        <v>25.85</v>
      </c>
      <c r="AI60" s="3">
        <v>13.9</v>
      </c>
      <c r="AJ60" s="3">
        <v>24.75</v>
      </c>
      <c r="AK60" s="3">
        <v>14.39</v>
      </c>
      <c r="AL60" s="3">
        <v>22.86</v>
      </c>
      <c r="AM60" s="3">
        <v>29.13</v>
      </c>
      <c r="AN60" s="3">
        <v>35.159999999999997</v>
      </c>
      <c r="AO60" s="3">
        <v>21.15</v>
      </c>
      <c r="AP60" s="3">
        <v>18.13</v>
      </c>
      <c r="AQ60" s="3">
        <v>24.59</v>
      </c>
      <c r="AR60" s="3">
        <v>24.75</v>
      </c>
      <c r="AS60" s="3">
        <v>32.26</v>
      </c>
      <c r="AT60" s="3">
        <v>34.19</v>
      </c>
    </row>
    <row r="61" spans="1:46" s="3" customFormat="1" ht="12.75" x14ac:dyDescent="0.2">
      <c r="A61" s="17">
        <v>2014</v>
      </c>
      <c r="B61" s="17">
        <v>4</v>
      </c>
      <c r="C61" s="3">
        <v>187</v>
      </c>
      <c r="D61" s="3">
        <v>188</v>
      </c>
      <c r="E61" s="3">
        <v>193</v>
      </c>
      <c r="F61" s="3">
        <v>173</v>
      </c>
      <c r="G61" s="3">
        <v>227</v>
      </c>
      <c r="H61" s="3">
        <v>213</v>
      </c>
      <c r="I61" s="3">
        <v>210</v>
      </c>
      <c r="J61" s="3">
        <v>230</v>
      </c>
      <c r="K61" s="3">
        <v>227</v>
      </c>
      <c r="L61" s="3">
        <v>204</v>
      </c>
      <c r="M61" s="3">
        <v>168</v>
      </c>
      <c r="N61" s="3">
        <v>187</v>
      </c>
      <c r="O61" s="3">
        <v>211</v>
      </c>
      <c r="P61" s="3">
        <v>233</v>
      </c>
      <c r="Q61" s="3">
        <v>188</v>
      </c>
      <c r="R61" s="3">
        <v>202</v>
      </c>
      <c r="S61" s="3">
        <v>116</v>
      </c>
      <c r="T61" s="3">
        <v>122</v>
      </c>
      <c r="U61" s="3">
        <v>244</v>
      </c>
      <c r="V61" s="3">
        <v>254</v>
      </c>
      <c r="W61" s="3">
        <v>184</v>
      </c>
      <c r="X61" s="3">
        <v>188</v>
      </c>
      <c r="Y61" s="3">
        <v>22.72</v>
      </c>
      <c r="Z61" s="3">
        <v>32.44</v>
      </c>
      <c r="AA61" s="3">
        <v>23.67</v>
      </c>
      <c r="AB61" s="3">
        <v>20.64</v>
      </c>
      <c r="AC61" s="3">
        <v>41.72</v>
      </c>
      <c r="AD61" s="3">
        <v>37.299999999999997</v>
      </c>
      <c r="AE61" s="3">
        <v>24.63</v>
      </c>
      <c r="AF61" s="3">
        <v>37.880000000000003</v>
      </c>
      <c r="AG61" s="3">
        <v>33.26</v>
      </c>
      <c r="AH61" s="3">
        <v>28.84</v>
      </c>
      <c r="AI61" s="3">
        <v>16.100000000000001</v>
      </c>
      <c r="AJ61" s="3">
        <v>24.82</v>
      </c>
      <c r="AK61" s="3">
        <v>20.399999999999999</v>
      </c>
      <c r="AL61" s="3">
        <v>25</v>
      </c>
      <c r="AM61" s="3">
        <v>26.17</v>
      </c>
      <c r="AN61" s="3">
        <v>36.44</v>
      </c>
      <c r="AO61" s="3">
        <v>21.35</v>
      </c>
      <c r="AP61" s="3">
        <v>21.94</v>
      </c>
      <c r="AQ61" s="3">
        <v>35.049999999999997</v>
      </c>
      <c r="AR61" s="3">
        <v>29.04</v>
      </c>
      <c r="AS61" s="3">
        <v>34.35</v>
      </c>
      <c r="AT61" s="3">
        <v>36.1</v>
      </c>
    </row>
    <row r="62" spans="1:46" s="3" customFormat="1" ht="12.75" x14ac:dyDescent="0.2">
      <c r="A62" s="17">
        <v>2015</v>
      </c>
      <c r="B62" s="17">
        <v>1</v>
      </c>
      <c r="C62" s="3">
        <v>184</v>
      </c>
      <c r="D62" s="3">
        <v>188</v>
      </c>
      <c r="E62" s="3">
        <v>203</v>
      </c>
      <c r="F62" s="3">
        <v>177</v>
      </c>
      <c r="G62" s="3">
        <v>231</v>
      </c>
      <c r="H62" s="3">
        <v>216</v>
      </c>
      <c r="I62" s="3">
        <v>214</v>
      </c>
      <c r="J62" s="3">
        <v>228</v>
      </c>
      <c r="K62" s="3">
        <v>231</v>
      </c>
      <c r="L62" s="3">
        <v>211</v>
      </c>
      <c r="M62" s="3">
        <v>168</v>
      </c>
      <c r="N62" s="3">
        <v>197</v>
      </c>
      <c r="O62" s="3">
        <v>167</v>
      </c>
      <c r="P62" s="3">
        <v>222</v>
      </c>
      <c r="Q62" s="3">
        <v>194</v>
      </c>
      <c r="R62" s="3">
        <v>208</v>
      </c>
      <c r="S62" s="3">
        <v>137</v>
      </c>
      <c r="T62" s="3">
        <v>144</v>
      </c>
      <c r="U62" s="3">
        <v>225</v>
      </c>
      <c r="V62" s="3">
        <v>246</v>
      </c>
      <c r="W62" s="3">
        <v>169</v>
      </c>
      <c r="X62" s="3">
        <v>180</v>
      </c>
      <c r="Y62" s="3">
        <v>23.52</v>
      </c>
      <c r="Z62" s="3">
        <v>34.020000000000003</v>
      </c>
      <c r="AA62" s="3">
        <v>20.95</v>
      </c>
      <c r="AB62" s="3">
        <v>19.34</v>
      </c>
      <c r="AC62" s="3">
        <v>40.79</v>
      </c>
      <c r="AD62" s="3">
        <v>36.049999999999997</v>
      </c>
      <c r="AE62" s="3">
        <v>25.72</v>
      </c>
      <c r="AF62" s="3">
        <v>38.25</v>
      </c>
      <c r="AG62" s="3">
        <v>26.87</v>
      </c>
      <c r="AH62" s="3">
        <v>25.62</v>
      </c>
      <c r="AI62" s="3">
        <v>14.75</v>
      </c>
      <c r="AJ62" s="3">
        <v>30.13</v>
      </c>
      <c r="AK62" s="3">
        <v>18.760000000000002</v>
      </c>
      <c r="AL62" s="3">
        <v>31.02</v>
      </c>
      <c r="AM62" s="3">
        <v>27.69</v>
      </c>
      <c r="AN62" s="3">
        <v>37.31</v>
      </c>
      <c r="AO62" s="3">
        <v>17.57</v>
      </c>
      <c r="AP62" s="3">
        <v>23.83</v>
      </c>
      <c r="AQ62" s="3">
        <v>26.76</v>
      </c>
      <c r="AR62" s="3">
        <v>27.61</v>
      </c>
      <c r="AS62" s="3">
        <v>34.17</v>
      </c>
      <c r="AT62" s="3">
        <v>35.340000000000003</v>
      </c>
    </row>
    <row r="63" spans="1:46" s="3" customFormat="1" ht="12.75" x14ac:dyDescent="0.2">
      <c r="A63" s="17">
        <v>2015</v>
      </c>
      <c r="B63" s="17">
        <v>2</v>
      </c>
      <c r="C63" s="3">
        <v>174</v>
      </c>
      <c r="D63" s="3">
        <v>202</v>
      </c>
      <c r="E63" s="3">
        <v>196</v>
      </c>
      <c r="F63" s="3">
        <v>167</v>
      </c>
      <c r="G63" s="3">
        <v>228</v>
      </c>
      <c r="H63" s="3">
        <v>201</v>
      </c>
      <c r="I63" s="3">
        <v>191</v>
      </c>
      <c r="J63" s="3">
        <v>214</v>
      </c>
      <c r="K63" s="3">
        <v>229</v>
      </c>
      <c r="L63" s="3">
        <v>204</v>
      </c>
      <c r="M63" s="3">
        <v>174</v>
      </c>
      <c r="N63" s="3">
        <v>199</v>
      </c>
      <c r="O63" s="3">
        <v>159</v>
      </c>
      <c r="P63" s="3">
        <v>194</v>
      </c>
      <c r="Q63" s="3">
        <v>179</v>
      </c>
      <c r="R63" s="3">
        <v>203</v>
      </c>
      <c r="S63" s="3">
        <v>147</v>
      </c>
      <c r="T63" s="3">
        <v>151</v>
      </c>
      <c r="U63" s="3">
        <v>229</v>
      </c>
      <c r="V63" s="3">
        <v>237</v>
      </c>
      <c r="W63" s="3">
        <v>167</v>
      </c>
      <c r="X63" s="3">
        <v>183</v>
      </c>
      <c r="Y63" s="3">
        <v>21.67</v>
      </c>
      <c r="Z63" s="3">
        <v>29.44</v>
      </c>
      <c r="AA63" s="3">
        <v>19.989999999999998</v>
      </c>
      <c r="AB63" s="3">
        <v>20.69</v>
      </c>
      <c r="AC63" s="3">
        <v>43.67</v>
      </c>
      <c r="AD63" s="3">
        <v>33.39</v>
      </c>
      <c r="AE63" s="3">
        <v>24.82</v>
      </c>
      <c r="AF63" s="3">
        <v>39.61</v>
      </c>
      <c r="AG63" s="3">
        <v>29.48</v>
      </c>
      <c r="AH63" s="3">
        <v>26.95</v>
      </c>
      <c r="AI63" s="3">
        <v>14.05</v>
      </c>
      <c r="AJ63" s="3">
        <v>27.32</v>
      </c>
      <c r="AK63" s="3">
        <v>16.940000000000001</v>
      </c>
      <c r="AL63" s="3">
        <v>23.36</v>
      </c>
      <c r="AM63" s="3">
        <v>25.09</v>
      </c>
      <c r="AN63" s="3">
        <v>32.19</v>
      </c>
      <c r="AO63" s="3">
        <v>20.059999999999999</v>
      </c>
      <c r="AP63" s="3">
        <v>21.52</v>
      </c>
      <c r="AQ63" s="3">
        <v>28.06</v>
      </c>
      <c r="AR63" s="3">
        <v>32.68</v>
      </c>
      <c r="AS63" s="3">
        <v>29.17</v>
      </c>
      <c r="AT63" s="3">
        <v>35.74</v>
      </c>
    </row>
    <row r="64" spans="1:46" s="3" customFormat="1" ht="12.75" x14ac:dyDescent="0.2">
      <c r="A64" s="17">
        <v>2015</v>
      </c>
      <c r="B64" s="17">
        <v>3</v>
      </c>
      <c r="C64" s="3">
        <v>189</v>
      </c>
      <c r="D64" s="3">
        <v>189</v>
      </c>
      <c r="E64" s="3">
        <v>182</v>
      </c>
      <c r="F64" s="3">
        <v>163</v>
      </c>
      <c r="G64" s="3">
        <v>224</v>
      </c>
      <c r="H64" s="3">
        <v>202</v>
      </c>
      <c r="I64" s="3">
        <v>189</v>
      </c>
      <c r="J64" s="3">
        <v>216</v>
      </c>
      <c r="K64" s="3">
        <v>237</v>
      </c>
      <c r="L64" s="3">
        <v>198</v>
      </c>
      <c r="M64" s="3">
        <v>183</v>
      </c>
      <c r="N64" s="3">
        <v>205</v>
      </c>
      <c r="O64" s="3">
        <v>153</v>
      </c>
      <c r="P64" s="3">
        <v>190</v>
      </c>
      <c r="Q64" s="3">
        <v>190</v>
      </c>
      <c r="R64" s="3">
        <v>212</v>
      </c>
      <c r="S64" s="3">
        <v>145</v>
      </c>
      <c r="T64" s="3">
        <v>153</v>
      </c>
      <c r="U64" s="3">
        <v>219</v>
      </c>
      <c r="V64" s="3">
        <v>229</v>
      </c>
      <c r="W64" s="3">
        <v>161</v>
      </c>
      <c r="X64" s="3">
        <v>178</v>
      </c>
      <c r="Y64" s="3">
        <v>21.81</v>
      </c>
      <c r="Z64" s="3">
        <v>27.97</v>
      </c>
      <c r="AA64" s="3">
        <v>22.1</v>
      </c>
      <c r="AB64" s="3">
        <v>17.09</v>
      </c>
      <c r="AC64" s="3">
        <v>45.02</v>
      </c>
      <c r="AD64" s="3">
        <v>33.21</v>
      </c>
      <c r="AE64" s="3">
        <v>25.45</v>
      </c>
      <c r="AF64" s="3">
        <v>35.659999999999997</v>
      </c>
      <c r="AG64" s="3">
        <v>28.36</v>
      </c>
      <c r="AH64" s="3">
        <v>24.73</v>
      </c>
      <c r="AI64" s="3">
        <v>13.19</v>
      </c>
      <c r="AJ64" s="3">
        <v>24.11</v>
      </c>
      <c r="AK64" s="3">
        <v>15.61</v>
      </c>
      <c r="AL64" s="3">
        <v>23.72</v>
      </c>
      <c r="AM64" s="3">
        <v>26.94</v>
      </c>
      <c r="AN64" s="3">
        <v>35.26</v>
      </c>
      <c r="AO64" s="3">
        <v>20.41</v>
      </c>
      <c r="AP64" s="3">
        <v>20.18</v>
      </c>
      <c r="AQ64" s="3">
        <v>23.76</v>
      </c>
      <c r="AR64" s="3">
        <v>27.97</v>
      </c>
      <c r="AS64" s="3">
        <v>34.119999999999997</v>
      </c>
      <c r="AT64" s="3">
        <v>34.799999999999997</v>
      </c>
    </row>
    <row r="65" spans="1:46" s="3" customFormat="1" ht="12.75" x14ac:dyDescent="0.2">
      <c r="A65" s="17">
        <v>2015</v>
      </c>
      <c r="B65" s="17">
        <v>4</v>
      </c>
      <c r="C65" s="3">
        <v>183</v>
      </c>
      <c r="D65" s="3">
        <v>182</v>
      </c>
      <c r="E65" s="3">
        <v>176</v>
      </c>
      <c r="F65" s="3">
        <v>183</v>
      </c>
      <c r="G65" s="3">
        <v>224</v>
      </c>
      <c r="H65" s="3">
        <v>211</v>
      </c>
      <c r="I65" s="3">
        <v>193</v>
      </c>
      <c r="J65" s="3">
        <v>213</v>
      </c>
      <c r="K65" s="3">
        <v>225</v>
      </c>
      <c r="L65" s="3">
        <v>186</v>
      </c>
      <c r="M65" s="3">
        <v>181</v>
      </c>
      <c r="N65" s="3">
        <v>197</v>
      </c>
      <c r="O65" s="3">
        <v>164</v>
      </c>
      <c r="P65" s="3">
        <v>199</v>
      </c>
      <c r="Q65" s="3">
        <v>188</v>
      </c>
      <c r="R65" s="3">
        <v>218</v>
      </c>
      <c r="S65" s="3">
        <v>151</v>
      </c>
      <c r="T65" s="3">
        <v>149</v>
      </c>
      <c r="U65" s="3">
        <v>221</v>
      </c>
      <c r="V65" s="3">
        <v>231</v>
      </c>
      <c r="W65" s="3">
        <v>178</v>
      </c>
      <c r="X65" s="3">
        <v>175</v>
      </c>
      <c r="Y65" s="3">
        <v>23.82</v>
      </c>
      <c r="Z65" s="3">
        <v>28.65</v>
      </c>
      <c r="AA65" s="3">
        <v>22.98</v>
      </c>
      <c r="AB65" s="3">
        <v>21.24</v>
      </c>
      <c r="AC65" s="3">
        <v>38.42</v>
      </c>
      <c r="AD65" s="3">
        <v>32.89</v>
      </c>
      <c r="AE65" s="3">
        <v>28.7</v>
      </c>
      <c r="AF65" s="3">
        <v>42.08</v>
      </c>
      <c r="AG65" s="3">
        <v>31</v>
      </c>
      <c r="AH65" s="3">
        <v>23.11</v>
      </c>
      <c r="AI65" s="3">
        <v>15.01</v>
      </c>
      <c r="AJ65" s="3">
        <v>25.33</v>
      </c>
      <c r="AK65" s="3">
        <v>15.38</v>
      </c>
      <c r="AL65" s="3">
        <v>24.6</v>
      </c>
      <c r="AM65" s="3">
        <v>27.67</v>
      </c>
      <c r="AN65" s="3">
        <v>40.61</v>
      </c>
      <c r="AO65" s="3">
        <v>19.899999999999999</v>
      </c>
      <c r="AP65" s="3">
        <v>19.38</v>
      </c>
      <c r="AQ65" s="3">
        <v>28.13</v>
      </c>
      <c r="AR65" s="3">
        <v>27.36</v>
      </c>
      <c r="AS65" s="3">
        <v>27.76</v>
      </c>
      <c r="AT65" s="3">
        <v>31.63</v>
      </c>
    </row>
    <row r="66" spans="1:46" s="3" customFormat="1" ht="12.75" x14ac:dyDescent="0.2">
      <c r="A66" s="2">
        <v>2016</v>
      </c>
      <c r="B66" s="2">
        <v>1</v>
      </c>
      <c r="C66" s="3">
        <v>183</v>
      </c>
      <c r="D66" s="3">
        <v>201</v>
      </c>
      <c r="E66" s="3">
        <v>178</v>
      </c>
      <c r="F66" s="3">
        <v>177</v>
      </c>
      <c r="G66" s="3">
        <v>227</v>
      </c>
      <c r="H66" s="3">
        <v>215</v>
      </c>
      <c r="I66" s="3">
        <v>200</v>
      </c>
      <c r="J66" s="3">
        <v>218</v>
      </c>
      <c r="K66" s="3">
        <v>205</v>
      </c>
      <c r="L66" s="3">
        <v>199</v>
      </c>
      <c r="M66" s="3">
        <v>148</v>
      </c>
      <c r="N66" s="3">
        <v>192</v>
      </c>
      <c r="O66" s="3">
        <v>174</v>
      </c>
      <c r="P66" s="3">
        <v>207</v>
      </c>
      <c r="Q66" s="3">
        <v>188</v>
      </c>
      <c r="R66" s="3">
        <v>217</v>
      </c>
      <c r="S66" s="3">
        <v>151</v>
      </c>
      <c r="T66" s="3">
        <v>157</v>
      </c>
      <c r="U66" s="3">
        <v>194</v>
      </c>
      <c r="V66" s="3">
        <v>244</v>
      </c>
      <c r="W66" s="3">
        <v>174</v>
      </c>
      <c r="X66" s="3">
        <v>174</v>
      </c>
      <c r="Y66" s="3">
        <v>22.83</v>
      </c>
      <c r="Z66" s="3">
        <v>28.64</v>
      </c>
      <c r="AA66" s="3">
        <v>21.21</v>
      </c>
      <c r="AB66" s="3">
        <v>17.36</v>
      </c>
      <c r="AC66" s="3">
        <v>41.75</v>
      </c>
      <c r="AD66" s="3">
        <v>40</v>
      </c>
      <c r="AE66" s="3">
        <v>29.11</v>
      </c>
      <c r="AF66" s="3">
        <v>43.89</v>
      </c>
      <c r="AG66" s="3">
        <v>34.880000000000003</v>
      </c>
      <c r="AH66" s="3">
        <v>28.19</v>
      </c>
      <c r="AI66" s="3">
        <v>16.5</v>
      </c>
      <c r="AJ66" s="3">
        <v>26.69</v>
      </c>
      <c r="AK66" s="3">
        <v>17.829999999999998</v>
      </c>
      <c r="AL66" s="3">
        <v>24.27</v>
      </c>
      <c r="AM66" s="3">
        <v>29.24</v>
      </c>
      <c r="AN66" s="3">
        <v>40.659999999999997</v>
      </c>
      <c r="AO66" s="3">
        <v>21.59</v>
      </c>
      <c r="AP66" s="3">
        <v>15.76</v>
      </c>
      <c r="AQ66" s="3">
        <v>30.15</v>
      </c>
      <c r="AR66" s="3">
        <v>27.57</v>
      </c>
      <c r="AS66" s="3">
        <v>32.979999999999997</v>
      </c>
      <c r="AT66" s="3">
        <v>34.549999999999997</v>
      </c>
    </row>
    <row r="67" spans="1:46" s="3" customFormat="1" ht="12.75" x14ac:dyDescent="0.2">
      <c r="A67" s="17">
        <v>2016</v>
      </c>
      <c r="B67" s="17">
        <v>2</v>
      </c>
      <c r="C67" s="3">
        <v>177</v>
      </c>
      <c r="D67" s="3">
        <v>192</v>
      </c>
      <c r="E67" s="3">
        <v>176</v>
      </c>
      <c r="F67" s="3">
        <v>174</v>
      </c>
      <c r="G67" s="3">
        <v>222</v>
      </c>
      <c r="H67" s="3">
        <v>205</v>
      </c>
      <c r="I67" s="3">
        <v>183</v>
      </c>
      <c r="J67" s="3">
        <v>200</v>
      </c>
      <c r="K67" s="3">
        <v>226</v>
      </c>
      <c r="L67" s="3">
        <v>200</v>
      </c>
      <c r="M67" s="3">
        <v>179</v>
      </c>
      <c r="N67" s="3">
        <v>191</v>
      </c>
      <c r="O67" s="3">
        <v>157</v>
      </c>
      <c r="P67" s="3">
        <v>224</v>
      </c>
      <c r="Q67" s="3">
        <v>183</v>
      </c>
      <c r="R67" s="3">
        <v>208</v>
      </c>
      <c r="S67" s="3">
        <v>146</v>
      </c>
      <c r="T67" s="3">
        <v>163</v>
      </c>
      <c r="U67" s="3">
        <v>203</v>
      </c>
      <c r="V67" s="3">
        <v>210</v>
      </c>
      <c r="W67" s="3">
        <v>144</v>
      </c>
      <c r="X67" s="3">
        <v>156</v>
      </c>
      <c r="Y67" s="3">
        <v>22.78</v>
      </c>
      <c r="Z67" s="3">
        <v>29.29</v>
      </c>
      <c r="AA67" s="3">
        <v>20.45</v>
      </c>
      <c r="AB67" s="3">
        <v>16.02</v>
      </c>
      <c r="AC67" s="3">
        <v>45.85</v>
      </c>
      <c r="AD67" s="3">
        <v>34.340000000000003</v>
      </c>
      <c r="AE67" s="3">
        <v>28.38</v>
      </c>
      <c r="AF67" s="3">
        <v>38.42</v>
      </c>
      <c r="AG67" s="3">
        <v>30.54</v>
      </c>
      <c r="AH67" s="3">
        <v>26.84</v>
      </c>
      <c r="AI67" s="3">
        <v>16.71</v>
      </c>
      <c r="AJ67" s="3">
        <v>26.12</v>
      </c>
      <c r="AK67" s="3">
        <v>16.739999999999998</v>
      </c>
      <c r="AL67" s="3">
        <v>36.28</v>
      </c>
      <c r="AM67" s="3">
        <v>27.74</v>
      </c>
      <c r="AN67" s="3">
        <v>38.93</v>
      </c>
      <c r="AO67" s="3">
        <v>16.690000000000001</v>
      </c>
      <c r="AP67" s="3">
        <v>16.850000000000001</v>
      </c>
      <c r="AQ67" s="3">
        <v>25.48</v>
      </c>
      <c r="AR67" s="3">
        <v>22.3</v>
      </c>
      <c r="AS67" s="3">
        <v>34.17</v>
      </c>
      <c r="AT67" s="3">
        <v>33.75</v>
      </c>
    </row>
    <row r="68" spans="1:46" s="3" customFormat="1" ht="12.75" x14ac:dyDescent="0.2">
      <c r="A68" s="17">
        <v>2016</v>
      </c>
      <c r="B68" s="17">
        <v>3</v>
      </c>
      <c r="C68" s="3">
        <v>183</v>
      </c>
      <c r="D68" s="3">
        <v>170</v>
      </c>
      <c r="E68" s="3">
        <v>178</v>
      </c>
      <c r="F68" s="3">
        <v>169</v>
      </c>
      <c r="G68" s="3">
        <v>216</v>
      </c>
      <c r="H68" s="3">
        <v>199</v>
      </c>
      <c r="I68" s="3">
        <v>167</v>
      </c>
      <c r="J68" s="3">
        <v>214</v>
      </c>
      <c r="K68" s="3">
        <v>223</v>
      </c>
      <c r="L68" s="3">
        <v>193</v>
      </c>
      <c r="M68" s="3">
        <v>175</v>
      </c>
      <c r="N68" s="3">
        <v>186</v>
      </c>
      <c r="O68" s="3">
        <v>152</v>
      </c>
      <c r="P68" s="3">
        <v>227</v>
      </c>
      <c r="Q68" s="3">
        <v>186</v>
      </c>
      <c r="R68" s="3">
        <v>218</v>
      </c>
      <c r="S68" s="3">
        <v>212</v>
      </c>
      <c r="T68" s="3">
        <v>125</v>
      </c>
      <c r="U68" s="3">
        <v>187</v>
      </c>
      <c r="V68" s="3">
        <v>213</v>
      </c>
      <c r="W68" s="3">
        <v>153</v>
      </c>
      <c r="X68" s="3">
        <v>159</v>
      </c>
      <c r="Y68" s="3">
        <v>21.84</v>
      </c>
      <c r="Z68" s="3">
        <v>28.25</v>
      </c>
      <c r="AA68" s="3">
        <v>18.37</v>
      </c>
      <c r="AB68" s="3">
        <v>15.32</v>
      </c>
      <c r="AC68" s="3">
        <v>43.95</v>
      </c>
      <c r="AD68" s="3">
        <v>33.799999999999997</v>
      </c>
      <c r="AE68" s="3">
        <v>24.07</v>
      </c>
      <c r="AF68" s="3">
        <v>40.78</v>
      </c>
      <c r="AG68" s="3">
        <v>29.84</v>
      </c>
      <c r="AH68" s="3">
        <v>24.04</v>
      </c>
      <c r="AI68" s="3">
        <v>16.84</v>
      </c>
      <c r="AJ68" s="3">
        <v>24.82</v>
      </c>
      <c r="AK68" s="3">
        <v>21.28</v>
      </c>
      <c r="AL68" s="3">
        <v>40.119999999999997</v>
      </c>
      <c r="AM68" s="3">
        <v>26.4</v>
      </c>
      <c r="AN68" s="3">
        <v>40.82</v>
      </c>
      <c r="AO68" s="3">
        <v>16.03</v>
      </c>
      <c r="AP68" s="3">
        <v>15.76</v>
      </c>
      <c r="AQ68" s="3">
        <v>23.98</v>
      </c>
      <c r="AR68" s="3">
        <v>19.420000000000002</v>
      </c>
      <c r="AS68" s="3">
        <v>38.46</v>
      </c>
      <c r="AT68" s="3">
        <v>35.159999999999997</v>
      </c>
    </row>
    <row r="69" spans="1:46" s="3" customFormat="1" ht="12.75" x14ac:dyDescent="0.2">
      <c r="A69" s="17">
        <v>2016</v>
      </c>
      <c r="B69" s="17">
        <v>4</v>
      </c>
      <c r="C69" s="3">
        <v>180</v>
      </c>
      <c r="D69" s="3">
        <v>171</v>
      </c>
      <c r="E69" s="3">
        <v>175</v>
      </c>
      <c r="F69" s="3">
        <v>171</v>
      </c>
      <c r="G69" s="3">
        <v>216</v>
      </c>
      <c r="H69" s="3">
        <v>201</v>
      </c>
      <c r="I69" s="3">
        <v>172</v>
      </c>
      <c r="J69" s="3">
        <v>202</v>
      </c>
      <c r="K69" s="3">
        <v>201</v>
      </c>
      <c r="L69" s="3">
        <v>202</v>
      </c>
      <c r="M69" s="3">
        <v>166</v>
      </c>
      <c r="N69" s="3">
        <v>182</v>
      </c>
      <c r="O69" s="3">
        <v>159</v>
      </c>
      <c r="P69" s="3">
        <v>225</v>
      </c>
      <c r="Q69" s="3">
        <v>182</v>
      </c>
      <c r="R69" s="3">
        <v>208</v>
      </c>
      <c r="S69" s="3">
        <v>117</v>
      </c>
      <c r="T69" s="3">
        <v>114</v>
      </c>
      <c r="U69" s="3">
        <v>198</v>
      </c>
      <c r="V69" s="3">
        <v>222</v>
      </c>
      <c r="W69" s="3">
        <v>155</v>
      </c>
      <c r="X69" s="3">
        <v>165</v>
      </c>
      <c r="Y69" s="3">
        <v>21.56</v>
      </c>
      <c r="Z69" s="3">
        <v>26.29</v>
      </c>
      <c r="AA69" s="3">
        <v>19</v>
      </c>
      <c r="AB69" s="3">
        <v>20.02</v>
      </c>
      <c r="AC69" s="3">
        <v>35.08</v>
      </c>
      <c r="AD69" s="3">
        <v>30.18</v>
      </c>
      <c r="AE69" s="3">
        <v>25.18</v>
      </c>
      <c r="AF69" s="3">
        <v>35.97</v>
      </c>
      <c r="AG69" s="3">
        <v>30.6</v>
      </c>
      <c r="AH69" s="3">
        <v>21.32</v>
      </c>
      <c r="AI69" s="3">
        <v>14.93</v>
      </c>
      <c r="AJ69" s="3">
        <v>21.26</v>
      </c>
      <c r="AK69" s="3">
        <v>18.78</v>
      </c>
      <c r="AL69" s="3">
        <v>37</v>
      </c>
      <c r="AM69" s="3">
        <v>24.18</v>
      </c>
      <c r="AN69" s="3">
        <v>33.5</v>
      </c>
      <c r="AO69" s="3">
        <v>17.54</v>
      </c>
      <c r="AP69" s="3">
        <v>16.11</v>
      </c>
      <c r="AQ69" s="3">
        <v>25.49</v>
      </c>
      <c r="AR69" s="3">
        <v>26.02</v>
      </c>
      <c r="AS69" s="3">
        <v>31.8</v>
      </c>
      <c r="AT69" s="3">
        <v>33.01</v>
      </c>
    </row>
    <row r="70" spans="1:46" s="3" customFormat="1" ht="12.75" x14ac:dyDescent="0.2">
      <c r="A70" s="17">
        <v>2017</v>
      </c>
      <c r="B70" s="17">
        <v>1</v>
      </c>
      <c r="C70" s="3">
        <v>167</v>
      </c>
      <c r="D70" s="3">
        <v>181</v>
      </c>
      <c r="E70" s="3">
        <v>176</v>
      </c>
      <c r="F70" s="3">
        <v>147</v>
      </c>
      <c r="G70" s="3">
        <v>224</v>
      </c>
      <c r="H70" s="3">
        <v>195</v>
      </c>
      <c r="I70" s="3">
        <v>161</v>
      </c>
      <c r="J70" s="3">
        <v>195</v>
      </c>
      <c r="K70" s="3">
        <v>201</v>
      </c>
      <c r="L70" s="3">
        <v>187</v>
      </c>
      <c r="M70" s="3">
        <v>152</v>
      </c>
      <c r="N70" s="3">
        <v>190</v>
      </c>
      <c r="O70" s="3">
        <v>158</v>
      </c>
      <c r="P70" s="3">
        <v>217</v>
      </c>
      <c r="Q70" s="3">
        <v>175</v>
      </c>
      <c r="R70" s="3">
        <v>208</v>
      </c>
      <c r="S70" s="3">
        <v>146</v>
      </c>
      <c r="T70" s="3">
        <v>131</v>
      </c>
      <c r="U70" s="3">
        <v>199</v>
      </c>
      <c r="V70" s="3">
        <v>202</v>
      </c>
      <c r="W70" s="3">
        <v>153</v>
      </c>
      <c r="X70" s="3">
        <v>155</v>
      </c>
      <c r="Y70" s="3">
        <v>20.010000000000002</v>
      </c>
      <c r="Z70" s="3">
        <v>24.78</v>
      </c>
      <c r="AA70" s="3">
        <v>17.350000000000001</v>
      </c>
      <c r="AB70" s="3">
        <v>17.84</v>
      </c>
      <c r="AC70" s="3">
        <v>38.299999999999997</v>
      </c>
      <c r="AD70" s="3">
        <v>31.45</v>
      </c>
      <c r="AE70" s="3">
        <v>23.77</v>
      </c>
      <c r="AF70" s="3">
        <v>38.14</v>
      </c>
      <c r="AG70" s="3">
        <v>30.29</v>
      </c>
      <c r="AH70" s="3">
        <v>25.89</v>
      </c>
      <c r="AI70" s="3">
        <v>14.01</v>
      </c>
      <c r="AJ70" s="3">
        <v>22.22</v>
      </c>
      <c r="AK70" s="3">
        <v>21.44</v>
      </c>
      <c r="AL70" s="3">
        <v>35.869999999999997</v>
      </c>
      <c r="AM70" s="3">
        <v>23.9</v>
      </c>
      <c r="AN70" s="3">
        <v>33.369999999999997</v>
      </c>
      <c r="AO70" s="3">
        <v>19.47</v>
      </c>
      <c r="AP70" s="3">
        <v>19.5</v>
      </c>
      <c r="AQ70" s="3">
        <v>21.76</v>
      </c>
      <c r="AR70" s="3">
        <v>24.63</v>
      </c>
      <c r="AS70" s="3">
        <v>27.18</v>
      </c>
      <c r="AT70" s="3">
        <v>32.9</v>
      </c>
    </row>
    <row r="71" spans="1:46" s="3" customFormat="1" ht="12.75" x14ac:dyDescent="0.2">
      <c r="A71" s="17">
        <v>2017</v>
      </c>
      <c r="B71" s="17">
        <v>2</v>
      </c>
      <c r="C71" s="20">
        <v>173</v>
      </c>
      <c r="D71" s="20">
        <v>174</v>
      </c>
      <c r="E71" s="20">
        <v>169</v>
      </c>
      <c r="F71" s="20">
        <v>164</v>
      </c>
      <c r="G71" s="20">
        <v>224</v>
      </c>
      <c r="H71" s="20">
        <v>196</v>
      </c>
      <c r="I71" s="20">
        <v>153</v>
      </c>
      <c r="J71" s="20">
        <v>200</v>
      </c>
      <c r="K71" s="20">
        <v>191</v>
      </c>
      <c r="L71" s="20">
        <v>171</v>
      </c>
      <c r="M71" s="20">
        <v>156</v>
      </c>
      <c r="N71" s="20">
        <v>177</v>
      </c>
      <c r="O71" s="20">
        <v>151</v>
      </c>
      <c r="P71" s="20">
        <v>204</v>
      </c>
      <c r="Q71" s="20">
        <v>178</v>
      </c>
      <c r="R71" s="20">
        <v>207</v>
      </c>
      <c r="S71" s="20">
        <v>139</v>
      </c>
      <c r="T71" s="20">
        <v>140</v>
      </c>
      <c r="U71" s="20">
        <v>203</v>
      </c>
      <c r="V71" s="20">
        <v>207</v>
      </c>
      <c r="W71" s="20">
        <v>145</v>
      </c>
      <c r="X71" s="20">
        <v>147</v>
      </c>
      <c r="Y71" s="20">
        <v>17.78</v>
      </c>
      <c r="Z71" s="20">
        <v>22.18</v>
      </c>
      <c r="AA71" s="20">
        <v>16.55</v>
      </c>
      <c r="AB71" s="20">
        <v>14.1</v>
      </c>
      <c r="AC71" s="20">
        <v>38.94</v>
      </c>
      <c r="AD71" s="20">
        <v>30.04</v>
      </c>
      <c r="AE71" s="20">
        <v>23.6</v>
      </c>
      <c r="AF71" s="20">
        <v>36.18</v>
      </c>
      <c r="AG71" s="20">
        <v>28.91</v>
      </c>
      <c r="AH71" s="20">
        <v>25.02</v>
      </c>
      <c r="AI71" s="20">
        <v>13.31</v>
      </c>
      <c r="AJ71" s="20">
        <v>22.67</v>
      </c>
      <c r="AK71" s="20">
        <v>22.46</v>
      </c>
      <c r="AL71" s="20">
        <v>44.35</v>
      </c>
      <c r="AM71" s="20">
        <v>23.98</v>
      </c>
      <c r="AN71" s="20">
        <v>32.57</v>
      </c>
      <c r="AO71" s="20">
        <v>18.36</v>
      </c>
      <c r="AP71" s="20">
        <v>18.28</v>
      </c>
      <c r="AQ71" s="20">
        <v>19.22</v>
      </c>
      <c r="AR71" s="20">
        <v>22.95</v>
      </c>
      <c r="AS71" s="20">
        <v>25.57</v>
      </c>
      <c r="AT71" s="20">
        <v>31.19</v>
      </c>
    </row>
    <row r="72" spans="1:46" s="3" customFormat="1" ht="12.75" x14ac:dyDescent="0.2">
      <c r="A72" s="17">
        <v>2017</v>
      </c>
      <c r="B72" s="17">
        <v>3</v>
      </c>
      <c r="C72" s="20">
        <v>169</v>
      </c>
      <c r="D72" s="20">
        <v>174</v>
      </c>
      <c r="E72" s="20">
        <v>166</v>
      </c>
      <c r="F72" s="20">
        <v>170</v>
      </c>
      <c r="G72" s="20">
        <v>216</v>
      </c>
      <c r="H72" s="20">
        <v>201</v>
      </c>
      <c r="I72" s="20">
        <v>170</v>
      </c>
      <c r="J72" s="20">
        <v>205</v>
      </c>
      <c r="K72" s="20">
        <v>195</v>
      </c>
      <c r="L72" s="20">
        <v>179</v>
      </c>
      <c r="M72" s="20">
        <v>162</v>
      </c>
      <c r="N72" s="20">
        <v>187</v>
      </c>
      <c r="O72" s="20">
        <v>153</v>
      </c>
      <c r="P72" s="20">
        <v>197</v>
      </c>
      <c r="Q72" s="20">
        <v>177</v>
      </c>
      <c r="R72" s="20">
        <v>204</v>
      </c>
      <c r="S72" s="20">
        <v>139</v>
      </c>
      <c r="T72" s="20">
        <v>133</v>
      </c>
      <c r="U72" s="20">
        <v>207</v>
      </c>
      <c r="V72" s="20">
        <v>214</v>
      </c>
      <c r="W72" s="20">
        <v>142</v>
      </c>
      <c r="X72" s="20">
        <v>152</v>
      </c>
      <c r="Y72" s="20">
        <v>20.92</v>
      </c>
      <c r="Z72" s="20">
        <v>23.86</v>
      </c>
      <c r="AA72" s="20">
        <v>17.309999999999999</v>
      </c>
      <c r="AB72" s="20">
        <v>15.22</v>
      </c>
      <c r="AC72" s="20">
        <v>40.98</v>
      </c>
      <c r="AD72" s="20">
        <v>31.35</v>
      </c>
      <c r="AE72" s="20">
        <v>25.25</v>
      </c>
      <c r="AF72" s="20">
        <v>38.58</v>
      </c>
      <c r="AG72" s="20">
        <v>28.73</v>
      </c>
      <c r="AH72" s="20">
        <v>25.99</v>
      </c>
      <c r="AI72" s="20">
        <v>13.8</v>
      </c>
      <c r="AJ72" s="20">
        <v>20.41</v>
      </c>
      <c r="AK72" s="20">
        <v>21.44</v>
      </c>
      <c r="AL72" s="20">
        <v>37.92</v>
      </c>
      <c r="AM72" s="20">
        <v>23.35</v>
      </c>
      <c r="AN72" s="20">
        <v>32.619999999999997</v>
      </c>
      <c r="AO72" s="20">
        <v>15.37</v>
      </c>
      <c r="AP72" s="20">
        <v>19.100000000000001</v>
      </c>
      <c r="AQ72" s="20">
        <v>19.87</v>
      </c>
      <c r="AR72" s="20">
        <v>22.59</v>
      </c>
      <c r="AS72" s="20">
        <v>23.95</v>
      </c>
      <c r="AT72" s="20">
        <v>30.77</v>
      </c>
    </row>
    <row r="73" spans="1:46" s="3" customFormat="1" ht="12.75" x14ac:dyDescent="0.2">
      <c r="A73" s="17">
        <v>2017</v>
      </c>
      <c r="B73" s="17">
        <v>4</v>
      </c>
      <c r="C73" s="20">
        <v>177</v>
      </c>
      <c r="D73" s="20">
        <v>187</v>
      </c>
      <c r="E73" s="20">
        <v>177</v>
      </c>
      <c r="F73" s="20">
        <v>161</v>
      </c>
      <c r="G73" s="20">
        <v>233</v>
      </c>
      <c r="H73" s="20">
        <v>212</v>
      </c>
      <c r="I73" s="20">
        <v>168</v>
      </c>
      <c r="J73" s="20">
        <v>205</v>
      </c>
      <c r="K73" s="20">
        <v>176</v>
      </c>
      <c r="L73" s="20">
        <v>171</v>
      </c>
      <c r="M73" s="20">
        <v>164</v>
      </c>
      <c r="N73" s="20">
        <v>184</v>
      </c>
      <c r="O73" s="20">
        <v>160</v>
      </c>
      <c r="P73" s="20">
        <v>200</v>
      </c>
      <c r="Q73" s="20">
        <v>178</v>
      </c>
      <c r="R73" s="20">
        <v>198</v>
      </c>
      <c r="S73" s="20">
        <v>137</v>
      </c>
      <c r="T73" s="20">
        <v>140</v>
      </c>
      <c r="U73" s="20">
        <v>183</v>
      </c>
      <c r="V73" s="20">
        <v>188</v>
      </c>
      <c r="W73" s="20">
        <v>144</v>
      </c>
      <c r="X73" s="20">
        <v>153</v>
      </c>
      <c r="Y73" s="20">
        <v>22.87</v>
      </c>
      <c r="Z73" s="20">
        <v>27.34</v>
      </c>
      <c r="AA73" s="20">
        <v>17.04</v>
      </c>
      <c r="AB73" s="20">
        <v>17.62</v>
      </c>
      <c r="AC73" s="20">
        <v>42.05</v>
      </c>
      <c r="AD73" s="20">
        <v>32.89</v>
      </c>
      <c r="AE73" s="20">
        <v>24.89</v>
      </c>
      <c r="AF73" s="20">
        <v>38.86</v>
      </c>
      <c r="AG73" s="20">
        <v>28.68</v>
      </c>
      <c r="AH73" s="20">
        <v>24.93</v>
      </c>
      <c r="AI73" s="20">
        <v>14.62</v>
      </c>
      <c r="AJ73" s="20">
        <v>22.61</v>
      </c>
      <c r="AK73" s="20">
        <v>21.76</v>
      </c>
      <c r="AL73" s="20">
        <v>35.93</v>
      </c>
      <c r="AM73" s="20">
        <v>22.25</v>
      </c>
      <c r="AN73" s="20">
        <v>33.29</v>
      </c>
      <c r="AO73" s="20">
        <v>16.34</v>
      </c>
      <c r="AP73" s="20">
        <v>15.87</v>
      </c>
      <c r="AQ73" s="20">
        <v>23.09</v>
      </c>
      <c r="AR73" s="20">
        <v>25.52</v>
      </c>
      <c r="AS73" s="20">
        <v>26</v>
      </c>
      <c r="AT73" s="20">
        <v>32.96</v>
      </c>
    </row>
    <row r="74" spans="1:46" s="3" customFormat="1" ht="12.75" x14ac:dyDescent="0.2">
      <c r="A74" s="2">
        <v>2018</v>
      </c>
      <c r="B74" s="17">
        <v>1</v>
      </c>
      <c r="C74" s="20">
        <v>182</v>
      </c>
      <c r="D74" s="20">
        <v>195</v>
      </c>
      <c r="E74" s="20">
        <v>177</v>
      </c>
      <c r="F74" s="20">
        <v>166</v>
      </c>
      <c r="G74" s="20">
        <v>231</v>
      </c>
      <c r="H74" s="20">
        <v>199</v>
      </c>
      <c r="I74" s="20">
        <v>168</v>
      </c>
      <c r="J74" s="20">
        <v>210</v>
      </c>
      <c r="K74" s="20">
        <v>193</v>
      </c>
      <c r="L74" s="20">
        <v>174</v>
      </c>
      <c r="M74" s="20">
        <v>166</v>
      </c>
      <c r="N74" s="20">
        <v>184</v>
      </c>
      <c r="O74" s="20">
        <v>165</v>
      </c>
      <c r="P74" s="20">
        <v>210</v>
      </c>
      <c r="Q74" s="20">
        <v>169</v>
      </c>
      <c r="R74" s="20">
        <v>205</v>
      </c>
      <c r="S74" s="20">
        <v>139</v>
      </c>
      <c r="T74" s="20">
        <v>135</v>
      </c>
      <c r="U74" s="20">
        <v>203</v>
      </c>
      <c r="V74" s="20">
        <v>190</v>
      </c>
      <c r="W74" s="20">
        <v>146</v>
      </c>
      <c r="X74" s="20">
        <v>149</v>
      </c>
      <c r="Y74" s="20">
        <v>19.3</v>
      </c>
      <c r="Z74" s="20">
        <v>28.44</v>
      </c>
      <c r="AA74" s="20">
        <v>19.39</v>
      </c>
      <c r="AB74" s="20">
        <v>17.27</v>
      </c>
      <c r="AC74" s="20">
        <v>42.89</v>
      </c>
      <c r="AD74" s="20">
        <v>31.76</v>
      </c>
      <c r="AE74" s="20">
        <v>24.37</v>
      </c>
      <c r="AF74" s="20">
        <v>36.840000000000003</v>
      </c>
      <c r="AG74" s="20">
        <v>31.05</v>
      </c>
      <c r="AH74" s="20">
        <v>23.39</v>
      </c>
      <c r="AI74" s="20">
        <v>12.24</v>
      </c>
      <c r="AJ74" s="20">
        <v>20.77</v>
      </c>
      <c r="AK74" s="20">
        <v>23.48</v>
      </c>
      <c r="AL74" s="20">
        <v>37.93</v>
      </c>
      <c r="AM74" s="20">
        <v>23.33</v>
      </c>
      <c r="AN74" s="20">
        <v>34.369999999999997</v>
      </c>
      <c r="AO74" s="20">
        <v>13.94</v>
      </c>
      <c r="AP74" s="20">
        <v>16.43</v>
      </c>
      <c r="AQ74" s="20">
        <v>25.1</v>
      </c>
      <c r="AR74" s="20">
        <v>24.15</v>
      </c>
      <c r="AS74" s="20">
        <v>24.79</v>
      </c>
      <c r="AT74" s="20">
        <v>32.36</v>
      </c>
    </row>
    <row r="75" spans="1:46" s="3" customFormat="1" ht="12.75" x14ac:dyDescent="0.2">
      <c r="A75" s="2">
        <v>2018</v>
      </c>
      <c r="B75" s="17">
        <v>2</v>
      </c>
      <c r="C75" s="20">
        <v>173</v>
      </c>
      <c r="D75" s="20">
        <v>184</v>
      </c>
      <c r="E75" s="20">
        <v>172</v>
      </c>
      <c r="F75" s="20">
        <v>159</v>
      </c>
      <c r="G75" s="20">
        <v>226</v>
      </c>
      <c r="H75" s="20">
        <v>202</v>
      </c>
      <c r="I75" s="20">
        <v>165</v>
      </c>
      <c r="J75" s="20">
        <v>212</v>
      </c>
      <c r="K75" s="20">
        <v>205</v>
      </c>
      <c r="L75" s="20">
        <v>168</v>
      </c>
      <c r="M75" s="20">
        <v>173</v>
      </c>
      <c r="N75" s="20">
        <v>186</v>
      </c>
      <c r="O75" s="20">
        <v>166</v>
      </c>
      <c r="P75" s="20">
        <v>211</v>
      </c>
      <c r="Q75" s="20">
        <v>168</v>
      </c>
      <c r="R75" s="20">
        <v>205</v>
      </c>
      <c r="S75" s="20">
        <v>140</v>
      </c>
      <c r="T75" s="20">
        <v>131</v>
      </c>
      <c r="U75" s="20">
        <v>192</v>
      </c>
      <c r="V75" s="20">
        <v>184</v>
      </c>
      <c r="W75" s="20">
        <v>139</v>
      </c>
      <c r="X75" s="20">
        <v>148</v>
      </c>
      <c r="Y75" s="20">
        <v>17.88</v>
      </c>
      <c r="Z75" s="20">
        <v>25.3</v>
      </c>
      <c r="AA75" s="20">
        <v>20.03</v>
      </c>
      <c r="AB75" s="20">
        <v>17.21</v>
      </c>
      <c r="AC75" s="20">
        <v>43.16</v>
      </c>
      <c r="AD75" s="20">
        <v>31.13</v>
      </c>
      <c r="AE75" s="20">
        <v>24.39</v>
      </c>
      <c r="AF75" s="20">
        <v>37.19</v>
      </c>
      <c r="AG75" s="20">
        <v>29.87</v>
      </c>
      <c r="AH75" s="20">
        <v>23.77</v>
      </c>
      <c r="AI75" s="20">
        <v>11.4</v>
      </c>
      <c r="AJ75" s="20">
        <v>19.89</v>
      </c>
      <c r="AK75" s="20">
        <v>21.59</v>
      </c>
      <c r="AL75" s="20">
        <v>39.61</v>
      </c>
      <c r="AM75" s="20">
        <v>22.14</v>
      </c>
      <c r="AN75" s="20">
        <v>34.92</v>
      </c>
      <c r="AO75" s="20">
        <v>13.6</v>
      </c>
      <c r="AP75" s="20">
        <v>13.09</v>
      </c>
      <c r="AQ75" s="20">
        <v>24.14</v>
      </c>
      <c r="AR75" s="20">
        <v>20.22</v>
      </c>
      <c r="AS75" s="20">
        <v>25.95</v>
      </c>
      <c r="AT75" s="20">
        <v>31</v>
      </c>
    </row>
    <row r="76" spans="1:46" s="3" customFormat="1" ht="12.75" x14ac:dyDescent="0.2">
      <c r="A76" s="2">
        <v>2018</v>
      </c>
      <c r="B76" s="17">
        <v>3</v>
      </c>
      <c r="C76" s="20">
        <v>179</v>
      </c>
      <c r="D76" s="20">
        <v>180</v>
      </c>
      <c r="E76" s="20">
        <v>173</v>
      </c>
      <c r="F76" s="20">
        <v>159</v>
      </c>
      <c r="G76" s="20">
        <v>234</v>
      </c>
      <c r="H76" s="20">
        <v>212</v>
      </c>
      <c r="I76" s="20">
        <v>163</v>
      </c>
      <c r="J76" s="20">
        <v>204</v>
      </c>
      <c r="K76" s="20">
        <v>196</v>
      </c>
      <c r="L76" s="20">
        <v>161</v>
      </c>
      <c r="M76" s="20">
        <v>176</v>
      </c>
      <c r="N76" s="20">
        <v>182</v>
      </c>
      <c r="O76" s="20">
        <v>167</v>
      </c>
      <c r="P76" s="20">
        <v>221</v>
      </c>
      <c r="Q76" s="20">
        <v>164</v>
      </c>
      <c r="R76" s="20">
        <v>206</v>
      </c>
      <c r="S76" s="20">
        <v>139</v>
      </c>
      <c r="T76" s="20">
        <v>140</v>
      </c>
      <c r="U76" s="20">
        <v>186</v>
      </c>
      <c r="V76" s="20">
        <v>181</v>
      </c>
      <c r="W76" s="20">
        <v>144</v>
      </c>
      <c r="X76" s="20">
        <v>164</v>
      </c>
      <c r="Y76" s="20">
        <v>18.05</v>
      </c>
      <c r="Z76" s="20">
        <v>23.61</v>
      </c>
      <c r="AA76" s="20">
        <v>17.329999999999998</v>
      </c>
      <c r="AB76" s="20">
        <v>16.649999999999999</v>
      </c>
      <c r="AC76" s="20">
        <v>42.77</v>
      </c>
      <c r="AD76" s="20">
        <v>33.14</v>
      </c>
      <c r="AE76" s="20">
        <v>22.53</v>
      </c>
      <c r="AF76" s="20">
        <v>35.47</v>
      </c>
      <c r="AG76" s="20">
        <v>24.78</v>
      </c>
      <c r="AH76" s="20">
        <v>18.670000000000002</v>
      </c>
      <c r="AI76" s="20">
        <v>9.6</v>
      </c>
      <c r="AJ76" s="20">
        <v>18.05</v>
      </c>
      <c r="AK76" s="20">
        <v>20.52</v>
      </c>
      <c r="AL76" s="20">
        <v>33.93</v>
      </c>
      <c r="AM76" s="20">
        <v>22.9</v>
      </c>
      <c r="AN76" s="20">
        <v>31.75</v>
      </c>
      <c r="AO76" s="20">
        <v>13.63</v>
      </c>
      <c r="AP76" s="20">
        <v>13.67</v>
      </c>
      <c r="AQ76" s="20">
        <v>22.37</v>
      </c>
      <c r="AR76" s="20">
        <v>18.72</v>
      </c>
      <c r="AS76" s="20">
        <v>28.81</v>
      </c>
      <c r="AT76" s="20">
        <v>30.27</v>
      </c>
    </row>
    <row r="77" spans="1:46" s="3" customFormat="1" ht="12.75" x14ac:dyDescent="0.2">
      <c r="A77" s="2">
        <v>2018</v>
      </c>
      <c r="B77" s="2">
        <v>4</v>
      </c>
      <c r="C77" s="20">
        <v>171</v>
      </c>
      <c r="D77" s="20">
        <v>180</v>
      </c>
      <c r="E77" s="20">
        <v>183</v>
      </c>
      <c r="F77" s="20">
        <v>169</v>
      </c>
      <c r="G77" s="20">
        <v>226</v>
      </c>
      <c r="H77" s="20">
        <v>202</v>
      </c>
      <c r="I77" s="20">
        <v>179</v>
      </c>
      <c r="J77" s="20">
        <v>204</v>
      </c>
      <c r="K77" s="20">
        <v>192</v>
      </c>
      <c r="L77" s="20">
        <v>159</v>
      </c>
      <c r="M77" s="20">
        <v>161</v>
      </c>
      <c r="N77" s="20">
        <v>187</v>
      </c>
      <c r="O77" s="20">
        <v>166</v>
      </c>
      <c r="P77" s="20">
        <v>202</v>
      </c>
      <c r="Q77" s="20">
        <v>169</v>
      </c>
      <c r="R77" s="20">
        <v>204</v>
      </c>
      <c r="S77" s="20">
        <v>139</v>
      </c>
      <c r="T77" s="20">
        <v>157</v>
      </c>
      <c r="U77" s="20">
        <v>196</v>
      </c>
      <c r="V77" s="20">
        <v>195</v>
      </c>
      <c r="W77" s="20">
        <v>151</v>
      </c>
      <c r="X77" s="20">
        <v>168</v>
      </c>
      <c r="Y77" s="20">
        <v>16.05</v>
      </c>
      <c r="Z77" s="20">
        <v>29.46</v>
      </c>
      <c r="AA77" s="20">
        <v>17.88</v>
      </c>
      <c r="AB77" s="20">
        <v>19.21</v>
      </c>
      <c r="AC77" s="20">
        <v>39.82</v>
      </c>
      <c r="AD77" s="20">
        <v>20.83</v>
      </c>
      <c r="AE77" s="20">
        <v>25.74</v>
      </c>
      <c r="AF77" s="20">
        <v>37.92</v>
      </c>
      <c r="AG77" s="20">
        <v>24.5</v>
      </c>
      <c r="AH77" s="20">
        <v>20.059999999999999</v>
      </c>
      <c r="AI77" s="20">
        <v>11.63</v>
      </c>
      <c r="AJ77" s="20">
        <v>17.809999999999999</v>
      </c>
      <c r="AK77" s="20">
        <v>20.43</v>
      </c>
      <c r="AL77" s="20">
        <v>35.26</v>
      </c>
      <c r="AM77" s="20">
        <v>21.83</v>
      </c>
      <c r="AN77" s="20">
        <v>30.27</v>
      </c>
      <c r="AO77" s="20">
        <v>13.94</v>
      </c>
      <c r="AP77" s="20">
        <v>15.23</v>
      </c>
      <c r="AQ77" s="20">
        <v>28.17</v>
      </c>
      <c r="AR77" s="20">
        <v>19.670000000000002</v>
      </c>
      <c r="AS77" s="20">
        <v>31.55</v>
      </c>
      <c r="AT77" s="20">
        <v>33.090000000000003</v>
      </c>
    </row>
    <row r="78" spans="1:46" s="3" customFormat="1" ht="12.75" x14ac:dyDescent="0.2">
      <c r="A78" s="2">
        <v>2019</v>
      </c>
      <c r="B78" s="17">
        <v>1</v>
      </c>
      <c r="C78" s="20">
        <v>167.44</v>
      </c>
      <c r="D78" s="20">
        <v>177.94</v>
      </c>
      <c r="E78" s="20">
        <v>190.67999999999998</v>
      </c>
      <c r="F78" s="20">
        <v>167.51</v>
      </c>
      <c r="G78" s="20">
        <v>207.54999999999998</v>
      </c>
      <c r="H78" s="20">
        <v>207.97</v>
      </c>
      <c r="I78" s="20">
        <v>169.26</v>
      </c>
      <c r="J78" s="20">
        <v>196.49</v>
      </c>
      <c r="K78" s="20">
        <v>187.53</v>
      </c>
      <c r="L78" s="20">
        <v>156.87</v>
      </c>
      <c r="M78" s="20">
        <v>152.17999999999998</v>
      </c>
      <c r="N78" s="20">
        <v>174.23000000000002</v>
      </c>
      <c r="O78" s="20">
        <v>169.4</v>
      </c>
      <c r="P78" s="20">
        <v>249.90000000000003</v>
      </c>
      <c r="Q78" s="20">
        <v>157.22</v>
      </c>
      <c r="R78" s="20">
        <v>187.6</v>
      </c>
      <c r="S78" s="20">
        <v>130.48000000000002</v>
      </c>
      <c r="T78" s="20">
        <v>136.08000000000001</v>
      </c>
      <c r="U78" s="20">
        <v>194.32000000000002</v>
      </c>
      <c r="V78" s="20">
        <v>182.56</v>
      </c>
      <c r="W78" s="20">
        <v>139.09</v>
      </c>
      <c r="X78" s="20">
        <v>159.66999999999999</v>
      </c>
      <c r="Y78" s="20">
        <v>16.910799999999998</v>
      </c>
      <c r="Z78" s="20">
        <v>28.434799999999999</v>
      </c>
      <c r="AA78" s="20">
        <v>25.888800000000003</v>
      </c>
      <c r="AB78" s="20">
        <v>22.324400000000001</v>
      </c>
      <c r="AC78" s="20">
        <v>44.434399999999997</v>
      </c>
      <c r="AD78" s="20">
        <v>27.604000000000003</v>
      </c>
      <c r="AE78" s="20">
        <v>27.523600000000002</v>
      </c>
      <c r="AF78" s="20">
        <v>38.592000000000006</v>
      </c>
      <c r="AG78" s="20">
        <v>27.014400000000002</v>
      </c>
      <c r="AH78" s="20">
        <v>24.522000000000002</v>
      </c>
      <c r="AI78" s="20">
        <v>9.2192000000000007</v>
      </c>
      <c r="AJ78" s="20">
        <v>20.180400000000002</v>
      </c>
      <c r="AK78" s="20">
        <v>22.860399999999998</v>
      </c>
      <c r="AL78" s="20">
        <v>31.543600000000001</v>
      </c>
      <c r="AM78" s="20">
        <v>26.076400000000003</v>
      </c>
      <c r="AN78" s="20">
        <v>35.510000000000005</v>
      </c>
      <c r="AO78" s="20">
        <v>14.364800000000002</v>
      </c>
      <c r="AP78" s="20">
        <v>13.185600000000001</v>
      </c>
      <c r="AQ78" s="20">
        <v>32.803200000000004</v>
      </c>
      <c r="AR78" s="20">
        <v>35.912000000000006</v>
      </c>
      <c r="AS78" s="20">
        <v>33.848400000000005</v>
      </c>
      <c r="AT78" s="20">
        <v>37.734400000000001</v>
      </c>
    </row>
    <row r="79" spans="1:46" s="3" customFormat="1" ht="12.75" x14ac:dyDescent="0.2">
      <c r="A79" s="2">
        <v>2019</v>
      </c>
      <c r="B79" s="17">
        <v>2</v>
      </c>
      <c r="C79" s="20">
        <v>164</v>
      </c>
      <c r="D79" s="20">
        <v>166</v>
      </c>
      <c r="E79" s="20">
        <v>183</v>
      </c>
      <c r="F79" s="20">
        <v>165</v>
      </c>
      <c r="G79" s="20">
        <v>207</v>
      </c>
      <c r="H79" s="20">
        <v>190</v>
      </c>
      <c r="I79" s="20">
        <v>160</v>
      </c>
      <c r="J79" s="20">
        <v>193</v>
      </c>
      <c r="K79" s="20">
        <v>186</v>
      </c>
      <c r="L79" s="20">
        <v>160</v>
      </c>
      <c r="M79" s="20">
        <v>152</v>
      </c>
      <c r="N79" s="20">
        <v>174</v>
      </c>
      <c r="O79" s="20">
        <v>159</v>
      </c>
      <c r="P79" s="20">
        <v>239</v>
      </c>
      <c r="Q79" s="20">
        <v>153</v>
      </c>
      <c r="R79" s="20">
        <v>186</v>
      </c>
      <c r="S79" s="20">
        <v>134</v>
      </c>
      <c r="T79" s="20">
        <v>135</v>
      </c>
      <c r="U79" s="20">
        <v>214</v>
      </c>
      <c r="V79" s="20">
        <v>181</v>
      </c>
      <c r="W79" s="20">
        <v>141</v>
      </c>
      <c r="X79" s="20">
        <v>142</v>
      </c>
      <c r="Y79" s="20">
        <v>16.440000000000001</v>
      </c>
      <c r="Z79" s="20">
        <v>24.11</v>
      </c>
      <c r="AA79" s="20">
        <v>18.5</v>
      </c>
      <c r="AB79" s="20">
        <v>17.66</v>
      </c>
      <c r="AC79" s="20">
        <v>41.81</v>
      </c>
      <c r="AD79" s="20">
        <v>29.06</v>
      </c>
      <c r="AE79" s="20">
        <v>25.19</v>
      </c>
      <c r="AF79" s="20">
        <v>40.15</v>
      </c>
      <c r="AG79" s="20">
        <v>27.27</v>
      </c>
      <c r="AH79" s="20">
        <v>21.29</v>
      </c>
      <c r="AI79" s="20">
        <v>10.95</v>
      </c>
      <c r="AJ79" s="20">
        <v>21.49</v>
      </c>
      <c r="AK79" s="20">
        <v>21.14</v>
      </c>
      <c r="AL79" s="20">
        <v>23.99</v>
      </c>
      <c r="AM79" s="20">
        <v>23.96</v>
      </c>
      <c r="AN79" s="20">
        <v>35.549999999999997</v>
      </c>
      <c r="AO79" s="20">
        <v>14.4</v>
      </c>
      <c r="AP79" s="20">
        <v>11.44</v>
      </c>
      <c r="AQ79" s="20">
        <v>29.43</v>
      </c>
      <c r="AR79" s="20">
        <v>27.6</v>
      </c>
      <c r="AS79" s="20">
        <v>32.14</v>
      </c>
      <c r="AT79" s="20">
        <v>32.39</v>
      </c>
    </row>
    <row r="80" spans="1:46" s="3" customFormat="1" ht="12.75" x14ac:dyDescent="0.2">
      <c r="A80" s="2">
        <v>2019</v>
      </c>
      <c r="B80" s="17">
        <v>3</v>
      </c>
      <c r="C80" s="20">
        <v>155</v>
      </c>
      <c r="D80" s="20">
        <v>164</v>
      </c>
      <c r="E80" s="20">
        <v>170</v>
      </c>
      <c r="F80" s="20">
        <v>154</v>
      </c>
      <c r="G80" s="20">
        <v>197</v>
      </c>
      <c r="H80" s="20">
        <v>187</v>
      </c>
      <c r="I80" s="20">
        <v>151</v>
      </c>
      <c r="J80" s="20">
        <v>179</v>
      </c>
      <c r="K80" s="20">
        <v>182</v>
      </c>
      <c r="L80" s="20">
        <v>153</v>
      </c>
      <c r="M80" s="20">
        <v>150</v>
      </c>
      <c r="N80" s="20">
        <v>169</v>
      </c>
      <c r="O80" s="20">
        <v>159</v>
      </c>
      <c r="P80" s="20">
        <v>226</v>
      </c>
      <c r="Q80" s="20">
        <v>147</v>
      </c>
      <c r="R80" s="20">
        <v>177</v>
      </c>
      <c r="S80" s="20">
        <v>134</v>
      </c>
      <c r="T80" s="20">
        <v>124</v>
      </c>
      <c r="U80" s="20">
        <v>201</v>
      </c>
      <c r="V80" s="20">
        <v>188</v>
      </c>
      <c r="W80" s="20">
        <v>136</v>
      </c>
      <c r="X80" s="20">
        <v>143</v>
      </c>
      <c r="Y80" s="20">
        <v>15.79</v>
      </c>
      <c r="Z80" s="20">
        <v>21.41</v>
      </c>
      <c r="AA80" s="20">
        <v>18.37</v>
      </c>
      <c r="AB80" s="20">
        <v>17.18</v>
      </c>
      <c r="AC80" s="20">
        <v>40.98</v>
      </c>
      <c r="AD80" s="20">
        <v>28.22</v>
      </c>
      <c r="AE80" s="20">
        <v>24.04</v>
      </c>
      <c r="AF80" s="20">
        <v>36.76</v>
      </c>
      <c r="AG80" s="20">
        <v>26.66</v>
      </c>
      <c r="AH80" s="20">
        <v>19.309999999999999</v>
      </c>
      <c r="AI80" s="20">
        <v>11.7</v>
      </c>
      <c r="AJ80" s="20">
        <v>18.63</v>
      </c>
      <c r="AK80" s="20">
        <v>21.08</v>
      </c>
      <c r="AL80" s="20">
        <v>26.68</v>
      </c>
      <c r="AM80" s="20">
        <v>22.92</v>
      </c>
      <c r="AN80" s="20">
        <v>30.88</v>
      </c>
      <c r="AO80" s="20">
        <v>14.65</v>
      </c>
      <c r="AP80" s="20">
        <v>13.88</v>
      </c>
      <c r="AQ80" s="20">
        <v>25.25</v>
      </c>
      <c r="AR80" s="20">
        <v>22.04</v>
      </c>
      <c r="AS80" s="20">
        <v>25.86</v>
      </c>
      <c r="AT80" s="20">
        <v>28.8</v>
      </c>
    </row>
    <row r="81" spans="1:46" s="3" customFormat="1" ht="12.75" x14ac:dyDescent="0.2">
      <c r="A81" s="2">
        <v>2019</v>
      </c>
      <c r="B81" s="2">
        <v>4</v>
      </c>
      <c r="C81" s="20">
        <v>159</v>
      </c>
      <c r="D81" s="20">
        <v>162</v>
      </c>
      <c r="E81" s="20">
        <v>172</v>
      </c>
      <c r="F81" s="20">
        <v>162</v>
      </c>
      <c r="G81" s="20">
        <v>202</v>
      </c>
      <c r="H81" s="20">
        <v>179</v>
      </c>
      <c r="I81" s="20">
        <v>155</v>
      </c>
      <c r="J81" s="20">
        <v>177</v>
      </c>
      <c r="K81" s="20">
        <v>183</v>
      </c>
      <c r="L81" s="20">
        <v>159</v>
      </c>
      <c r="M81" s="20">
        <v>150</v>
      </c>
      <c r="N81" s="20">
        <v>168</v>
      </c>
      <c r="O81" s="20">
        <v>156</v>
      </c>
      <c r="P81" s="20">
        <v>231</v>
      </c>
      <c r="Q81" s="20">
        <v>157</v>
      </c>
      <c r="R81" s="20">
        <v>173</v>
      </c>
      <c r="S81" s="20">
        <v>136</v>
      </c>
      <c r="T81" s="20">
        <v>120</v>
      </c>
      <c r="U81" s="20">
        <v>189</v>
      </c>
      <c r="V81" s="20">
        <v>200</v>
      </c>
      <c r="W81" s="20">
        <v>154</v>
      </c>
      <c r="X81" s="20">
        <v>150</v>
      </c>
      <c r="Y81" s="20">
        <v>15.75</v>
      </c>
      <c r="Z81" s="20">
        <v>22.37</v>
      </c>
      <c r="AA81" s="20">
        <v>16.97</v>
      </c>
      <c r="AB81" s="20">
        <v>17.3</v>
      </c>
      <c r="AC81" s="20">
        <v>38.549999999999997</v>
      </c>
      <c r="AD81" s="20">
        <v>26.71</v>
      </c>
      <c r="AE81" s="20">
        <v>24.54</v>
      </c>
      <c r="AF81" s="20">
        <v>34.14</v>
      </c>
      <c r="AG81" s="20">
        <v>24.74</v>
      </c>
      <c r="AH81" s="20">
        <v>16.579999999999998</v>
      </c>
      <c r="AI81" s="20">
        <v>9.42</v>
      </c>
      <c r="AJ81" s="20">
        <v>15.71</v>
      </c>
      <c r="AK81" s="20">
        <v>21.08</v>
      </c>
      <c r="AL81" s="20">
        <v>31.61</v>
      </c>
      <c r="AM81" s="20">
        <v>21.44</v>
      </c>
      <c r="AN81" s="20">
        <v>28.69</v>
      </c>
      <c r="AO81" s="20">
        <v>18.21</v>
      </c>
      <c r="AP81" s="20">
        <v>14.29</v>
      </c>
      <c r="AQ81" s="20">
        <v>21.88</v>
      </c>
      <c r="AR81" s="20">
        <v>25.85</v>
      </c>
      <c r="AS81" s="20">
        <v>32.159999999999997</v>
      </c>
      <c r="AT81" s="20">
        <v>34.380000000000003</v>
      </c>
    </row>
    <row r="82" spans="1:46" s="3" customFormat="1" ht="12.75" x14ac:dyDescent="0.2">
      <c r="A82" s="2">
        <v>2020</v>
      </c>
      <c r="B82" s="17">
        <v>1</v>
      </c>
      <c r="C82" s="20">
        <v>167</v>
      </c>
      <c r="D82" s="20">
        <v>168</v>
      </c>
      <c r="E82" s="20">
        <v>178</v>
      </c>
      <c r="F82" s="20">
        <v>154</v>
      </c>
      <c r="G82" s="20">
        <v>198</v>
      </c>
      <c r="H82" s="20">
        <v>179</v>
      </c>
      <c r="I82" s="20">
        <v>153</v>
      </c>
      <c r="J82" s="20">
        <v>190</v>
      </c>
      <c r="K82" s="20">
        <v>184</v>
      </c>
      <c r="L82" s="20">
        <v>160</v>
      </c>
      <c r="M82" s="20">
        <v>155</v>
      </c>
      <c r="N82" s="20">
        <v>171</v>
      </c>
      <c r="O82" s="20">
        <v>146</v>
      </c>
      <c r="P82" s="20">
        <v>229</v>
      </c>
      <c r="Q82" s="20">
        <v>157</v>
      </c>
      <c r="R82" s="20">
        <v>172</v>
      </c>
      <c r="S82" s="20">
        <v>136</v>
      </c>
      <c r="T82" s="20">
        <v>119</v>
      </c>
      <c r="U82" s="20">
        <v>210</v>
      </c>
      <c r="V82" s="20">
        <v>190</v>
      </c>
      <c r="W82" s="20">
        <v>147</v>
      </c>
      <c r="X82" s="20">
        <v>151</v>
      </c>
      <c r="Y82" s="20">
        <v>17.22</v>
      </c>
      <c r="Z82" s="20">
        <v>24.73</v>
      </c>
      <c r="AA82" s="20">
        <v>15.78</v>
      </c>
      <c r="AB82" s="20">
        <v>14.69</v>
      </c>
      <c r="AC82" s="20">
        <v>38.18</v>
      </c>
      <c r="AD82" s="20">
        <v>28.14</v>
      </c>
      <c r="AE82" s="20">
        <v>23.2</v>
      </c>
      <c r="AF82" s="20">
        <v>35.270000000000003</v>
      </c>
      <c r="AG82" s="20">
        <v>24.19</v>
      </c>
      <c r="AH82" s="20">
        <v>18.13</v>
      </c>
      <c r="AI82" s="20">
        <v>8.94</v>
      </c>
      <c r="AJ82" s="20">
        <v>16.25</v>
      </c>
      <c r="AK82" s="20">
        <v>19.29</v>
      </c>
      <c r="AL82" s="20">
        <v>31.3</v>
      </c>
      <c r="AM82" s="20">
        <v>23.16</v>
      </c>
      <c r="AN82" s="20">
        <v>27.1</v>
      </c>
      <c r="AO82" s="20">
        <v>19.03</v>
      </c>
      <c r="AP82" s="20">
        <v>16.86</v>
      </c>
      <c r="AQ82" s="20">
        <v>25.65</v>
      </c>
      <c r="AR82" s="20">
        <v>28.6</v>
      </c>
      <c r="AS82" s="20">
        <v>26.9</v>
      </c>
      <c r="AT82" s="20">
        <v>31.99</v>
      </c>
    </row>
    <row r="83" spans="1:46" s="3" customFormat="1" ht="12.75" x14ac:dyDescent="0.2">
      <c r="A83" s="2">
        <v>2020</v>
      </c>
      <c r="B83" s="17">
        <v>2</v>
      </c>
      <c r="C83" s="20">
        <v>155</v>
      </c>
      <c r="D83" s="20">
        <v>172</v>
      </c>
      <c r="E83" s="20">
        <v>170</v>
      </c>
      <c r="F83" s="20">
        <v>161</v>
      </c>
      <c r="G83" s="20">
        <v>195</v>
      </c>
      <c r="H83" s="20">
        <v>183</v>
      </c>
      <c r="I83" s="20">
        <v>142</v>
      </c>
      <c r="J83" s="20">
        <v>189</v>
      </c>
      <c r="K83" s="20">
        <v>194</v>
      </c>
      <c r="L83" s="20">
        <v>171</v>
      </c>
      <c r="M83" s="20">
        <v>140</v>
      </c>
      <c r="N83" s="20">
        <v>146</v>
      </c>
      <c r="O83" s="20">
        <v>132</v>
      </c>
      <c r="P83" s="20">
        <v>188</v>
      </c>
      <c r="Q83" s="20">
        <v>140</v>
      </c>
      <c r="R83" s="20">
        <v>175</v>
      </c>
      <c r="S83" s="20">
        <v>132</v>
      </c>
      <c r="T83" s="20">
        <v>116</v>
      </c>
      <c r="U83" s="20">
        <v>159</v>
      </c>
      <c r="V83" s="20">
        <v>168</v>
      </c>
      <c r="W83" s="20">
        <v>142</v>
      </c>
      <c r="X83" s="20">
        <v>138</v>
      </c>
      <c r="Y83" s="20">
        <v>12.32</v>
      </c>
      <c r="Z83" s="20">
        <v>22.19</v>
      </c>
      <c r="AA83" s="20">
        <v>16.399999999999999</v>
      </c>
      <c r="AB83" s="20">
        <v>15.55</v>
      </c>
      <c r="AC83" s="20">
        <v>40.19</v>
      </c>
      <c r="AD83" s="20">
        <v>29.28</v>
      </c>
      <c r="AE83" s="20">
        <v>18.68</v>
      </c>
      <c r="AF83" s="20">
        <v>35.49</v>
      </c>
      <c r="AG83" s="20">
        <v>23.64</v>
      </c>
      <c r="AH83" s="20">
        <v>20.02</v>
      </c>
      <c r="AI83" s="20">
        <v>8.19</v>
      </c>
      <c r="AJ83" s="20">
        <v>15.78</v>
      </c>
      <c r="AK83" s="20">
        <v>20</v>
      </c>
      <c r="AL83" s="20">
        <v>28.76</v>
      </c>
      <c r="AM83" s="20">
        <v>22.18</v>
      </c>
      <c r="AN83" s="20">
        <v>26.48</v>
      </c>
      <c r="AO83" s="20">
        <v>16.43</v>
      </c>
      <c r="AP83" s="20">
        <v>16.739999999999998</v>
      </c>
      <c r="AQ83" s="20">
        <v>21.31</v>
      </c>
      <c r="AR83" s="20">
        <v>25.8</v>
      </c>
      <c r="AS83" s="20">
        <v>24.38</v>
      </c>
      <c r="AT83" s="20">
        <v>32.03</v>
      </c>
    </row>
    <row r="84" spans="1:46" s="3" customFormat="1" ht="12.75" x14ac:dyDescent="0.2">
      <c r="A84" s="2">
        <v>2020</v>
      </c>
      <c r="B84" s="17">
        <v>3</v>
      </c>
      <c r="C84" s="20">
        <v>153</v>
      </c>
      <c r="D84" s="20">
        <v>165</v>
      </c>
      <c r="E84" s="20">
        <v>168</v>
      </c>
      <c r="F84" s="20">
        <v>158</v>
      </c>
      <c r="G84" s="20">
        <v>199</v>
      </c>
      <c r="H84" s="20">
        <v>185</v>
      </c>
      <c r="I84" s="20">
        <v>144</v>
      </c>
      <c r="J84" s="20">
        <v>194</v>
      </c>
      <c r="K84" s="20">
        <v>180</v>
      </c>
      <c r="L84" s="20">
        <v>146</v>
      </c>
      <c r="M84" s="20">
        <v>141</v>
      </c>
      <c r="N84" s="20">
        <v>164</v>
      </c>
      <c r="O84" s="20">
        <v>131</v>
      </c>
      <c r="P84" s="20">
        <v>188</v>
      </c>
      <c r="Q84" s="20">
        <v>135</v>
      </c>
      <c r="R84" s="20">
        <v>168</v>
      </c>
      <c r="S84" s="20">
        <v>115</v>
      </c>
      <c r="T84" s="20">
        <v>119</v>
      </c>
      <c r="U84" s="20">
        <v>160</v>
      </c>
      <c r="V84" s="20">
        <v>168</v>
      </c>
      <c r="W84" s="20">
        <v>151</v>
      </c>
      <c r="X84" s="20">
        <v>136</v>
      </c>
      <c r="Y84" s="20">
        <v>13.7</v>
      </c>
      <c r="Z84" s="20">
        <v>18.329999999999998</v>
      </c>
      <c r="AA84" s="20">
        <v>16.46</v>
      </c>
      <c r="AB84" s="20">
        <v>14.84</v>
      </c>
      <c r="AC84" s="20">
        <v>39.56</v>
      </c>
      <c r="AD84" s="20">
        <v>31.95</v>
      </c>
      <c r="AE84" s="20">
        <v>18.149999999999999</v>
      </c>
      <c r="AF84" s="20">
        <v>35.93</v>
      </c>
      <c r="AG84" s="20">
        <v>17.940000000000001</v>
      </c>
      <c r="AH84" s="20">
        <v>12.88</v>
      </c>
      <c r="AI84" s="20">
        <v>9.41</v>
      </c>
      <c r="AJ84" s="20">
        <v>14.57</v>
      </c>
      <c r="AK84" s="20">
        <v>19.41</v>
      </c>
      <c r="AL84" s="20">
        <v>32.22</v>
      </c>
      <c r="AM84" s="20">
        <v>20.69</v>
      </c>
      <c r="AN84" s="20">
        <v>26.72</v>
      </c>
      <c r="AO84" s="20">
        <v>15.09</v>
      </c>
      <c r="AP84" s="20">
        <v>14.38</v>
      </c>
      <c r="AQ84" s="20">
        <v>20.37</v>
      </c>
      <c r="AR84" s="20">
        <v>24.6</v>
      </c>
      <c r="AS84" s="20">
        <v>29.95</v>
      </c>
      <c r="AT84" s="20">
        <v>30.65</v>
      </c>
    </row>
    <row r="85" spans="1:46" s="3" customFormat="1" ht="12.75" x14ac:dyDescent="0.2">
      <c r="A85" s="2">
        <v>2020</v>
      </c>
      <c r="B85" s="2">
        <v>4</v>
      </c>
      <c r="C85" s="3">
        <v>159</v>
      </c>
      <c r="D85" s="3">
        <v>171</v>
      </c>
      <c r="E85" s="3">
        <v>180</v>
      </c>
      <c r="F85" s="3">
        <v>153</v>
      </c>
      <c r="G85" s="3">
        <v>210</v>
      </c>
      <c r="H85" s="3">
        <v>205</v>
      </c>
      <c r="I85" s="3">
        <v>158</v>
      </c>
      <c r="J85" s="3">
        <v>190</v>
      </c>
      <c r="K85" s="3">
        <v>179</v>
      </c>
      <c r="L85" s="3">
        <v>158</v>
      </c>
      <c r="M85" s="3">
        <v>169</v>
      </c>
      <c r="N85" s="3">
        <v>165</v>
      </c>
      <c r="O85" s="3">
        <v>150</v>
      </c>
      <c r="P85" s="3">
        <v>230</v>
      </c>
      <c r="Q85" s="3">
        <v>138</v>
      </c>
      <c r="R85" s="3">
        <v>170</v>
      </c>
      <c r="S85" s="3">
        <v>99</v>
      </c>
      <c r="T85" s="3">
        <v>109</v>
      </c>
      <c r="U85" s="3">
        <v>182</v>
      </c>
      <c r="V85" s="3">
        <v>226</v>
      </c>
      <c r="W85" s="3">
        <v>147</v>
      </c>
      <c r="X85" s="3">
        <v>156</v>
      </c>
      <c r="Y85" s="3">
        <v>15.95</v>
      </c>
      <c r="Z85" s="3">
        <v>22.19</v>
      </c>
      <c r="AA85" s="3">
        <v>14.61</v>
      </c>
      <c r="AB85" s="3">
        <v>14.82</v>
      </c>
      <c r="AC85" s="3">
        <v>42.6</v>
      </c>
      <c r="AD85" s="3">
        <v>31.12</v>
      </c>
      <c r="AE85" s="3">
        <v>25.23</v>
      </c>
      <c r="AF85" s="3">
        <v>36.99</v>
      </c>
      <c r="AG85" s="3">
        <v>21.49</v>
      </c>
      <c r="AH85" s="3">
        <v>15.47</v>
      </c>
      <c r="AI85" s="3">
        <v>10.81</v>
      </c>
      <c r="AJ85" s="3">
        <v>14.3</v>
      </c>
      <c r="AK85" s="3">
        <v>20.72</v>
      </c>
      <c r="AL85" s="3">
        <v>33.450000000000003</v>
      </c>
      <c r="AM85" s="3">
        <v>21.88</v>
      </c>
      <c r="AN85" s="3">
        <v>28.85</v>
      </c>
      <c r="AO85" s="3">
        <v>16.079999999999998</v>
      </c>
      <c r="AP85" s="3">
        <v>15.4</v>
      </c>
      <c r="AQ85" s="3">
        <v>19.72</v>
      </c>
      <c r="AR85" s="3">
        <v>25.22</v>
      </c>
      <c r="AS85" s="3">
        <v>25.54</v>
      </c>
      <c r="AT85" s="3">
        <v>33.47</v>
      </c>
    </row>
    <row r="86" spans="1:46" s="3" customFormat="1" ht="12.75" x14ac:dyDescent="0.2">
      <c r="A86" s="2">
        <v>2021</v>
      </c>
      <c r="B86" s="17">
        <v>1</v>
      </c>
      <c r="C86" s="3">
        <v>158</v>
      </c>
      <c r="D86" s="3">
        <v>169</v>
      </c>
      <c r="E86" s="3">
        <v>209</v>
      </c>
      <c r="F86" s="3">
        <v>169</v>
      </c>
      <c r="G86" s="3">
        <v>223</v>
      </c>
      <c r="H86" s="3">
        <v>210</v>
      </c>
      <c r="I86" s="3">
        <v>164</v>
      </c>
      <c r="J86" s="3">
        <v>214</v>
      </c>
      <c r="K86" s="3">
        <v>159</v>
      </c>
      <c r="L86" s="3">
        <v>160</v>
      </c>
      <c r="M86" s="3">
        <v>174</v>
      </c>
      <c r="N86" s="3">
        <v>171</v>
      </c>
      <c r="O86" s="3">
        <v>164</v>
      </c>
      <c r="P86" s="3">
        <v>187</v>
      </c>
      <c r="Q86" s="3">
        <v>152</v>
      </c>
      <c r="R86" s="3">
        <v>178</v>
      </c>
      <c r="S86" s="3">
        <v>119</v>
      </c>
      <c r="T86" s="3">
        <v>109</v>
      </c>
      <c r="U86" s="3">
        <v>181</v>
      </c>
      <c r="V86" s="3">
        <v>241</v>
      </c>
      <c r="W86" s="3">
        <v>138</v>
      </c>
      <c r="X86" s="3">
        <v>158</v>
      </c>
      <c r="Y86" s="3">
        <v>15.4</v>
      </c>
      <c r="Z86" s="3">
        <v>26.91</v>
      </c>
      <c r="AA86" s="3">
        <v>13.69</v>
      </c>
      <c r="AB86" s="3">
        <v>11.86</v>
      </c>
      <c r="AC86" s="3">
        <v>45.11</v>
      </c>
      <c r="AD86" s="3">
        <v>29.95</v>
      </c>
      <c r="AE86" s="3">
        <v>25.21</v>
      </c>
      <c r="AF86" s="3">
        <v>36.340000000000003</v>
      </c>
      <c r="AG86" s="3">
        <v>23.69</v>
      </c>
      <c r="AH86" s="3">
        <v>15.24</v>
      </c>
      <c r="AI86" s="3">
        <v>8.07</v>
      </c>
      <c r="AJ86" s="3">
        <v>14.6</v>
      </c>
      <c r="AK86" s="3">
        <v>23.43</v>
      </c>
      <c r="AL86" s="3">
        <v>37.79</v>
      </c>
      <c r="AM86" s="3">
        <v>25.49</v>
      </c>
      <c r="AN86" s="3">
        <v>31.09</v>
      </c>
      <c r="AO86" s="3">
        <v>20.22</v>
      </c>
      <c r="AP86" s="3">
        <v>14.3</v>
      </c>
      <c r="AQ86" s="3">
        <v>19.309999999999999</v>
      </c>
      <c r="AR86" s="3">
        <v>26.58</v>
      </c>
      <c r="AS86" s="3">
        <v>28.54</v>
      </c>
      <c r="AT86" s="3">
        <v>38.42</v>
      </c>
    </row>
    <row r="87" spans="1:46" s="3" customFormat="1" ht="12.75" x14ac:dyDescent="0.2">
      <c r="A87" s="2">
        <v>2021</v>
      </c>
      <c r="B87" s="17">
        <v>2</v>
      </c>
      <c r="C87" s="3">
        <v>161</v>
      </c>
      <c r="D87" s="3">
        <v>173</v>
      </c>
      <c r="E87" s="3">
        <v>203</v>
      </c>
      <c r="F87" s="3">
        <v>167</v>
      </c>
      <c r="G87" s="3">
        <v>216</v>
      </c>
      <c r="H87" s="3">
        <v>207</v>
      </c>
      <c r="I87" s="3">
        <v>177</v>
      </c>
      <c r="J87" s="3">
        <v>203</v>
      </c>
      <c r="K87" s="3">
        <v>193</v>
      </c>
      <c r="L87" s="3">
        <v>192</v>
      </c>
      <c r="M87" s="3">
        <v>152</v>
      </c>
      <c r="N87" s="3">
        <v>173</v>
      </c>
      <c r="O87" s="3">
        <v>184</v>
      </c>
      <c r="P87" s="3">
        <v>242</v>
      </c>
      <c r="Q87" s="3">
        <v>164</v>
      </c>
      <c r="R87" s="3">
        <v>178</v>
      </c>
      <c r="S87" s="3">
        <v>116</v>
      </c>
      <c r="T87" s="3">
        <v>111</v>
      </c>
      <c r="U87" s="3">
        <v>197</v>
      </c>
      <c r="V87" s="3">
        <v>228</v>
      </c>
      <c r="W87" s="3">
        <v>141</v>
      </c>
      <c r="X87" s="3">
        <v>142</v>
      </c>
      <c r="Y87" s="3">
        <v>16.47</v>
      </c>
      <c r="Z87" s="3">
        <v>27.16</v>
      </c>
      <c r="AA87" s="3">
        <v>13.28</v>
      </c>
      <c r="AB87" s="3">
        <v>13.1</v>
      </c>
      <c r="AC87" s="3">
        <v>48.98</v>
      </c>
      <c r="AD87" s="3">
        <v>32.340000000000003</v>
      </c>
      <c r="AE87" s="3">
        <v>25.77</v>
      </c>
      <c r="AF87" s="3">
        <v>40.54</v>
      </c>
      <c r="AG87" s="3">
        <v>23.1</v>
      </c>
      <c r="AH87" s="3">
        <v>15.43</v>
      </c>
      <c r="AI87" s="3">
        <v>8.84</v>
      </c>
      <c r="AJ87" s="3">
        <v>13.33</v>
      </c>
      <c r="AK87" s="3">
        <v>19.63</v>
      </c>
      <c r="AL87" s="3">
        <v>30.82</v>
      </c>
      <c r="AM87" s="3">
        <v>25.6</v>
      </c>
      <c r="AN87" s="3">
        <v>25.85</v>
      </c>
      <c r="AO87" s="3">
        <v>18.329999999999998</v>
      </c>
      <c r="AP87" s="3">
        <v>12.92</v>
      </c>
      <c r="AQ87" s="3">
        <v>19.04</v>
      </c>
      <c r="AR87" s="3">
        <v>24.26</v>
      </c>
      <c r="AS87" s="3">
        <v>26.55</v>
      </c>
      <c r="AT87" s="3">
        <v>33.53</v>
      </c>
    </row>
    <row r="88" spans="1:46" s="3" customFormat="1" ht="12.75" x14ac:dyDescent="0.2">
      <c r="A88" s="2">
        <v>2021</v>
      </c>
      <c r="B88" s="17">
        <v>3</v>
      </c>
    </row>
    <row r="89" spans="1:46" s="3" customFormat="1" ht="12.75" x14ac:dyDescent="0.2">
      <c r="A89" s="2">
        <v>2021</v>
      </c>
      <c r="B89" s="2">
        <v>4</v>
      </c>
    </row>
    <row r="90" spans="1:46" s="3" customFormat="1" ht="12.75" x14ac:dyDescent="0.2">
      <c r="A90" s="17"/>
      <c r="B90" s="17"/>
    </row>
    <row r="91" spans="1:46" x14ac:dyDescent="0.25">
      <c r="A91" s="6"/>
      <c r="G91" s="2"/>
      <c r="H91" s="2"/>
      <c r="I91" s="2"/>
      <c r="J91" s="2"/>
      <c r="K91"/>
      <c r="L91"/>
      <c r="M91"/>
      <c r="N91"/>
      <c r="P91" s="5"/>
      <c r="Q91" s="5"/>
      <c r="S91"/>
      <c r="U91"/>
      <c r="V91"/>
      <c r="Y91"/>
      <c r="AA91"/>
      <c r="AC91"/>
      <c r="AD91"/>
      <c r="AH91"/>
      <c r="AK91"/>
    </row>
    <row r="92" spans="1:46" x14ac:dyDescent="0.25">
      <c r="A92" s="6"/>
      <c r="G92" s="2"/>
      <c r="H92" s="2"/>
      <c r="K92"/>
      <c r="L92"/>
      <c r="M92" s="2"/>
      <c r="P92" s="5"/>
      <c r="U92"/>
      <c r="Y92"/>
      <c r="Z92"/>
    </row>
    <row r="93" spans="1:46" x14ac:dyDescent="0.25">
      <c r="A93" s="6"/>
      <c r="G93" s="2"/>
      <c r="H93" s="2"/>
      <c r="K93"/>
      <c r="L93"/>
      <c r="M93" s="2"/>
      <c r="P93" s="5"/>
      <c r="U93"/>
      <c r="Y93"/>
      <c r="Z93"/>
    </row>
    <row r="94" spans="1:46" x14ac:dyDescent="0.25">
      <c r="A94" s="6"/>
      <c r="G94" s="2"/>
      <c r="H94" s="2"/>
      <c r="K94"/>
      <c r="L94"/>
      <c r="M94" s="2"/>
      <c r="P94" s="5"/>
      <c r="U94"/>
      <c r="Y94"/>
      <c r="Z94"/>
    </row>
    <row r="95" spans="1:46" x14ac:dyDescent="0.25">
      <c r="C95" s="2"/>
      <c r="D95" s="2"/>
      <c r="E95" s="2"/>
      <c r="F95" s="2"/>
      <c r="G95" s="2"/>
      <c r="H95" s="2"/>
      <c r="I95" s="2"/>
      <c r="J95" s="2"/>
      <c r="M95" s="2"/>
      <c r="N95" s="2"/>
      <c r="O95" s="2"/>
      <c r="U95"/>
      <c r="Y95"/>
      <c r="Z95"/>
    </row>
    <row r="96" spans="1:46" x14ac:dyDescent="0.25">
      <c r="C96" s="2"/>
      <c r="D96" s="2"/>
      <c r="E96" s="2"/>
      <c r="F96" s="2"/>
      <c r="G96" s="2"/>
      <c r="H96" s="2"/>
      <c r="I96" s="2"/>
      <c r="J96" s="2"/>
      <c r="M96" s="2"/>
      <c r="N96" s="2"/>
      <c r="O96" s="2"/>
      <c r="Q96" s="5"/>
      <c r="R96"/>
    </row>
    <row r="97" spans="3:36" x14ac:dyDescent="0.25">
      <c r="C97" s="2"/>
      <c r="D97" s="2"/>
      <c r="E97" s="2"/>
      <c r="F97" s="2"/>
      <c r="G97" s="2"/>
      <c r="H97" s="2"/>
      <c r="I97" s="2"/>
      <c r="J97" s="2"/>
      <c r="M97" s="2"/>
      <c r="N97" s="2"/>
      <c r="O97" s="2"/>
      <c r="Q97"/>
      <c r="R97"/>
      <c r="AI97"/>
      <c r="AJ97"/>
    </row>
    <row r="98" spans="3:36" x14ac:dyDescent="0.25">
      <c r="C98" s="2"/>
      <c r="D98" s="2"/>
      <c r="E98" s="2"/>
      <c r="F98" s="2"/>
      <c r="G98" s="2"/>
      <c r="H98" s="2"/>
      <c r="I98" s="2"/>
      <c r="J98" s="2"/>
      <c r="M98" s="2"/>
      <c r="N98" s="2"/>
      <c r="O98" s="2"/>
      <c r="Q98"/>
      <c r="R98"/>
    </row>
    <row r="99" spans="3:36" x14ac:dyDescent="0.25">
      <c r="C99" s="2"/>
      <c r="D99" s="2"/>
      <c r="E99" s="2"/>
      <c r="F99" s="2"/>
      <c r="G99" s="2"/>
      <c r="H99" s="2"/>
      <c r="I99" s="2"/>
      <c r="J99" s="2"/>
      <c r="M99" s="2"/>
      <c r="N99" s="2"/>
      <c r="O99" s="2"/>
      <c r="Q99"/>
      <c r="R99"/>
    </row>
    <row r="100" spans="3:36" x14ac:dyDescent="0.25">
      <c r="C100" s="2"/>
      <c r="D100" s="2"/>
      <c r="E100" s="2"/>
      <c r="F100" s="2"/>
      <c r="G100" s="2"/>
      <c r="H100" s="2"/>
      <c r="I100" s="2"/>
      <c r="J100" s="2"/>
      <c r="M100" s="2"/>
      <c r="N100" s="2"/>
      <c r="O100" s="2"/>
      <c r="Q100"/>
      <c r="R100"/>
    </row>
    <row r="101" spans="3:36" x14ac:dyDescent="0.25">
      <c r="C101" s="2"/>
      <c r="D101" s="2"/>
      <c r="E101" s="2"/>
      <c r="F101" s="2"/>
      <c r="G101" s="2"/>
      <c r="H101" s="2"/>
      <c r="I101" s="2"/>
      <c r="J101" s="2"/>
      <c r="M101" s="2"/>
      <c r="N101" s="2"/>
      <c r="O101" s="2"/>
      <c r="Q101"/>
      <c r="R101"/>
    </row>
    <row r="102" spans="3:36" x14ac:dyDescent="0.25">
      <c r="C102" s="2"/>
      <c r="D102" s="2"/>
      <c r="E102" s="2"/>
      <c r="F102" s="2"/>
      <c r="G102" s="2"/>
      <c r="H102" s="2"/>
      <c r="I102" s="2"/>
      <c r="J102" s="2"/>
      <c r="M102" s="2"/>
      <c r="N102" s="2"/>
      <c r="O102" s="2"/>
      <c r="Q102"/>
      <c r="R102"/>
    </row>
    <row r="103" spans="3:36" x14ac:dyDescent="0.25">
      <c r="C103" s="2"/>
      <c r="D103" s="2"/>
      <c r="E103" s="2"/>
      <c r="F103" s="2"/>
      <c r="G103" s="2"/>
      <c r="H103" s="2"/>
      <c r="I103" s="2"/>
      <c r="J103" s="2"/>
      <c r="M103" s="2"/>
      <c r="N103" s="2"/>
      <c r="O103" s="2"/>
      <c r="Q103"/>
      <c r="R103"/>
    </row>
    <row r="104" spans="3:36" x14ac:dyDescent="0.25">
      <c r="C104" s="2"/>
      <c r="D104" s="2"/>
      <c r="E104" s="2"/>
      <c r="F104" s="2"/>
      <c r="G104" s="2"/>
      <c r="H104" s="2"/>
      <c r="I104" s="2"/>
      <c r="J104" s="2"/>
      <c r="M104" s="2"/>
      <c r="N104" s="2"/>
      <c r="O104" s="2"/>
      <c r="Q104"/>
      <c r="R104"/>
    </row>
    <row r="105" spans="3:36" x14ac:dyDescent="0.25">
      <c r="C105" s="2"/>
      <c r="D105" s="2"/>
      <c r="E105" s="2"/>
      <c r="F105" s="2"/>
      <c r="G105" s="2"/>
      <c r="H105" s="2"/>
      <c r="I105" s="2"/>
      <c r="J105" s="2"/>
      <c r="M105" s="2"/>
      <c r="N105" s="2"/>
      <c r="O105" s="2"/>
      <c r="Q105"/>
      <c r="R105"/>
    </row>
    <row r="106" spans="3:36" x14ac:dyDescent="0.25">
      <c r="C106" s="2"/>
      <c r="D106" s="2"/>
      <c r="E106" s="2"/>
      <c r="F106" s="2"/>
      <c r="G106" s="2"/>
      <c r="H106" s="2"/>
      <c r="I106" s="2"/>
      <c r="J106" s="2"/>
      <c r="M106" s="2"/>
      <c r="N106" s="2"/>
      <c r="O106" s="2"/>
      <c r="Q106"/>
      <c r="R106"/>
    </row>
    <row r="107" spans="3:36" x14ac:dyDescent="0.25">
      <c r="C107" s="2"/>
      <c r="D107" s="2"/>
      <c r="E107" s="2"/>
      <c r="F107" s="2"/>
      <c r="G107" s="2"/>
      <c r="H107" s="2"/>
      <c r="I107" s="2"/>
      <c r="J107" s="2"/>
      <c r="M107" s="2"/>
      <c r="N107" s="2"/>
      <c r="O107" s="2"/>
      <c r="Q107"/>
      <c r="R107"/>
    </row>
    <row r="108" spans="3:36" x14ac:dyDescent="0.25">
      <c r="C108" s="2"/>
      <c r="D108" s="2"/>
      <c r="E108" s="2"/>
      <c r="F108" s="2"/>
      <c r="G108" s="2"/>
      <c r="H108" s="2"/>
      <c r="I108" s="2"/>
      <c r="J108" s="2"/>
      <c r="M108" s="2"/>
      <c r="N108" s="2"/>
      <c r="O108" s="2"/>
      <c r="Q108"/>
      <c r="R108"/>
    </row>
    <row r="109" spans="3:36" x14ac:dyDescent="0.25">
      <c r="C109" s="2"/>
      <c r="D109" s="2"/>
      <c r="E109" s="2"/>
      <c r="F109" s="2"/>
      <c r="G109" s="2"/>
      <c r="H109" s="2"/>
      <c r="I109" s="2"/>
      <c r="J109" s="2"/>
      <c r="M109" s="2"/>
      <c r="N109" s="2"/>
      <c r="O109" s="2"/>
      <c r="Q109"/>
      <c r="R109"/>
    </row>
    <row r="110" spans="3:36" x14ac:dyDescent="0.25">
      <c r="C110" s="2"/>
      <c r="D110" s="2"/>
      <c r="E110" s="2"/>
      <c r="F110" s="2"/>
      <c r="G110" s="2"/>
      <c r="H110" s="2"/>
      <c r="I110" s="2"/>
      <c r="J110" s="2"/>
      <c r="M110" s="2"/>
      <c r="N110" s="2"/>
      <c r="O110" s="2"/>
      <c r="Q110"/>
      <c r="R110"/>
    </row>
    <row r="111" spans="3:36" x14ac:dyDescent="0.25">
      <c r="C111" s="2"/>
      <c r="D111" s="2"/>
      <c r="E111" s="2"/>
      <c r="F111" s="2"/>
      <c r="G111" s="2"/>
      <c r="H111" s="2"/>
      <c r="I111" s="2"/>
      <c r="J111" s="2"/>
      <c r="M111" s="2"/>
      <c r="N111" s="2"/>
      <c r="O111" s="2"/>
      <c r="Q111"/>
      <c r="R111"/>
    </row>
    <row r="112" spans="3:36" x14ac:dyDescent="0.25">
      <c r="C112" s="2"/>
      <c r="D112" s="2"/>
      <c r="E112" s="2"/>
      <c r="F112" s="2"/>
      <c r="G112" s="2"/>
      <c r="H112" s="2"/>
      <c r="I112" s="2"/>
      <c r="J112" s="2"/>
      <c r="M112" s="2"/>
      <c r="N112" s="2"/>
      <c r="O112" s="2"/>
      <c r="Q112"/>
      <c r="R11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M113" s="2"/>
      <c r="N113" s="2"/>
      <c r="O113" s="2"/>
      <c r="Q113"/>
      <c r="R113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M114" s="2"/>
      <c r="N114" s="2"/>
      <c r="O114" s="2"/>
      <c r="Q114"/>
      <c r="R114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M115" s="2"/>
      <c r="N115" s="2"/>
      <c r="O115" s="2"/>
      <c r="Q115"/>
      <c r="R115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M116" s="2"/>
      <c r="N116" s="2"/>
      <c r="O116" s="2"/>
      <c r="Q116"/>
      <c r="R116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M117" s="2"/>
      <c r="N117" s="2"/>
      <c r="O117" s="2"/>
      <c r="Q117"/>
      <c r="R117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M118" s="2"/>
      <c r="N118" s="2"/>
      <c r="O118" s="2"/>
      <c r="Q118"/>
      <c r="R118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M119" s="2"/>
      <c r="N119" s="2"/>
      <c r="O119" s="2"/>
      <c r="Q119"/>
      <c r="R119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M120" s="2"/>
      <c r="N120" s="2"/>
      <c r="O120" s="2"/>
      <c r="Q120"/>
      <c r="R120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M121" s="2"/>
      <c r="N121" s="2"/>
      <c r="O121" s="2"/>
      <c r="Q121"/>
      <c r="R121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M122" s="2"/>
      <c r="N122" s="2"/>
      <c r="O122" s="2"/>
      <c r="Q122"/>
      <c r="R12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M123" s="2"/>
      <c r="N123" s="2"/>
      <c r="O123" s="2"/>
      <c r="Q123"/>
      <c r="R123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M124" s="2"/>
      <c r="N124" s="2"/>
      <c r="O124" s="2"/>
      <c r="Q124"/>
      <c r="R124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M125" s="2"/>
      <c r="N125" s="2"/>
      <c r="O125" s="2"/>
      <c r="Q125"/>
      <c r="R125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M126" s="2"/>
      <c r="N126" s="2"/>
      <c r="O126" s="2"/>
      <c r="Q126"/>
      <c r="R126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M127" s="2"/>
      <c r="N127" s="2"/>
      <c r="O127" s="2"/>
      <c r="Q127"/>
      <c r="R127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M128" s="2"/>
      <c r="N128" s="2"/>
      <c r="O128" s="2"/>
      <c r="Q128"/>
      <c r="R128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M129" s="2"/>
      <c r="N129" s="2"/>
      <c r="O129" s="2"/>
      <c r="Q129"/>
      <c r="R129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M130" s="2"/>
      <c r="N130" s="2"/>
      <c r="O130" s="2"/>
      <c r="Q130"/>
      <c r="R130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M131" s="2"/>
      <c r="N131" s="2"/>
      <c r="O131" s="2"/>
      <c r="Q131"/>
      <c r="R131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M132" s="2"/>
      <c r="N132" s="2"/>
      <c r="O132" s="2"/>
      <c r="Q132"/>
      <c r="R13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M133" s="2"/>
      <c r="N133" s="2"/>
      <c r="O133" s="2"/>
      <c r="Q133"/>
      <c r="R133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M134" s="2"/>
      <c r="N134" s="2"/>
      <c r="O134" s="2"/>
      <c r="Q134"/>
      <c r="R134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M135" s="2"/>
      <c r="N135" s="2"/>
      <c r="O135" s="2"/>
      <c r="Q135"/>
      <c r="R135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M136" s="2"/>
      <c r="N136" s="2"/>
      <c r="O136" s="2"/>
      <c r="Q136"/>
      <c r="R136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M137" s="2"/>
      <c r="N137" s="2"/>
      <c r="O137" s="2"/>
      <c r="Q137"/>
      <c r="R137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M138" s="2"/>
      <c r="N138" s="2"/>
      <c r="O138" s="2"/>
      <c r="Q138"/>
      <c r="R138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M139" s="2"/>
      <c r="N139" s="2"/>
      <c r="O139" s="2"/>
      <c r="Q139"/>
      <c r="R139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M140" s="2"/>
      <c r="N140" s="2"/>
      <c r="O140" s="2"/>
      <c r="Q140"/>
      <c r="R140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M141" s="2"/>
      <c r="N141" s="2"/>
      <c r="O141" s="2"/>
      <c r="Q141"/>
      <c r="R141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M142" s="2"/>
      <c r="N142" s="2"/>
      <c r="O142" s="2"/>
      <c r="Q142"/>
      <c r="R14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M143" s="2"/>
      <c r="N143" s="2"/>
      <c r="O143" s="2"/>
      <c r="Q143"/>
      <c r="R143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M144" s="2"/>
      <c r="N144" s="2"/>
      <c r="O144" s="2"/>
      <c r="Q144"/>
      <c r="R144"/>
    </row>
    <row r="145" spans="3:50" x14ac:dyDescent="0.25">
      <c r="C145" s="2"/>
      <c r="D145" s="2"/>
      <c r="E145" s="2"/>
      <c r="F145" s="2"/>
      <c r="G145" s="2"/>
      <c r="H145" s="2"/>
      <c r="I145" s="2"/>
      <c r="J145" s="2"/>
      <c r="M145" s="2"/>
      <c r="N145" s="2"/>
      <c r="O145" s="2"/>
      <c r="Q145"/>
      <c r="R145"/>
    </row>
    <row r="146" spans="3:50" s="26" customFormat="1" x14ac:dyDescent="0.25">
      <c r="Q146"/>
      <c r="R146"/>
    </row>
    <row r="147" spans="3:50" x14ac:dyDescent="0.25">
      <c r="C147" s="2"/>
      <c r="D147" s="2"/>
      <c r="E147" s="2"/>
      <c r="F147" s="2"/>
      <c r="G147" s="2"/>
      <c r="H147" s="2"/>
      <c r="I147" s="2"/>
      <c r="J147" s="2"/>
      <c r="M147" s="2"/>
      <c r="N147" s="2"/>
      <c r="O147" s="2"/>
      <c r="Q147"/>
      <c r="R147"/>
    </row>
    <row r="148" spans="3:50" x14ac:dyDescent="0.25">
      <c r="C148" s="2"/>
      <c r="D148" s="2"/>
      <c r="E148" s="2"/>
      <c r="F148" s="2"/>
      <c r="G148" s="2"/>
      <c r="H148" s="2"/>
      <c r="I148" s="2"/>
      <c r="J148" s="2"/>
      <c r="M148" s="2"/>
      <c r="N148" s="2"/>
      <c r="O148" s="2"/>
      <c r="Q148"/>
      <c r="R148"/>
    </row>
    <row r="149" spans="3:50" x14ac:dyDescent="0.25">
      <c r="C149" s="2"/>
      <c r="D149" s="2"/>
      <c r="E149" s="2"/>
      <c r="F149" s="2"/>
      <c r="G149" s="2"/>
      <c r="H149" s="2"/>
      <c r="I149" s="2"/>
      <c r="J149" s="2"/>
      <c r="M149" s="2"/>
      <c r="N149" s="2"/>
      <c r="O149" s="2"/>
      <c r="Q149"/>
      <c r="R149"/>
    </row>
    <row r="150" spans="3:50" x14ac:dyDescent="0.25">
      <c r="C150" s="2"/>
      <c r="D150" s="2"/>
      <c r="E150" s="2"/>
      <c r="F150" s="2"/>
      <c r="G150" s="2"/>
      <c r="H150" s="2"/>
      <c r="I150" s="2"/>
      <c r="J150" s="2"/>
      <c r="M150" s="2"/>
      <c r="N150" s="2"/>
      <c r="O150" s="2"/>
      <c r="Q150"/>
      <c r="R150"/>
      <c r="AU150" s="2"/>
      <c r="AV150" s="2"/>
      <c r="AW150" s="2"/>
      <c r="AX150" s="2"/>
    </row>
    <row r="151" spans="3:50" x14ac:dyDescent="0.25">
      <c r="C151" s="2"/>
      <c r="D151" s="2"/>
      <c r="E151" s="2"/>
      <c r="F151" s="2"/>
      <c r="G151" s="2"/>
      <c r="H151" s="2"/>
      <c r="I151" s="2"/>
      <c r="J151" s="2"/>
      <c r="M151" s="2"/>
      <c r="N151" s="2"/>
      <c r="O151" s="2"/>
      <c r="Q151"/>
      <c r="R151"/>
    </row>
    <row r="152" spans="3:50" x14ac:dyDescent="0.25">
      <c r="C152" s="2"/>
      <c r="D152" s="2"/>
      <c r="E152" s="2"/>
      <c r="F152" s="2"/>
      <c r="G152" s="2"/>
      <c r="H152" s="2"/>
      <c r="I152" s="2"/>
      <c r="J152" s="2"/>
      <c r="M152" s="2"/>
      <c r="N152" s="2"/>
      <c r="O152" s="2"/>
      <c r="Q152"/>
      <c r="R152"/>
    </row>
    <row r="153" spans="3:50" x14ac:dyDescent="0.25">
      <c r="C153" s="2"/>
      <c r="D153" s="2"/>
      <c r="E153" s="2"/>
      <c r="F153" s="2"/>
      <c r="G153" s="2"/>
      <c r="H153" s="2"/>
      <c r="I153" s="2"/>
      <c r="J153" s="2"/>
      <c r="M153" s="2"/>
      <c r="N153" s="2"/>
      <c r="O153" s="2"/>
      <c r="Q153"/>
      <c r="R153"/>
    </row>
    <row r="154" spans="3:50" x14ac:dyDescent="0.25">
      <c r="C154" s="2"/>
      <c r="D154" s="2"/>
      <c r="E154" s="2"/>
      <c r="F154" s="2"/>
      <c r="G154" s="2"/>
      <c r="H154" s="2"/>
      <c r="I154" s="2"/>
      <c r="J154" s="2"/>
      <c r="M154" s="2"/>
      <c r="N154" s="2"/>
      <c r="O154" s="2"/>
      <c r="Q154"/>
      <c r="R154"/>
    </row>
    <row r="155" spans="3:50" x14ac:dyDescent="0.25">
      <c r="C155" s="2"/>
      <c r="D155" s="2"/>
      <c r="E155" s="2"/>
      <c r="F155" s="2"/>
      <c r="G155" s="2"/>
      <c r="H155" s="2"/>
      <c r="I155" s="2"/>
      <c r="J155" s="2"/>
      <c r="M155" s="2"/>
      <c r="N155" s="2"/>
      <c r="O155" s="2"/>
      <c r="Q155"/>
      <c r="R155"/>
    </row>
    <row r="156" spans="3:50" x14ac:dyDescent="0.25">
      <c r="C156" s="2"/>
      <c r="D156" s="2"/>
      <c r="E156" s="2"/>
      <c r="F156" s="2"/>
      <c r="G156" s="2"/>
      <c r="H156" s="2"/>
      <c r="I156" s="2"/>
      <c r="J156" s="2"/>
      <c r="M156" s="2"/>
      <c r="N156" s="2"/>
      <c r="O156" s="2"/>
      <c r="Q156"/>
      <c r="R156"/>
    </row>
    <row r="157" spans="3:50" x14ac:dyDescent="0.25">
      <c r="C157" s="2"/>
      <c r="D157" s="2"/>
      <c r="E157" s="2"/>
      <c r="F157" s="2"/>
      <c r="G157" s="2"/>
      <c r="H157" s="2"/>
      <c r="I157" s="2"/>
      <c r="J157" s="2"/>
      <c r="M157" s="2"/>
      <c r="N157" s="2"/>
      <c r="O157" s="2"/>
      <c r="Q157"/>
      <c r="R157"/>
    </row>
    <row r="158" spans="3:50" x14ac:dyDescent="0.25">
      <c r="C158" s="2"/>
      <c r="D158" s="2"/>
      <c r="E158" s="2"/>
      <c r="F158" s="2"/>
      <c r="G158" s="2"/>
      <c r="H158" s="2"/>
      <c r="I158" s="2"/>
      <c r="J158" s="2"/>
      <c r="M158" s="2"/>
      <c r="N158" s="2"/>
      <c r="O158" s="2"/>
      <c r="Q158"/>
      <c r="R158"/>
    </row>
    <row r="159" spans="3:50" x14ac:dyDescent="0.25">
      <c r="C159" s="2"/>
      <c r="D159" s="2"/>
      <c r="E159" s="2"/>
      <c r="F159" s="2"/>
      <c r="G159" s="2"/>
      <c r="H159" s="2"/>
      <c r="I159" s="2"/>
      <c r="J159" s="2"/>
      <c r="M159" s="2"/>
      <c r="N159" s="2"/>
      <c r="O159" s="2"/>
      <c r="Q159"/>
      <c r="R159"/>
    </row>
    <row r="160" spans="3:50" x14ac:dyDescent="0.25">
      <c r="C160" s="2"/>
      <c r="D160" s="2"/>
      <c r="E160" s="2"/>
      <c r="F160" s="2"/>
      <c r="G160" s="2"/>
      <c r="H160" s="2"/>
      <c r="I160" s="2"/>
      <c r="J160" s="2"/>
      <c r="M160" s="2"/>
      <c r="N160" s="2"/>
      <c r="O160" s="2"/>
      <c r="Q160"/>
      <c r="R160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M161" s="2"/>
      <c r="N161" s="2"/>
      <c r="O161" s="2"/>
      <c r="Q161"/>
      <c r="R161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M162" s="2"/>
      <c r="N162" s="2"/>
      <c r="O162" s="2"/>
      <c r="Q162"/>
      <c r="R16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M163" s="2"/>
      <c r="N163" s="2"/>
      <c r="O163" s="2"/>
      <c r="Q163"/>
      <c r="R163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M164" s="2"/>
      <c r="N164" s="2"/>
      <c r="O164" s="2"/>
      <c r="Q164"/>
      <c r="R164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M165" s="2"/>
      <c r="N165" s="2"/>
      <c r="O165" s="2"/>
      <c r="Q165"/>
      <c r="R165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M166" s="2"/>
      <c r="N166" s="2"/>
      <c r="O166" s="2"/>
      <c r="Q166"/>
      <c r="R166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M167" s="2"/>
      <c r="N167" s="2"/>
      <c r="O167" s="2"/>
      <c r="Q167"/>
      <c r="R167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M168" s="2"/>
      <c r="N168" s="2"/>
      <c r="O168" s="2"/>
      <c r="Q168"/>
      <c r="R168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M169" s="2"/>
      <c r="N169" s="2"/>
      <c r="O169" s="2"/>
      <c r="Q169"/>
      <c r="R169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M170" s="2"/>
      <c r="N170" s="2"/>
      <c r="O170" s="2"/>
      <c r="Q170"/>
      <c r="R170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M171" s="2"/>
      <c r="N171" s="2"/>
      <c r="O171" s="2"/>
      <c r="Q171"/>
      <c r="R171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M172" s="2"/>
      <c r="N172" s="2"/>
      <c r="O172" s="2"/>
      <c r="Q172"/>
      <c r="R17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M173" s="2"/>
      <c r="N173" s="2"/>
      <c r="O173" s="2"/>
      <c r="Q173"/>
      <c r="R173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M174" s="2"/>
      <c r="N174" s="2"/>
      <c r="O174" s="2"/>
      <c r="Q174"/>
      <c r="R174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M175" s="2"/>
      <c r="N175" s="2"/>
      <c r="O175" s="2"/>
      <c r="Q175"/>
      <c r="R175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M176" s="2"/>
      <c r="N176" s="2"/>
      <c r="O176" s="2"/>
      <c r="Q176"/>
      <c r="R176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M177" s="2"/>
      <c r="N177" s="2"/>
      <c r="O177" s="2"/>
      <c r="Q177"/>
      <c r="R177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M178" s="2"/>
      <c r="N178" s="2"/>
      <c r="O178" s="2"/>
      <c r="Q178"/>
      <c r="R178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M179" s="2"/>
      <c r="N179" s="2"/>
      <c r="O179" s="2"/>
      <c r="Q179"/>
      <c r="R179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M180" s="2"/>
      <c r="N180" s="2"/>
      <c r="O180" s="2"/>
      <c r="Q180"/>
      <c r="R180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M181" s="2"/>
      <c r="N181" s="2"/>
      <c r="O181" s="2"/>
      <c r="Q181"/>
      <c r="R181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M182" s="2"/>
      <c r="N182" s="2"/>
      <c r="O182" s="2"/>
      <c r="Q182"/>
      <c r="R18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M183" s="2"/>
      <c r="N183" s="2"/>
      <c r="O183" s="2"/>
      <c r="Q183"/>
      <c r="R183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M184" s="2"/>
      <c r="N184" s="2"/>
      <c r="O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M185" s="2"/>
      <c r="N185" s="2"/>
      <c r="O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M186" s="2"/>
      <c r="N186" s="2"/>
      <c r="O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M187" s="2"/>
      <c r="N187" s="2"/>
      <c r="O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M188" s="2"/>
      <c r="N188" s="2"/>
      <c r="O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M189" s="2"/>
      <c r="N189" s="2"/>
      <c r="O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M190" s="2"/>
      <c r="N190" s="2"/>
      <c r="O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M191" s="2"/>
      <c r="N191" s="2"/>
      <c r="O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M197" s="2"/>
      <c r="N197" s="2"/>
      <c r="O197" s="2"/>
    </row>
    <row r="198" spans="3:15" x14ac:dyDescent="0.25">
      <c r="C198" s="2"/>
      <c r="D198" s="2"/>
      <c r="E198" s="2"/>
      <c r="F198" s="2"/>
      <c r="G198" s="2"/>
      <c r="H198" s="2"/>
      <c r="I198" s="2"/>
      <c r="J198" s="2"/>
      <c r="M198" s="2"/>
      <c r="N198" s="2"/>
      <c r="O198" s="2"/>
    </row>
    <row r="199" spans="3:15" x14ac:dyDescent="0.25">
      <c r="C199" s="2"/>
      <c r="D199" s="2"/>
      <c r="E199" s="2"/>
      <c r="F199" s="2"/>
      <c r="G199" s="2"/>
      <c r="H199" s="2"/>
      <c r="I199" s="2"/>
      <c r="J199" s="2"/>
      <c r="M199" s="2"/>
      <c r="N199" s="2"/>
      <c r="O199" s="2"/>
    </row>
    <row r="200" spans="3:15" x14ac:dyDescent="0.25">
      <c r="C200" s="2"/>
      <c r="D200" s="2"/>
      <c r="E200" s="2"/>
      <c r="F200" s="2"/>
      <c r="G200" s="2"/>
      <c r="H200" s="2"/>
      <c r="I200" s="2"/>
      <c r="J200" s="2"/>
      <c r="M200" s="2"/>
      <c r="N200" s="2"/>
      <c r="O200" s="2"/>
    </row>
    <row r="201" spans="3:15" x14ac:dyDescent="0.25">
      <c r="C201" s="2"/>
      <c r="D201" s="2"/>
      <c r="E201" s="2"/>
      <c r="F201" s="2"/>
      <c r="G201" s="2"/>
      <c r="H201" s="2"/>
      <c r="I201" s="2"/>
      <c r="J201" s="2"/>
      <c r="M201" s="2"/>
      <c r="N201" s="2"/>
      <c r="O201" s="2"/>
    </row>
    <row r="202" spans="3:15" x14ac:dyDescent="0.25">
      <c r="C202" s="2"/>
      <c r="D202" s="2"/>
      <c r="E202" s="2"/>
      <c r="F202" s="2"/>
      <c r="G202" s="2"/>
      <c r="H202" s="2"/>
      <c r="I202" s="2"/>
      <c r="J202" s="2"/>
      <c r="M202" s="2"/>
      <c r="N202" s="2"/>
      <c r="O202" s="2"/>
    </row>
    <row r="203" spans="3:15" x14ac:dyDescent="0.25">
      <c r="C203" s="2"/>
      <c r="D203" s="2"/>
      <c r="E203" s="2"/>
      <c r="F203" s="2"/>
      <c r="G203" s="2"/>
      <c r="H203" s="2"/>
      <c r="I203" s="2"/>
      <c r="J203" s="2"/>
      <c r="M203" s="2"/>
      <c r="N203" s="2"/>
      <c r="O203" s="2"/>
    </row>
    <row r="204" spans="3:15" x14ac:dyDescent="0.25">
      <c r="C204" s="2"/>
      <c r="D204" s="2"/>
      <c r="E204" s="2"/>
      <c r="F204" s="2"/>
      <c r="G204" s="2"/>
      <c r="H204" s="2"/>
      <c r="I204" s="2"/>
      <c r="J204" s="2"/>
      <c r="M204" s="2"/>
      <c r="N204" s="2"/>
      <c r="O204" s="2"/>
    </row>
    <row r="205" spans="3:15" x14ac:dyDescent="0.25">
      <c r="C205" s="2"/>
      <c r="D205" s="2"/>
      <c r="E205" s="2"/>
      <c r="F205" s="2"/>
      <c r="G205" s="2"/>
      <c r="H205" s="2"/>
      <c r="I205" s="2"/>
      <c r="J205" s="2"/>
      <c r="M205" s="2"/>
      <c r="N205" s="2"/>
      <c r="O205" s="2"/>
    </row>
    <row r="206" spans="3:15" x14ac:dyDescent="0.25">
      <c r="C206" s="2"/>
      <c r="D206" s="2"/>
      <c r="E206" s="2"/>
      <c r="F206" s="2"/>
      <c r="G206" s="2"/>
      <c r="H206" s="2"/>
      <c r="I206" s="2"/>
      <c r="J206" s="2"/>
      <c r="M206" s="2"/>
      <c r="N206" s="2"/>
      <c r="O206" s="2"/>
    </row>
    <row r="207" spans="3:15" x14ac:dyDescent="0.25">
      <c r="C207" s="2"/>
      <c r="D207" s="2"/>
      <c r="E207" s="2"/>
      <c r="F207" s="2"/>
      <c r="G207" s="2"/>
      <c r="H207" s="2"/>
      <c r="I207" s="2"/>
      <c r="J207" s="2"/>
      <c r="M207" s="2"/>
      <c r="N207" s="2"/>
      <c r="O207" s="2"/>
    </row>
    <row r="208" spans="3:15" x14ac:dyDescent="0.25">
      <c r="C208" s="2"/>
      <c r="D208" s="2"/>
      <c r="E208" s="2"/>
      <c r="F208" s="2"/>
      <c r="G208" s="2"/>
      <c r="H208" s="2"/>
      <c r="I208" s="2"/>
      <c r="J208" s="2"/>
      <c r="M208" s="2"/>
      <c r="N208" s="2"/>
      <c r="O208" s="2"/>
    </row>
    <row r="209" spans="3:15" x14ac:dyDescent="0.25">
      <c r="C209" s="2"/>
      <c r="D209" s="2"/>
      <c r="E209" s="2"/>
      <c r="F209" s="2"/>
      <c r="G209" s="2"/>
      <c r="H209" s="2"/>
      <c r="I209" s="2"/>
      <c r="J209" s="2"/>
      <c r="M209" s="2"/>
      <c r="N209" s="2"/>
      <c r="O209" s="2"/>
    </row>
    <row r="210" spans="3:15" x14ac:dyDescent="0.25">
      <c r="C210" s="2"/>
      <c r="D210" s="2"/>
      <c r="E210" s="2"/>
      <c r="F210" s="2"/>
      <c r="G210" s="2"/>
      <c r="H210" s="2"/>
      <c r="I210" s="2"/>
      <c r="J210" s="2"/>
      <c r="M210" s="2"/>
      <c r="N210" s="2"/>
      <c r="O210" s="2"/>
    </row>
    <row r="211" spans="3:15" x14ac:dyDescent="0.25">
      <c r="C211" s="2"/>
      <c r="D211" s="2"/>
      <c r="E211" s="2"/>
      <c r="F211" s="2"/>
      <c r="G211" s="2"/>
      <c r="H211" s="2"/>
      <c r="I211" s="2"/>
      <c r="J211" s="2"/>
      <c r="M211" s="2"/>
      <c r="N211" s="2"/>
      <c r="O211" s="2"/>
    </row>
    <row r="212" spans="3:15" x14ac:dyDescent="0.25">
      <c r="C212" s="2"/>
      <c r="D212" s="2"/>
      <c r="E212" s="2"/>
      <c r="F212" s="2"/>
      <c r="G212" s="2"/>
      <c r="H212" s="2"/>
      <c r="I212" s="2"/>
      <c r="J212" s="2"/>
      <c r="M212" s="2"/>
      <c r="N212" s="2"/>
      <c r="O212" s="2"/>
    </row>
    <row r="213" spans="3:15" x14ac:dyDescent="0.25">
      <c r="C213" s="2"/>
      <c r="D213" s="2"/>
      <c r="E213" s="2"/>
      <c r="F213" s="2"/>
      <c r="G213" s="2"/>
      <c r="H213" s="2"/>
      <c r="I213" s="2"/>
      <c r="J213" s="2"/>
      <c r="M213" s="2"/>
      <c r="N213" s="2"/>
      <c r="O213" s="2"/>
    </row>
    <row r="214" spans="3:15" x14ac:dyDescent="0.25">
      <c r="C214" s="2"/>
      <c r="D214" s="2"/>
      <c r="E214" s="2"/>
      <c r="F214" s="2"/>
      <c r="G214" s="2"/>
      <c r="H214" s="2"/>
      <c r="I214" s="2"/>
      <c r="J214" s="2"/>
      <c r="M214" s="2"/>
      <c r="N214" s="2"/>
      <c r="O214" s="2"/>
    </row>
    <row r="215" spans="3:15" x14ac:dyDescent="0.25">
      <c r="C215" s="2"/>
      <c r="D215" s="2"/>
      <c r="E215" s="2"/>
      <c r="F215" s="2"/>
      <c r="G215" s="2"/>
      <c r="H215" s="2"/>
      <c r="I215" s="2"/>
      <c r="J215" s="2"/>
      <c r="M215" s="2"/>
      <c r="N215" s="2"/>
      <c r="O215" s="2"/>
    </row>
    <row r="216" spans="3:15" x14ac:dyDescent="0.25">
      <c r="C216" s="2"/>
      <c r="D216" s="2"/>
      <c r="E216" s="2"/>
      <c r="F216" s="2"/>
      <c r="G216" s="2"/>
      <c r="H216" s="2"/>
      <c r="I216" s="2"/>
      <c r="J216" s="2"/>
      <c r="M216" s="2"/>
      <c r="N216" s="2"/>
      <c r="O216" s="2"/>
    </row>
    <row r="217" spans="3:15" x14ac:dyDescent="0.25">
      <c r="C217" s="2"/>
      <c r="D217" s="2"/>
      <c r="E217" s="2"/>
      <c r="F217" s="2"/>
      <c r="G217" s="2"/>
      <c r="H217" s="2"/>
      <c r="I217" s="2"/>
      <c r="J217" s="2"/>
      <c r="M217" s="2"/>
      <c r="N217" s="2"/>
      <c r="O217" s="2"/>
    </row>
    <row r="218" spans="3:15" x14ac:dyDescent="0.25">
      <c r="C218" s="2"/>
      <c r="D218" s="2"/>
      <c r="E218" s="2"/>
      <c r="F218" s="2"/>
      <c r="G218" s="2"/>
      <c r="H218" s="2"/>
      <c r="I218" s="2"/>
      <c r="J218" s="2"/>
      <c r="M218" s="2"/>
      <c r="N218" s="2"/>
      <c r="O218" s="2"/>
    </row>
    <row r="219" spans="3:15" x14ac:dyDescent="0.25">
      <c r="C219" s="2"/>
      <c r="D219" s="2"/>
      <c r="E219" s="2"/>
      <c r="F219" s="2"/>
      <c r="G219" s="2"/>
      <c r="H219" s="2"/>
      <c r="I219" s="2"/>
      <c r="J219" s="2"/>
      <c r="M219" s="2"/>
      <c r="N219" s="2"/>
      <c r="O219" s="2"/>
    </row>
    <row r="220" spans="3:15" x14ac:dyDescent="0.25">
      <c r="C220" s="2"/>
      <c r="D220" s="2"/>
      <c r="E220" s="2"/>
      <c r="F220" s="2"/>
      <c r="G220" s="2"/>
      <c r="H220" s="2"/>
      <c r="I220" s="2"/>
      <c r="J220" s="2"/>
      <c r="M220" s="2"/>
      <c r="N220" s="2"/>
      <c r="O220" s="2"/>
    </row>
    <row r="221" spans="3:15" x14ac:dyDescent="0.25">
      <c r="C221" s="2"/>
      <c r="D221" s="2"/>
      <c r="E221" s="2"/>
      <c r="F221" s="2"/>
      <c r="G221" s="2"/>
      <c r="H221" s="2"/>
      <c r="I221" s="2"/>
      <c r="J221" s="2"/>
      <c r="M221" s="2"/>
      <c r="N221" s="2"/>
      <c r="O221" s="2"/>
    </row>
    <row r="222" spans="3:15" x14ac:dyDescent="0.25">
      <c r="C222" s="2"/>
      <c r="D222" s="2"/>
      <c r="E222" s="2"/>
      <c r="F222" s="2"/>
      <c r="G222" s="2"/>
      <c r="H222" s="2"/>
      <c r="I222" s="2"/>
      <c r="J222" s="2"/>
      <c r="M222" s="2"/>
      <c r="N222" s="2"/>
      <c r="O222" s="2"/>
    </row>
    <row r="223" spans="3:15" x14ac:dyDescent="0.25">
      <c r="C223" s="2"/>
      <c r="D223" s="2"/>
      <c r="E223" s="2"/>
      <c r="F223" s="2"/>
      <c r="G223" s="2"/>
      <c r="H223" s="2"/>
      <c r="I223" s="2"/>
      <c r="J223" s="2"/>
      <c r="M223" s="2"/>
      <c r="N223" s="2"/>
      <c r="O223" s="2"/>
    </row>
    <row r="224" spans="3:15" x14ac:dyDescent="0.25">
      <c r="C224" s="2"/>
      <c r="D224" s="2"/>
      <c r="E224" s="2"/>
      <c r="F224" s="2"/>
      <c r="G224" s="2"/>
      <c r="H224" s="2"/>
      <c r="I224" s="2"/>
      <c r="J224" s="2"/>
      <c r="M224" s="2"/>
      <c r="N224" s="2"/>
      <c r="O224" s="2"/>
    </row>
    <row r="225" spans="3:15" x14ac:dyDescent="0.25">
      <c r="C225" s="2"/>
      <c r="D225" s="2"/>
      <c r="E225" s="2"/>
      <c r="F225" s="2"/>
      <c r="G225" s="2"/>
      <c r="H225" s="2"/>
      <c r="I225" s="2"/>
      <c r="J225" s="2"/>
      <c r="M225" s="2"/>
      <c r="N225" s="2"/>
      <c r="O225" s="2"/>
    </row>
    <row r="226" spans="3:15" x14ac:dyDescent="0.25">
      <c r="C226" s="2"/>
      <c r="D226" s="2"/>
      <c r="E226" s="2"/>
      <c r="F226" s="2"/>
      <c r="G226" s="2"/>
      <c r="H226" s="2"/>
      <c r="I226" s="2"/>
      <c r="J226" s="2"/>
      <c r="M226" s="2"/>
      <c r="N226" s="2"/>
      <c r="O226" s="2"/>
    </row>
    <row r="227" spans="3:15" x14ac:dyDescent="0.25">
      <c r="C227" s="2"/>
      <c r="D227" s="2"/>
      <c r="E227" s="2"/>
      <c r="F227" s="2"/>
      <c r="G227" s="2"/>
      <c r="H227" s="2"/>
      <c r="I227" s="2"/>
      <c r="J227" s="2"/>
      <c r="M227" s="2"/>
      <c r="N227" s="2"/>
      <c r="O227" s="2"/>
    </row>
    <row r="228" spans="3:15" x14ac:dyDescent="0.25">
      <c r="C228" s="2"/>
      <c r="D228" s="2"/>
      <c r="E228" s="2"/>
      <c r="F228" s="2"/>
      <c r="G228" s="2"/>
      <c r="H228" s="2"/>
      <c r="I228" s="2"/>
      <c r="J228" s="2"/>
      <c r="M228" s="2"/>
      <c r="N228" s="2"/>
      <c r="O228" s="2"/>
    </row>
    <row r="229" spans="3:15" x14ac:dyDescent="0.25">
      <c r="C229" s="2"/>
      <c r="D229" s="2"/>
      <c r="E229" s="2"/>
      <c r="F229" s="2"/>
      <c r="G229" s="2"/>
      <c r="H229" s="2"/>
      <c r="I229" s="2"/>
      <c r="J229" s="2"/>
      <c r="M229" s="2"/>
      <c r="N229" s="2"/>
      <c r="O229" s="2"/>
    </row>
    <row r="230" spans="3:15" x14ac:dyDescent="0.25">
      <c r="C230" s="2"/>
      <c r="D230" s="2"/>
      <c r="E230" s="2"/>
      <c r="F230" s="2"/>
      <c r="G230" s="2"/>
      <c r="H230" s="2"/>
      <c r="I230" s="2"/>
      <c r="J230" s="2"/>
      <c r="M230" s="2"/>
      <c r="N230" s="2"/>
      <c r="O230" s="2"/>
    </row>
    <row r="231" spans="3:15" x14ac:dyDescent="0.25">
      <c r="C231" s="2"/>
      <c r="D231" s="2"/>
      <c r="E231" s="2"/>
      <c r="F231" s="2"/>
      <c r="G231" s="2"/>
      <c r="H231" s="2"/>
      <c r="I231" s="2"/>
      <c r="J231" s="2"/>
      <c r="M231" s="2"/>
      <c r="N231" s="2"/>
      <c r="O231" s="2"/>
    </row>
    <row r="232" spans="3:15" x14ac:dyDescent="0.25">
      <c r="C232" s="2"/>
      <c r="D232" s="2"/>
      <c r="E232" s="2"/>
      <c r="F232" s="2"/>
      <c r="G232" s="2"/>
      <c r="H232" s="2"/>
      <c r="I232" s="2"/>
      <c r="J232" s="2"/>
      <c r="M232" s="2"/>
      <c r="N232" s="2"/>
      <c r="O232" s="2"/>
    </row>
    <row r="233" spans="3:15" x14ac:dyDescent="0.25">
      <c r="C233" s="2"/>
      <c r="D233" s="2"/>
      <c r="E233" s="2"/>
      <c r="F233" s="2"/>
      <c r="G233" s="2"/>
      <c r="H233" s="2"/>
      <c r="I233" s="2"/>
      <c r="J233" s="2"/>
      <c r="M233" s="2"/>
      <c r="N233" s="2"/>
      <c r="O233" s="2"/>
    </row>
    <row r="234" spans="3:15" x14ac:dyDescent="0.25">
      <c r="C234" s="2"/>
      <c r="D234" s="2"/>
      <c r="E234" s="2"/>
      <c r="F234" s="2"/>
      <c r="G234" s="2"/>
      <c r="H234" s="2"/>
      <c r="I234" s="2"/>
      <c r="J234" s="2"/>
      <c r="M234" s="2"/>
      <c r="N234" s="2"/>
      <c r="O234" s="2"/>
    </row>
    <row r="235" spans="3:15" x14ac:dyDescent="0.25">
      <c r="C235" s="2"/>
      <c r="D235" s="2"/>
      <c r="E235" s="2"/>
      <c r="F235" s="2"/>
      <c r="G235" s="2"/>
      <c r="H235" s="2"/>
      <c r="I235" s="2"/>
      <c r="J235" s="2"/>
      <c r="M235" s="2"/>
      <c r="N235" s="2"/>
      <c r="O235" s="2"/>
    </row>
    <row r="236" spans="3:15" x14ac:dyDescent="0.25">
      <c r="C236" s="2"/>
      <c r="D236" s="2"/>
      <c r="E236" s="2"/>
      <c r="F236" s="2"/>
      <c r="G236" s="2"/>
      <c r="H236" s="2"/>
      <c r="I236" s="2"/>
      <c r="J236" s="2"/>
      <c r="M236" s="2"/>
      <c r="N236" s="2"/>
      <c r="O236" s="2"/>
    </row>
    <row r="237" spans="3:15" x14ac:dyDescent="0.25">
      <c r="C237" s="2"/>
      <c r="D237" s="2"/>
      <c r="E237" s="2"/>
      <c r="F237" s="2"/>
      <c r="G237" s="2"/>
      <c r="H237" s="2"/>
      <c r="I237" s="2"/>
      <c r="J237" s="2"/>
      <c r="M237" s="2"/>
      <c r="N237" s="2"/>
      <c r="O237" s="2"/>
    </row>
    <row r="238" spans="3:15" x14ac:dyDescent="0.25">
      <c r="C238" s="2"/>
      <c r="D238" s="2"/>
      <c r="E238" s="2"/>
      <c r="F238" s="2"/>
      <c r="G238" s="2"/>
      <c r="H238" s="2"/>
      <c r="I238" s="2"/>
      <c r="J238" s="2"/>
      <c r="M238" s="2"/>
      <c r="N238" s="2"/>
      <c r="O238" s="2"/>
    </row>
    <row r="239" spans="3:15" x14ac:dyDescent="0.25">
      <c r="C239" s="2"/>
      <c r="D239" s="2"/>
      <c r="E239" s="2"/>
      <c r="F239" s="2"/>
      <c r="G239" s="2"/>
      <c r="H239" s="2"/>
      <c r="I239" s="2"/>
      <c r="J239" s="2"/>
      <c r="M239" s="2"/>
      <c r="N239" s="2"/>
      <c r="O239" s="2"/>
    </row>
    <row r="240" spans="3:15" x14ac:dyDescent="0.25">
      <c r="C240" s="2"/>
      <c r="D240" s="2"/>
      <c r="E240" s="2"/>
      <c r="F240" s="2"/>
      <c r="G240" s="2"/>
      <c r="H240" s="2"/>
      <c r="I240" s="2"/>
      <c r="J240" s="2"/>
      <c r="M240" s="2"/>
      <c r="N240" s="2"/>
      <c r="O240" s="2"/>
    </row>
    <row r="241" spans="3:15" x14ac:dyDescent="0.25">
      <c r="C241" s="2"/>
      <c r="D241" s="2"/>
      <c r="E241" s="2"/>
      <c r="F241" s="2"/>
      <c r="G241" s="2"/>
      <c r="H241" s="2"/>
      <c r="I241" s="2"/>
      <c r="J241" s="2"/>
      <c r="M241" s="2"/>
      <c r="N241" s="2"/>
      <c r="O241" s="2"/>
    </row>
    <row r="242" spans="3:15" x14ac:dyDescent="0.25">
      <c r="C242" s="2"/>
      <c r="D242" s="2"/>
      <c r="E242" s="2"/>
      <c r="F242" s="2"/>
      <c r="G242" s="2"/>
      <c r="H242" s="2"/>
      <c r="I242" s="2"/>
      <c r="J242" s="2"/>
      <c r="M242" s="2"/>
      <c r="N242" s="2"/>
      <c r="O242" s="2"/>
    </row>
    <row r="243" spans="3:15" x14ac:dyDescent="0.25">
      <c r="C243" s="2"/>
      <c r="D243" s="2"/>
      <c r="E243" s="2"/>
      <c r="F243" s="2"/>
      <c r="G243" s="2"/>
      <c r="H243" s="2"/>
      <c r="I243" s="2"/>
      <c r="J243" s="2"/>
      <c r="M243" s="2"/>
      <c r="N243" s="2"/>
      <c r="O243" s="2"/>
    </row>
    <row r="244" spans="3:15" x14ac:dyDescent="0.25">
      <c r="C244" s="2"/>
      <c r="D244" s="2"/>
      <c r="E244" s="2"/>
      <c r="F244" s="2"/>
      <c r="G244" s="2"/>
      <c r="H244" s="2"/>
      <c r="I244" s="2"/>
      <c r="J244" s="2"/>
      <c r="M244" s="2"/>
      <c r="N244" s="2"/>
      <c r="O244" s="2"/>
    </row>
    <row r="245" spans="3:15" x14ac:dyDescent="0.25">
      <c r="C245" s="2"/>
      <c r="D245" s="2"/>
      <c r="E245" s="2"/>
      <c r="F245" s="2"/>
      <c r="G245" s="2"/>
      <c r="H245" s="2"/>
      <c r="I245" s="2"/>
      <c r="J245" s="2"/>
      <c r="M245" s="2"/>
      <c r="N245" s="2"/>
      <c r="O245" s="2"/>
    </row>
    <row r="246" spans="3:15" x14ac:dyDescent="0.25">
      <c r="C246" s="2"/>
      <c r="D246" s="2"/>
      <c r="E246" s="2"/>
      <c r="F246" s="2"/>
      <c r="G246" s="2"/>
      <c r="H246" s="2"/>
      <c r="I246" s="2"/>
      <c r="J246" s="2"/>
      <c r="M246" s="2"/>
      <c r="N246" s="2"/>
      <c r="O246" s="2"/>
    </row>
    <row r="247" spans="3:15" x14ac:dyDescent="0.25">
      <c r="C247" s="2"/>
      <c r="D247" s="2"/>
      <c r="E247" s="2"/>
      <c r="F247" s="2"/>
      <c r="G247" s="2"/>
      <c r="H247" s="2"/>
      <c r="I247" s="2"/>
      <c r="J247" s="2"/>
      <c r="M247" s="2"/>
      <c r="N247" s="2"/>
      <c r="O247" s="2"/>
    </row>
    <row r="248" spans="3:15" x14ac:dyDescent="0.25">
      <c r="C248" s="2"/>
      <c r="D248" s="2"/>
      <c r="E248" s="2"/>
      <c r="F248" s="2"/>
      <c r="G248" s="2"/>
      <c r="H248" s="2"/>
      <c r="I248" s="2"/>
      <c r="J248" s="2"/>
      <c r="M248" s="2"/>
      <c r="N248" s="2"/>
      <c r="O248" s="2"/>
    </row>
    <row r="249" spans="3:15" x14ac:dyDescent="0.25">
      <c r="C249" s="2"/>
      <c r="D249" s="2"/>
      <c r="E249" s="2"/>
      <c r="F249" s="2"/>
      <c r="G249" s="2"/>
      <c r="H249" s="2"/>
      <c r="I249" s="2"/>
      <c r="J249" s="2"/>
      <c r="M249" s="2"/>
      <c r="N249" s="2"/>
      <c r="O249" s="2"/>
    </row>
    <row r="250" spans="3:15" x14ac:dyDescent="0.25">
      <c r="C250" s="2"/>
      <c r="D250" s="2"/>
      <c r="E250" s="2"/>
      <c r="F250" s="2"/>
      <c r="G250" s="2"/>
      <c r="H250" s="2"/>
      <c r="I250" s="2"/>
      <c r="J250" s="2"/>
      <c r="M250" s="2"/>
      <c r="N250" s="2"/>
      <c r="O250" s="2"/>
    </row>
    <row r="251" spans="3:15" x14ac:dyDescent="0.25">
      <c r="C251" s="2"/>
      <c r="D251" s="2"/>
      <c r="E251" s="2"/>
      <c r="F251" s="2"/>
      <c r="G251" s="2"/>
      <c r="H251" s="2"/>
      <c r="I251" s="2"/>
      <c r="J251" s="2"/>
      <c r="M251" s="2"/>
      <c r="N251" s="2"/>
      <c r="O251" s="2"/>
    </row>
    <row r="252" spans="3:15" x14ac:dyDescent="0.25">
      <c r="C252" s="2"/>
      <c r="D252" s="2"/>
      <c r="E252" s="2"/>
      <c r="F252" s="2"/>
      <c r="G252" s="2"/>
      <c r="H252" s="2"/>
      <c r="I252" s="2"/>
      <c r="J252" s="2"/>
      <c r="M252" s="2"/>
      <c r="N252" s="2"/>
      <c r="O252" s="2"/>
    </row>
    <row r="253" spans="3:15" x14ac:dyDescent="0.25">
      <c r="C253" s="2"/>
      <c r="D253" s="2"/>
      <c r="E253" s="2"/>
      <c r="F253" s="2"/>
      <c r="G253" s="2"/>
      <c r="H253" s="2"/>
      <c r="I253" s="2"/>
      <c r="J253" s="2"/>
      <c r="M253" s="2"/>
      <c r="N253" s="2"/>
      <c r="O253" s="2"/>
    </row>
    <row r="254" spans="3:15" x14ac:dyDescent="0.25">
      <c r="C254" s="2"/>
      <c r="D254" s="2"/>
      <c r="E254" s="2"/>
      <c r="F254" s="2"/>
      <c r="G254" s="2"/>
      <c r="H254" s="2"/>
      <c r="I254" s="2"/>
      <c r="J254" s="2"/>
      <c r="M254" s="2"/>
      <c r="N254" s="2"/>
      <c r="O254" s="2"/>
    </row>
    <row r="255" spans="3:15" x14ac:dyDescent="0.25">
      <c r="C255" s="2"/>
      <c r="D255" s="2"/>
      <c r="E255" s="2"/>
      <c r="F255" s="2"/>
      <c r="G255" s="2"/>
      <c r="H255" s="2"/>
      <c r="I255" s="2"/>
      <c r="J255" s="2"/>
      <c r="M255" s="2"/>
      <c r="N255" s="2"/>
      <c r="O255" s="2"/>
    </row>
    <row r="256" spans="3:15" x14ac:dyDescent="0.25">
      <c r="C256" s="2"/>
      <c r="D256" s="2"/>
      <c r="E256" s="2"/>
      <c r="F256" s="2"/>
      <c r="G256" s="2"/>
      <c r="H256" s="2"/>
      <c r="I256" s="2"/>
      <c r="J256" s="2"/>
      <c r="M256" s="2"/>
      <c r="N256" s="2"/>
      <c r="O256" s="2"/>
    </row>
    <row r="257" spans="3:15" x14ac:dyDescent="0.25">
      <c r="C257" s="2"/>
      <c r="D257" s="2"/>
      <c r="E257" s="2"/>
      <c r="F257" s="2"/>
      <c r="G257" s="2"/>
      <c r="H257" s="2"/>
      <c r="I257" s="2"/>
      <c r="J257" s="2"/>
      <c r="M257" s="2"/>
      <c r="N257" s="2"/>
      <c r="O257" s="2"/>
    </row>
    <row r="258" spans="3:15" x14ac:dyDescent="0.25">
      <c r="C258" s="2"/>
      <c r="D258" s="2"/>
      <c r="E258" s="2"/>
      <c r="F258" s="2"/>
      <c r="G258" s="2"/>
      <c r="H258" s="2"/>
      <c r="I258" s="2"/>
      <c r="J258" s="2"/>
      <c r="M258" s="2"/>
      <c r="N258" s="2"/>
      <c r="O258" s="2"/>
    </row>
    <row r="259" spans="3:15" x14ac:dyDescent="0.25">
      <c r="C259" s="2"/>
      <c r="D259" s="2"/>
      <c r="E259" s="2"/>
      <c r="F259" s="2"/>
      <c r="G259" s="2"/>
      <c r="H259" s="2"/>
      <c r="I259" s="2"/>
      <c r="J259" s="2"/>
      <c r="M259" s="2"/>
      <c r="N259" s="2"/>
      <c r="O259" s="2"/>
    </row>
    <row r="260" spans="3:15" x14ac:dyDescent="0.25">
      <c r="C260" s="2"/>
      <c r="D260" s="2"/>
      <c r="E260" s="2"/>
      <c r="F260" s="2"/>
      <c r="G260" s="2"/>
      <c r="H260" s="2"/>
      <c r="I260" s="2"/>
      <c r="J260" s="2"/>
      <c r="M260" s="2"/>
      <c r="N260" s="2"/>
      <c r="O260" s="2"/>
    </row>
    <row r="261" spans="3:15" x14ac:dyDescent="0.25">
      <c r="C261" s="2"/>
      <c r="D261" s="2"/>
      <c r="E261" s="2"/>
      <c r="F261" s="2"/>
      <c r="G261" s="2"/>
      <c r="H261" s="2"/>
      <c r="I261" s="2"/>
      <c r="J261" s="2"/>
      <c r="M261" s="2"/>
      <c r="N261" s="2"/>
      <c r="O261" s="2"/>
    </row>
    <row r="262" spans="3:15" x14ac:dyDescent="0.25">
      <c r="C262" s="2"/>
      <c r="D262" s="2"/>
      <c r="E262" s="2"/>
      <c r="F262" s="2"/>
      <c r="G262" s="2"/>
      <c r="H262" s="2"/>
      <c r="I262" s="2"/>
      <c r="J262" s="2"/>
      <c r="M262" s="2"/>
      <c r="N262" s="2"/>
      <c r="O262" s="2"/>
    </row>
    <row r="263" spans="3:15" x14ac:dyDescent="0.25">
      <c r="C263" s="2"/>
      <c r="D263" s="2"/>
      <c r="E263" s="2"/>
      <c r="F263" s="2"/>
      <c r="G263" s="2"/>
      <c r="H263" s="2"/>
      <c r="I263" s="2"/>
      <c r="J263" s="2"/>
      <c r="M263" s="2"/>
      <c r="N263" s="2"/>
      <c r="O263" s="2"/>
    </row>
    <row r="264" spans="3:15" x14ac:dyDescent="0.25">
      <c r="C264" s="2"/>
      <c r="D264" s="2"/>
      <c r="E264" s="2"/>
      <c r="F264" s="2"/>
      <c r="G264" s="2"/>
      <c r="H264" s="2"/>
      <c r="I264" s="2"/>
      <c r="J264" s="2"/>
      <c r="M264" s="2"/>
      <c r="N264" s="2"/>
      <c r="O264" s="2"/>
    </row>
    <row r="265" spans="3:15" x14ac:dyDescent="0.25">
      <c r="C265" s="2"/>
      <c r="D265" s="2"/>
      <c r="E265" s="2"/>
      <c r="F265" s="2"/>
      <c r="G265" s="2"/>
      <c r="H265" s="2"/>
      <c r="I265" s="2"/>
      <c r="J265" s="2"/>
      <c r="M265" s="2"/>
      <c r="N265" s="2"/>
      <c r="O265" s="2"/>
    </row>
    <row r="266" spans="3:15" x14ac:dyDescent="0.25">
      <c r="C266" s="2"/>
      <c r="D266" s="2"/>
      <c r="E266" s="2"/>
      <c r="F266" s="2"/>
      <c r="G266" s="2"/>
      <c r="H266" s="2"/>
      <c r="I266" s="2"/>
      <c r="J266" s="2"/>
      <c r="M266" s="2"/>
      <c r="N266" s="2"/>
      <c r="O266" s="2"/>
    </row>
    <row r="267" spans="3:15" x14ac:dyDescent="0.25">
      <c r="C267" s="2"/>
      <c r="D267" s="2"/>
      <c r="E267" s="2"/>
      <c r="F267" s="2"/>
      <c r="G267" s="2"/>
      <c r="H267" s="2"/>
      <c r="I267" s="2"/>
      <c r="J267" s="2"/>
      <c r="M267" s="2"/>
      <c r="N267" s="2"/>
      <c r="O267" s="2"/>
    </row>
    <row r="268" spans="3:15" x14ac:dyDescent="0.25">
      <c r="C268" s="2"/>
      <c r="D268" s="2"/>
      <c r="E268" s="2"/>
      <c r="F268" s="2"/>
      <c r="G268" s="2"/>
      <c r="H268" s="2"/>
      <c r="I268" s="2"/>
      <c r="J268" s="2"/>
      <c r="M268" s="2"/>
      <c r="N268" s="2"/>
      <c r="O268" s="2"/>
    </row>
    <row r="269" spans="3:15" x14ac:dyDescent="0.25">
      <c r="C269" s="2"/>
      <c r="D269" s="2"/>
      <c r="E269" s="2"/>
      <c r="F269" s="2"/>
      <c r="G269" s="2"/>
      <c r="H269" s="2"/>
      <c r="I269" s="2"/>
      <c r="J269" s="2"/>
      <c r="M269" s="2"/>
      <c r="N269" s="2"/>
      <c r="O269" s="2"/>
    </row>
    <row r="270" spans="3:15" x14ac:dyDescent="0.25">
      <c r="C270" s="2"/>
      <c r="D270" s="2"/>
      <c r="E270" s="2"/>
      <c r="F270" s="2"/>
      <c r="G270" s="2"/>
      <c r="H270" s="2"/>
      <c r="I270" s="2"/>
      <c r="J270" s="2"/>
      <c r="M270" s="2"/>
      <c r="N270" s="2"/>
      <c r="O270" s="2"/>
    </row>
    <row r="271" spans="3:15" x14ac:dyDescent="0.25">
      <c r="C271" s="2"/>
      <c r="D271" s="2"/>
      <c r="E271" s="2"/>
      <c r="F271" s="2"/>
      <c r="G271" s="2"/>
      <c r="H271" s="2"/>
      <c r="I271" s="2"/>
      <c r="J271" s="2"/>
      <c r="M271" s="2"/>
      <c r="N271" s="2"/>
      <c r="O271" s="2"/>
    </row>
    <row r="272" spans="3:15" x14ac:dyDescent="0.25">
      <c r="C272" s="2"/>
      <c r="D272" s="2"/>
      <c r="E272" s="2"/>
      <c r="F272" s="2"/>
      <c r="G272" s="2"/>
      <c r="H272" s="2"/>
      <c r="I272" s="2"/>
      <c r="J272" s="2"/>
      <c r="M272" s="2"/>
      <c r="N272" s="2"/>
      <c r="O272" s="2"/>
    </row>
    <row r="273" spans="3:36" x14ac:dyDescent="0.25">
      <c r="C273" s="2"/>
      <c r="D273" s="2"/>
      <c r="E273" s="2"/>
      <c r="F273" s="2"/>
      <c r="G273" s="2"/>
      <c r="H273" s="2"/>
      <c r="I273" s="2"/>
      <c r="J273" s="2"/>
      <c r="M273" s="2"/>
      <c r="N273" s="2"/>
      <c r="O273" s="2"/>
    </row>
    <row r="274" spans="3:36" x14ac:dyDescent="0.25">
      <c r="C274" s="2"/>
      <c r="D274" s="2"/>
      <c r="E274" s="2"/>
      <c r="F274" s="2"/>
      <c r="G274" s="2"/>
      <c r="H274" s="2"/>
      <c r="I274" s="2"/>
      <c r="J274" s="2"/>
      <c r="M274" s="2"/>
      <c r="N274" s="2"/>
      <c r="O274" s="2"/>
    </row>
    <row r="275" spans="3:36" x14ac:dyDescent="0.25">
      <c r="C275" s="2"/>
      <c r="D275" s="2"/>
      <c r="E275" s="2"/>
      <c r="F275" s="2"/>
      <c r="G275" s="2"/>
      <c r="H275" s="2"/>
      <c r="I275" s="2"/>
      <c r="J275" s="2"/>
      <c r="M275" s="2"/>
      <c r="N275" s="2"/>
      <c r="O275" s="2"/>
    </row>
    <row r="276" spans="3:36" x14ac:dyDescent="0.25">
      <c r="C276" s="2"/>
      <c r="D276" s="2"/>
      <c r="E276" s="2"/>
      <c r="F276" s="2"/>
      <c r="G276" s="2"/>
      <c r="H276" s="2"/>
      <c r="I276" s="2"/>
      <c r="J276" s="2"/>
      <c r="M276" s="2"/>
      <c r="N276" s="2"/>
      <c r="O276" s="2"/>
    </row>
    <row r="277" spans="3:36" x14ac:dyDescent="0.25">
      <c r="C277" s="3"/>
      <c r="D277" s="3"/>
      <c r="E277" s="3"/>
      <c r="H277" s="3"/>
      <c r="I277" s="3"/>
      <c r="J277" s="3"/>
      <c r="K277" s="3"/>
      <c r="L277" s="3"/>
      <c r="M277" s="3"/>
      <c r="N277" s="3"/>
    </row>
    <row r="278" spans="3:36" x14ac:dyDescent="0.25">
      <c r="C278" s="3"/>
      <c r="D278" s="3"/>
      <c r="E278" s="3"/>
      <c r="H278" s="3"/>
      <c r="I278" s="3"/>
      <c r="J278" s="3"/>
      <c r="K278" s="3"/>
      <c r="L278" s="3"/>
      <c r="M278" s="3"/>
      <c r="N278" s="3"/>
    </row>
    <row r="280" spans="3:36" x14ac:dyDescent="0.25">
      <c r="C280" s="2"/>
      <c r="D280" s="2"/>
      <c r="E280" s="2"/>
      <c r="F280" s="2"/>
      <c r="G280" s="2"/>
      <c r="H280" s="2"/>
      <c r="I280" s="2"/>
      <c r="J280" s="2"/>
      <c r="M280" s="2"/>
      <c r="N280" s="2"/>
      <c r="O280" s="2"/>
      <c r="U280"/>
      <c r="Y280"/>
      <c r="Z280"/>
    </row>
    <row r="281" spans="3:36" x14ac:dyDescent="0.25">
      <c r="C281" s="2"/>
      <c r="D281" s="2"/>
      <c r="E281" s="2"/>
      <c r="F281" s="2"/>
      <c r="G281" s="2"/>
      <c r="H281" s="2"/>
      <c r="I281" s="2"/>
      <c r="J281" s="2"/>
      <c r="M281" s="2"/>
      <c r="N281" s="2"/>
      <c r="O281" s="2"/>
      <c r="Q281" s="8" t="s">
        <v>3</v>
      </c>
      <c r="R281"/>
    </row>
    <row r="282" spans="3:36" x14ac:dyDescent="0.25">
      <c r="C282" s="2"/>
      <c r="D282" s="2"/>
      <c r="E282" s="2"/>
      <c r="F282" s="2"/>
      <c r="G282" s="2"/>
      <c r="H282" s="2"/>
      <c r="I282" s="2"/>
      <c r="J282" s="2"/>
      <c r="M282" s="2"/>
      <c r="N282" s="2"/>
      <c r="O282" s="2"/>
      <c r="Q282" s="8" t="s">
        <v>117</v>
      </c>
      <c r="R282"/>
      <c r="AI282"/>
      <c r="AJ282"/>
    </row>
    <row r="283" spans="3:36" x14ac:dyDescent="0.25">
      <c r="C283" s="2"/>
      <c r="D283" s="2"/>
      <c r="E283" s="2"/>
      <c r="F283" s="2"/>
      <c r="G283" s="2"/>
      <c r="H283" s="2"/>
      <c r="I283" s="2"/>
      <c r="J283" s="2"/>
      <c r="M283" s="2"/>
      <c r="N283" s="2"/>
      <c r="O283" s="2"/>
      <c r="Q283"/>
      <c r="R283"/>
    </row>
    <row r="284" spans="3:36" x14ac:dyDescent="0.25">
      <c r="C284" s="2"/>
      <c r="D284" s="2"/>
      <c r="E284" s="2"/>
      <c r="F284" s="2"/>
      <c r="G284" s="2"/>
      <c r="H284" s="2"/>
      <c r="I284" s="2"/>
      <c r="J284" s="2"/>
      <c r="M284" s="2"/>
      <c r="N284" s="2"/>
      <c r="O284" s="2"/>
      <c r="Q284" s="3">
        <f>'Quarterly Average'!AZ5</f>
        <v>10.27306015071442</v>
      </c>
      <c r="R284"/>
      <c r="Z284" s="4"/>
    </row>
    <row r="285" spans="3:36" x14ac:dyDescent="0.25">
      <c r="C285" s="2"/>
      <c r="D285" s="2"/>
      <c r="E285" s="2"/>
      <c r="F285" s="2"/>
      <c r="G285" s="2"/>
      <c r="H285" s="2"/>
      <c r="I285" s="2"/>
      <c r="J285" s="2"/>
      <c r="M285" s="2"/>
      <c r="N285" s="2"/>
      <c r="O285" s="2"/>
      <c r="Q285" s="3">
        <f>'Quarterly Average'!AZ6</f>
        <v>10.38116411471356</v>
      </c>
      <c r="R285"/>
      <c r="Z285" s="4"/>
    </row>
    <row r="286" spans="3:36" x14ac:dyDescent="0.25">
      <c r="C286" s="2"/>
      <c r="D286" s="2"/>
      <c r="E286" s="2"/>
      <c r="F286" s="2"/>
      <c r="G286" s="2"/>
      <c r="H286" s="2"/>
      <c r="I286" s="2"/>
      <c r="J286" s="2"/>
      <c r="M286" s="2"/>
      <c r="N286" s="2"/>
      <c r="O286" s="2"/>
      <c r="Q286" s="3">
        <f>'Quarterly Average'!AZ7</f>
        <v>10.09422717217574</v>
      </c>
      <c r="R286"/>
      <c r="Z286" s="4"/>
    </row>
    <row r="287" spans="3:36" x14ac:dyDescent="0.25">
      <c r="C287" s="2"/>
      <c r="D287" s="2"/>
      <c r="E287" s="2"/>
      <c r="F287" s="2"/>
      <c r="G287" s="2"/>
      <c r="H287" s="2"/>
      <c r="I287" s="2"/>
      <c r="J287" s="2"/>
      <c r="M287" s="2"/>
      <c r="N287" s="2"/>
      <c r="O287" s="2"/>
      <c r="Q287" s="3">
        <f>'Quarterly Average'!AZ8</f>
        <v>9.789401584113504</v>
      </c>
      <c r="R287"/>
      <c r="Z287" s="4"/>
    </row>
    <row r="288" spans="3:36" x14ac:dyDescent="0.25">
      <c r="C288" s="2"/>
      <c r="D288" s="2"/>
      <c r="E288" s="2"/>
      <c r="F288" s="2"/>
      <c r="G288" s="2"/>
      <c r="H288" s="2"/>
      <c r="I288" s="2"/>
      <c r="J288" s="2"/>
      <c r="M288" s="2"/>
      <c r="N288" s="2"/>
      <c r="O288" s="2"/>
      <c r="Q288" s="3">
        <f>'Quarterly Average'!AZ9</f>
        <v>9.9597355328149373</v>
      </c>
      <c r="R288"/>
      <c r="Z288" s="4"/>
    </row>
    <row r="289" spans="3:26" x14ac:dyDescent="0.25">
      <c r="C289" s="2"/>
      <c r="D289" s="2"/>
      <c r="E289" s="2"/>
      <c r="F289" s="2"/>
      <c r="G289" s="2"/>
      <c r="H289" s="2"/>
      <c r="I289" s="2"/>
      <c r="J289" s="2"/>
      <c r="M289" s="2"/>
      <c r="N289" s="2"/>
      <c r="O289" s="2"/>
      <c r="Q289" s="3">
        <f>'Quarterly Average'!AZ10</f>
        <v>10.273276344632523</v>
      </c>
      <c r="R289"/>
      <c r="Z289" s="4"/>
    </row>
    <row r="290" spans="3:26" x14ac:dyDescent="0.25">
      <c r="C290" s="2"/>
      <c r="D290" s="2"/>
      <c r="E290" s="2"/>
      <c r="F290" s="2"/>
      <c r="G290" s="2"/>
      <c r="H290" s="2"/>
      <c r="I290" s="2"/>
      <c r="J290" s="2"/>
      <c r="M290" s="2"/>
      <c r="N290" s="2"/>
      <c r="O290" s="2"/>
      <c r="Q290" s="3">
        <f>'Quarterly Average'!AZ11</f>
        <v>10.734797955936425</v>
      </c>
      <c r="R290"/>
      <c r="Z290" s="4"/>
    </row>
    <row r="291" spans="3:26" x14ac:dyDescent="0.25">
      <c r="C291" s="2"/>
      <c r="D291" s="2"/>
      <c r="E291" s="2"/>
      <c r="F291" s="2"/>
      <c r="G291" s="2"/>
      <c r="H291" s="2"/>
      <c r="I291" s="2"/>
      <c r="J291" s="2"/>
      <c r="M291" s="2"/>
      <c r="N291" s="2"/>
      <c r="O291" s="2"/>
      <c r="Q291" s="3">
        <f>'Quarterly Average'!AZ12</f>
        <v>12.158000148194279</v>
      </c>
      <c r="R291"/>
      <c r="Z291" s="4"/>
    </row>
    <row r="292" spans="3:26" x14ac:dyDescent="0.25">
      <c r="C292" s="2"/>
      <c r="D292" s="2"/>
      <c r="E292" s="2"/>
      <c r="F292" s="2"/>
      <c r="G292" s="2"/>
      <c r="H292" s="2"/>
      <c r="I292" s="2"/>
      <c r="J292" s="2"/>
      <c r="M292" s="2"/>
      <c r="N292" s="2"/>
      <c r="O292" s="2"/>
      <c r="Q292" s="3">
        <f>'Quarterly Average'!AZ13</f>
        <v>12.3268853827797</v>
      </c>
      <c r="R292"/>
      <c r="Z292" s="4"/>
    </row>
    <row r="293" spans="3:26" x14ac:dyDescent="0.25">
      <c r="C293" s="2"/>
      <c r="D293" s="2"/>
      <c r="E293" s="2"/>
      <c r="F293" s="2"/>
      <c r="G293" s="2"/>
      <c r="H293" s="2"/>
      <c r="I293" s="2"/>
      <c r="J293" s="2"/>
      <c r="M293" s="2"/>
      <c r="N293" s="2"/>
      <c r="O293" s="2"/>
      <c r="Q293" s="3">
        <f>'Quarterly Average'!AZ14</f>
        <v>12.129487123355627</v>
      </c>
      <c r="R293"/>
      <c r="Z293" s="4"/>
    </row>
    <row r="294" spans="3:26" x14ac:dyDescent="0.25">
      <c r="C294" s="2"/>
      <c r="D294" s="2"/>
      <c r="E294" s="2"/>
      <c r="F294" s="2"/>
      <c r="G294" s="2"/>
      <c r="H294" s="2"/>
      <c r="I294" s="2"/>
      <c r="J294" s="2"/>
      <c r="M294" s="2"/>
      <c r="N294" s="2"/>
      <c r="O294" s="2"/>
      <c r="Q294" s="3">
        <f>'Quarterly Average'!AZ15</f>
        <v>12.25615866367559</v>
      </c>
      <c r="R294"/>
      <c r="Z294" s="4"/>
    </row>
    <row r="295" spans="3:26" x14ac:dyDescent="0.25">
      <c r="C295" s="2"/>
      <c r="D295" s="2"/>
      <c r="E295" s="2"/>
      <c r="F295" s="2"/>
      <c r="G295" s="2"/>
      <c r="H295" s="2"/>
      <c r="I295" s="2"/>
      <c r="J295" s="2"/>
      <c r="M295" s="2"/>
      <c r="N295" s="2"/>
      <c r="O295" s="2"/>
      <c r="Q295" s="3">
        <f>'Quarterly Average'!AZ16</f>
        <v>12.513166288637017</v>
      </c>
      <c r="R295"/>
      <c r="Z295" s="4"/>
    </row>
    <row r="296" spans="3:26" x14ac:dyDescent="0.25">
      <c r="C296" s="2"/>
      <c r="D296" s="2"/>
      <c r="E296" s="2"/>
      <c r="F296" s="2"/>
      <c r="G296" s="2"/>
      <c r="H296" s="2"/>
      <c r="I296" s="2"/>
      <c r="J296" s="2"/>
      <c r="M296" s="2"/>
      <c r="N296" s="2"/>
      <c r="O296" s="2"/>
      <c r="Q296" s="3">
        <f>'Quarterly Average'!AZ17</f>
        <v>13.021172239094859</v>
      </c>
      <c r="R296"/>
      <c r="Z296" s="4"/>
    </row>
    <row r="297" spans="3:26" x14ac:dyDescent="0.25">
      <c r="C297" s="2"/>
      <c r="D297" s="2"/>
      <c r="E297" s="2"/>
      <c r="F297" s="2"/>
      <c r="G297" s="2"/>
      <c r="H297" s="2"/>
      <c r="I297" s="2"/>
      <c r="J297" s="2"/>
      <c r="M297" s="2"/>
      <c r="N297" s="2"/>
      <c r="O297" s="2"/>
      <c r="Q297" s="3">
        <f>'Quarterly Average'!AZ18</f>
        <v>13.426872337251691</v>
      </c>
      <c r="R297"/>
      <c r="Z297" s="4"/>
    </row>
    <row r="298" spans="3:26" x14ac:dyDescent="0.25">
      <c r="C298" s="2"/>
      <c r="D298" s="2"/>
      <c r="E298" s="2"/>
      <c r="F298" s="2"/>
      <c r="G298" s="2"/>
      <c r="H298" s="2"/>
      <c r="I298" s="2"/>
      <c r="J298" s="2"/>
      <c r="M298" s="2"/>
      <c r="N298" s="2"/>
      <c r="O298" s="2"/>
      <c r="Q298" s="3">
        <f>'Quarterly Average'!AZ19</f>
        <v>14.638763927976109</v>
      </c>
      <c r="R298"/>
      <c r="Z298" s="4"/>
    </row>
    <row r="299" spans="3:26" x14ac:dyDescent="0.25">
      <c r="C299" s="2"/>
      <c r="D299" s="2"/>
      <c r="E299" s="2"/>
      <c r="F299" s="2"/>
      <c r="G299" s="2"/>
      <c r="H299" s="2"/>
      <c r="I299" s="2"/>
      <c r="J299" s="2"/>
      <c r="M299" s="2"/>
      <c r="N299" s="2"/>
      <c r="O299" s="2"/>
      <c r="Q299" s="3">
        <f>'Quarterly Average'!AZ20</f>
        <v>14.587085205911833</v>
      </c>
      <c r="R299"/>
      <c r="Z299" s="4"/>
    </row>
    <row r="300" spans="3:26" x14ac:dyDescent="0.25">
      <c r="C300" s="2"/>
      <c r="D300" s="2"/>
      <c r="E300" s="2"/>
      <c r="F300" s="2"/>
      <c r="G300" s="2"/>
      <c r="H300" s="2"/>
      <c r="I300" s="2"/>
      <c r="J300" s="2"/>
      <c r="M300" s="2"/>
      <c r="N300" s="2"/>
      <c r="O300" s="2"/>
      <c r="Q300" s="3">
        <f>'Quarterly Average'!AZ21</f>
        <v>14.512954073247029</v>
      </c>
      <c r="R300"/>
      <c r="Z300" s="4"/>
    </row>
    <row r="301" spans="3:26" x14ac:dyDescent="0.25">
      <c r="C301" s="2"/>
      <c r="D301" s="2"/>
      <c r="E301" s="2"/>
      <c r="F301" s="2"/>
      <c r="G301" s="2"/>
      <c r="H301" s="2"/>
      <c r="I301" s="2"/>
      <c r="J301" s="2"/>
      <c r="M301" s="2"/>
      <c r="N301" s="2"/>
      <c r="O301" s="2"/>
      <c r="Q301" s="3">
        <f>'Quarterly Average'!AZ22</f>
        <v>14.659303190038031</v>
      </c>
      <c r="R301"/>
      <c r="Z301" s="4"/>
    </row>
    <row r="302" spans="3:26" x14ac:dyDescent="0.25">
      <c r="C302" s="2"/>
      <c r="D302" s="2"/>
      <c r="E302" s="2"/>
      <c r="F302" s="2"/>
      <c r="G302" s="2"/>
      <c r="H302" s="2"/>
      <c r="I302" s="2"/>
      <c r="J302" s="2"/>
      <c r="M302" s="2"/>
      <c r="N302" s="2"/>
      <c r="O302" s="2"/>
      <c r="Q302" s="3">
        <f>'Quarterly Average'!AZ23</f>
        <v>15.226728579661176</v>
      </c>
      <c r="R302"/>
      <c r="Z302" s="4"/>
    </row>
    <row r="303" spans="3:26" x14ac:dyDescent="0.25">
      <c r="C303" s="2"/>
      <c r="D303" s="2"/>
      <c r="E303" s="2"/>
      <c r="F303" s="2"/>
      <c r="G303" s="2"/>
      <c r="H303" s="2"/>
      <c r="I303" s="2"/>
      <c r="J303" s="2"/>
      <c r="M303" s="2"/>
      <c r="N303" s="2"/>
      <c r="O303" s="2"/>
      <c r="Q303" s="3">
        <f>'Quarterly Average'!AZ24</f>
        <v>15.638365423976964</v>
      </c>
      <c r="R303"/>
      <c r="Z303" s="4"/>
    </row>
    <row r="304" spans="3:26" x14ac:dyDescent="0.25">
      <c r="C304" s="2"/>
      <c r="D304" s="2"/>
      <c r="E304" s="2"/>
      <c r="F304" s="2"/>
      <c r="G304" s="2"/>
      <c r="H304" s="2"/>
      <c r="I304" s="2"/>
      <c r="J304" s="2"/>
      <c r="M304" s="2"/>
      <c r="N304" s="2"/>
      <c r="O304" s="2"/>
      <c r="Q304" s="3">
        <f>'Quarterly Average'!AZ25</f>
        <v>16.237161551856563</v>
      </c>
      <c r="R304"/>
      <c r="Z304" s="4"/>
    </row>
    <row r="305" spans="3:26" x14ac:dyDescent="0.25">
      <c r="C305" s="2"/>
      <c r="D305" s="2"/>
      <c r="E305" s="2"/>
      <c r="F305" s="2"/>
      <c r="G305" s="2"/>
      <c r="H305" s="2"/>
      <c r="I305" s="2"/>
      <c r="J305" s="2"/>
      <c r="M305" s="2"/>
      <c r="N305" s="2"/>
      <c r="O305" s="2"/>
      <c r="Q305" s="3">
        <f>'Quarterly Average'!AZ26</f>
        <v>17.406021770697045</v>
      </c>
      <c r="R305"/>
      <c r="Z305" s="4"/>
    </row>
    <row r="306" spans="3:26" x14ac:dyDescent="0.25">
      <c r="C306" s="2"/>
      <c r="D306" s="2"/>
      <c r="E306" s="2"/>
      <c r="F306" s="2"/>
      <c r="G306" s="2"/>
      <c r="H306" s="2"/>
      <c r="I306" s="2"/>
      <c r="J306" s="2"/>
      <c r="M306" s="2"/>
      <c r="N306" s="2"/>
      <c r="O306" s="2"/>
      <c r="Q306" s="3">
        <f>'Quarterly Average'!AZ27</f>
        <v>17.326698932275324</v>
      </c>
      <c r="R306"/>
      <c r="Z306" s="4"/>
    </row>
    <row r="307" spans="3:26" x14ac:dyDescent="0.25">
      <c r="C307" s="2"/>
      <c r="D307" s="2"/>
      <c r="E307" s="2"/>
      <c r="F307" s="2"/>
      <c r="G307" s="2"/>
      <c r="H307" s="2"/>
      <c r="I307" s="2"/>
      <c r="J307" s="2"/>
      <c r="M307" s="2"/>
      <c r="N307" s="2"/>
      <c r="O307" s="2"/>
      <c r="Q307" s="3">
        <f>'Quarterly Average'!AZ28</f>
        <v>16.299022732874022</v>
      </c>
      <c r="R307"/>
      <c r="Z307" s="4"/>
    </row>
    <row r="308" spans="3:26" x14ac:dyDescent="0.25">
      <c r="C308" s="2"/>
      <c r="D308" s="2"/>
      <c r="E308" s="2"/>
      <c r="F308" s="2"/>
      <c r="G308" s="2"/>
      <c r="H308" s="2"/>
      <c r="I308" s="2"/>
      <c r="J308" s="2"/>
      <c r="M308" s="2"/>
      <c r="N308" s="2"/>
      <c r="O308" s="2"/>
      <c r="Q308" s="3">
        <f>'Quarterly Average'!AZ29</f>
        <v>17.023373162616089</v>
      </c>
      <c r="R308"/>
      <c r="Z308" s="4"/>
    </row>
    <row r="309" spans="3:26" x14ac:dyDescent="0.25">
      <c r="C309" s="2"/>
      <c r="D309" s="2"/>
      <c r="E309" s="2"/>
      <c r="F309" s="2"/>
      <c r="G309" s="2"/>
      <c r="H309" s="2"/>
      <c r="I309" s="2"/>
      <c r="J309" s="2"/>
      <c r="M309" s="2"/>
      <c r="N309" s="2"/>
      <c r="O309" s="2"/>
      <c r="Q309" s="3">
        <f>'Quarterly Average'!AZ30</f>
        <v>17.295754407381867</v>
      </c>
      <c r="R309"/>
      <c r="Z309" s="4"/>
    </row>
    <row r="310" spans="3:26" x14ac:dyDescent="0.25">
      <c r="C310" s="2"/>
      <c r="D310" s="2"/>
      <c r="E310" s="2"/>
      <c r="F310" s="2"/>
      <c r="G310" s="2"/>
      <c r="H310" s="2"/>
      <c r="I310" s="2"/>
      <c r="J310" s="2"/>
      <c r="M310" s="2"/>
      <c r="N310" s="2"/>
      <c r="O310" s="2"/>
      <c r="Q310" s="3">
        <f>'Quarterly Average'!AZ31</f>
        <v>17.281512738104375</v>
      </c>
      <c r="R310"/>
      <c r="Z310" s="4"/>
    </row>
    <row r="311" spans="3:26" x14ac:dyDescent="0.25">
      <c r="C311" s="2"/>
      <c r="D311" s="2"/>
      <c r="E311" s="2"/>
      <c r="F311" s="2"/>
      <c r="G311" s="2"/>
      <c r="H311" s="2"/>
      <c r="I311" s="2"/>
      <c r="J311" s="2"/>
      <c r="M311" s="2"/>
      <c r="N311" s="2"/>
      <c r="O311" s="2"/>
      <c r="Q311" s="3">
        <f>'Quarterly Average'!AZ32</f>
        <v>17.312726734295499</v>
      </c>
      <c r="R311"/>
      <c r="Z311" s="4"/>
    </row>
    <row r="312" spans="3:26" x14ac:dyDescent="0.25">
      <c r="C312" s="2"/>
      <c r="D312" s="2"/>
      <c r="E312" s="2"/>
      <c r="F312" s="2"/>
      <c r="G312" s="2"/>
      <c r="H312" s="2"/>
      <c r="I312" s="2"/>
      <c r="J312" s="2"/>
      <c r="M312" s="2"/>
      <c r="N312" s="2"/>
      <c r="O312" s="2"/>
      <c r="Q312" s="3">
        <f>'Quarterly Average'!AZ33</f>
        <v>17.8558040316091</v>
      </c>
      <c r="R312"/>
      <c r="Z312" s="4"/>
    </row>
    <row r="313" spans="3:26" x14ac:dyDescent="0.25">
      <c r="C313" s="2"/>
      <c r="D313" s="2"/>
      <c r="E313" s="2"/>
      <c r="F313" s="2"/>
      <c r="G313" s="2"/>
      <c r="H313" s="2"/>
      <c r="I313" s="2"/>
      <c r="J313" s="2"/>
      <c r="M313" s="2"/>
      <c r="N313" s="2"/>
      <c r="O313" s="2"/>
      <c r="Q313" s="3">
        <f>'Quarterly Average'!AZ34</f>
        <v>18.033692628081507</v>
      </c>
      <c r="R313"/>
      <c r="Z313" s="4"/>
    </row>
    <row r="314" spans="3:26" x14ac:dyDescent="0.25">
      <c r="C314" s="2"/>
      <c r="D314" s="2"/>
      <c r="E314" s="2"/>
      <c r="F314" s="2"/>
      <c r="G314" s="2"/>
      <c r="H314" s="2"/>
      <c r="I314" s="2"/>
      <c r="J314" s="2"/>
      <c r="M314" s="2"/>
      <c r="N314" s="2"/>
      <c r="O314" s="2"/>
      <c r="Q314" s="3">
        <f>'Quarterly Average'!AZ35</f>
        <v>17.943415242786838</v>
      </c>
      <c r="R314"/>
      <c r="Z314" s="4"/>
    </row>
    <row r="315" spans="3:26" x14ac:dyDescent="0.25">
      <c r="C315" s="2"/>
      <c r="D315" s="2"/>
      <c r="E315" s="2"/>
      <c r="F315" s="2"/>
      <c r="G315" s="2"/>
      <c r="H315" s="2"/>
      <c r="I315" s="2"/>
      <c r="J315" s="2"/>
      <c r="M315" s="2"/>
      <c r="N315" s="2"/>
      <c r="O315" s="2"/>
      <c r="Q315" s="3">
        <f>'Quarterly Average'!AZ36</f>
        <v>18.3028278042963</v>
      </c>
      <c r="R315"/>
      <c r="Z315" s="4"/>
    </row>
    <row r="316" spans="3:26" x14ac:dyDescent="0.25">
      <c r="C316" s="2"/>
      <c r="D316" s="2"/>
      <c r="E316" s="2"/>
      <c r="F316" s="2"/>
      <c r="G316" s="2"/>
      <c r="H316" s="2"/>
      <c r="I316" s="2"/>
      <c r="J316" s="2"/>
      <c r="M316" s="2"/>
      <c r="N316" s="2"/>
      <c r="O316" s="2"/>
      <c r="Q316" s="3">
        <f>'Quarterly Average'!AZ37</f>
        <v>19.089792629370002</v>
      </c>
      <c r="R316"/>
      <c r="Z316" s="4"/>
    </row>
    <row r="317" spans="3:26" x14ac:dyDescent="0.25">
      <c r="C317" s="2"/>
      <c r="D317" s="2"/>
      <c r="E317" s="2"/>
      <c r="F317" s="2"/>
      <c r="G317" s="2"/>
      <c r="H317" s="2"/>
      <c r="I317" s="2"/>
      <c r="J317" s="2"/>
      <c r="M317" s="2"/>
      <c r="N317" s="2"/>
      <c r="O317" s="2"/>
      <c r="Q317" s="3">
        <f>'Quarterly Average'!AZ38</f>
        <v>17.067979660805022</v>
      </c>
      <c r="R317"/>
      <c r="Z317" s="4"/>
    </row>
    <row r="318" spans="3:26" x14ac:dyDescent="0.25">
      <c r="C318" s="2"/>
      <c r="D318" s="2"/>
      <c r="E318" s="2"/>
      <c r="F318" s="2"/>
      <c r="G318" s="2"/>
      <c r="H318" s="2"/>
      <c r="I318" s="2"/>
      <c r="J318" s="2"/>
      <c r="M318" s="2"/>
      <c r="N318" s="2"/>
      <c r="O318" s="2"/>
      <c r="Q318" s="3">
        <f>'Quarterly Average'!AZ39</f>
        <v>14.915886036292477</v>
      </c>
      <c r="R318"/>
      <c r="Z318" s="4"/>
    </row>
    <row r="319" spans="3:26" x14ac:dyDescent="0.25">
      <c r="C319" s="2"/>
      <c r="D319" s="2"/>
      <c r="E319" s="2"/>
      <c r="F319" s="2"/>
      <c r="G319" s="2"/>
      <c r="H319" s="2"/>
      <c r="I319" s="2"/>
      <c r="J319" s="2"/>
      <c r="M319" s="2"/>
      <c r="N319" s="2"/>
      <c r="O319" s="2"/>
      <c r="Q319" s="3">
        <f>'Quarterly Average'!AZ40</f>
        <v>14.833648182258564</v>
      </c>
      <c r="R319"/>
      <c r="Z319" s="4"/>
    </row>
    <row r="320" spans="3:26" x14ac:dyDescent="0.25">
      <c r="C320" s="2"/>
      <c r="D320" s="2"/>
      <c r="E320" s="2"/>
      <c r="F320" s="2"/>
      <c r="G320" s="2"/>
      <c r="H320" s="2"/>
      <c r="I320" s="2"/>
      <c r="J320" s="2"/>
      <c r="M320" s="2"/>
      <c r="N320" s="2"/>
      <c r="O320" s="2"/>
      <c r="Q320" s="3">
        <f>'Quarterly Average'!AZ41</f>
        <v>15.991819395859405</v>
      </c>
      <c r="R320"/>
      <c r="Z320" s="4"/>
    </row>
    <row r="321" spans="3:50" x14ac:dyDescent="0.25">
      <c r="C321" s="2"/>
      <c r="D321" s="2"/>
      <c r="E321" s="2"/>
      <c r="F321" s="2"/>
      <c r="G321" s="2"/>
      <c r="H321" s="2"/>
      <c r="I321" s="2"/>
      <c r="J321" s="2"/>
      <c r="M321" s="2"/>
      <c r="N321" s="2"/>
      <c r="O321" s="2"/>
      <c r="Q321" s="3">
        <f>'Quarterly Average'!AZ42</f>
        <v>16.180255014483009</v>
      </c>
      <c r="R321"/>
      <c r="Z321" s="4"/>
    </row>
    <row r="322" spans="3:50" x14ac:dyDescent="0.25">
      <c r="C322" s="2"/>
      <c r="D322" s="2"/>
      <c r="E322" s="2"/>
      <c r="F322" s="2"/>
      <c r="G322" s="2"/>
      <c r="H322" s="2"/>
      <c r="I322" s="2"/>
      <c r="J322" s="2"/>
      <c r="M322" s="2"/>
      <c r="N322" s="2"/>
      <c r="O322" s="2"/>
      <c r="Q322" s="3">
        <f>'Quarterly Average'!AZ43</f>
        <v>14.061656505830099</v>
      </c>
      <c r="R322"/>
      <c r="Z322" s="4"/>
    </row>
    <row r="323" spans="3:50" x14ac:dyDescent="0.25">
      <c r="C323" s="2"/>
      <c r="D323" s="2"/>
      <c r="E323" s="2"/>
      <c r="F323" s="2"/>
      <c r="G323" s="2"/>
      <c r="H323" s="2"/>
      <c r="I323" s="2"/>
      <c r="J323" s="2"/>
      <c r="M323" s="2"/>
      <c r="N323" s="2"/>
      <c r="O323" s="2"/>
      <c r="Q323" s="3">
        <f>'Quarterly Average'!AZ44</f>
        <v>13.825127172243315</v>
      </c>
      <c r="R323"/>
      <c r="Z323" s="4"/>
    </row>
    <row r="324" spans="3:50" x14ac:dyDescent="0.25">
      <c r="C324" s="2"/>
      <c r="D324" s="2"/>
      <c r="E324" s="2"/>
      <c r="F324" s="2"/>
      <c r="G324" s="2"/>
      <c r="H324" s="2"/>
      <c r="I324" s="2"/>
      <c r="J324" s="2"/>
      <c r="M324" s="2"/>
      <c r="N324" s="2"/>
      <c r="O324" s="2"/>
      <c r="Q324" s="3">
        <f>'Quarterly Average'!AZ45</f>
        <v>13.48838630841445</v>
      </c>
      <c r="R324"/>
      <c r="Z324" s="4"/>
    </row>
    <row r="325" spans="3:50" x14ac:dyDescent="0.25">
      <c r="C325" s="2"/>
      <c r="D325" s="2"/>
      <c r="E325" s="2"/>
      <c r="F325" s="2"/>
      <c r="G325" s="2"/>
      <c r="H325" s="2"/>
      <c r="I325" s="2"/>
      <c r="J325" s="2"/>
      <c r="M325" s="2"/>
      <c r="N325" s="2"/>
      <c r="O325" s="2"/>
      <c r="Q325" s="3">
        <f>'Quarterly Average'!AZ46</f>
        <v>14.400967403001181</v>
      </c>
      <c r="R325"/>
      <c r="Z325" s="4"/>
    </row>
    <row r="326" spans="3:50" x14ac:dyDescent="0.25">
      <c r="C326" s="2"/>
      <c r="D326" s="2"/>
      <c r="E326" s="2"/>
      <c r="F326" s="2"/>
      <c r="G326" s="2"/>
      <c r="H326" s="2"/>
      <c r="I326" s="2"/>
      <c r="J326" s="2"/>
      <c r="M326" s="2"/>
      <c r="N326" s="2"/>
      <c r="O326" s="2"/>
      <c r="Q326" s="3">
        <f>'Quarterly Average'!AZ47</f>
        <v>14.506600073965476</v>
      </c>
      <c r="R326"/>
      <c r="Z326" s="4"/>
    </row>
    <row r="327" spans="3:50" x14ac:dyDescent="0.25">
      <c r="C327" s="2"/>
      <c r="D327" s="2"/>
      <c r="E327" s="2"/>
      <c r="F327" s="2"/>
      <c r="G327" s="2"/>
      <c r="H327" s="2"/>
      <c r="I327" s="2"/>
      <c r="J327" s="2"/>
      <c r="M327" s="2"/>
      <c r="N327" s="2"/>
      <c r="O327" s="2"/>
      <c r="Q327" s="3">
        <f>'Quarterly Average'!AZ48</f>
        <v>15.426317460434033</v>
      </c>
      <c r="R327"/>
      <c r="Z327" s="4"/>
    </row>
    <row r="328" spans="3:50" x14ac:dyDescent="0.25">
      <c r="C328" s="2"/>
      <c r="D328" s="2"/>
      <c r="E328" s="2"/>
      <c r="F328" s="2"/>
      <c r="G328" s="2"/>
      <c r="H328" s="2"/>
      <c r="I328" s="2"/>
      <c r="J328" s="2"/>
      <c r="M328" s="2"/>
      <c r="N328" s="2"/>
      <c r="O328" s="2"/>
      <c r="Q328" s="3">
        <f>'Quarterly Average'!AZ49</f>
        <v>16.014787582432266</v>
      </c>
      <c r="R328"/>
    </row>
    <row r="329" spans="3:50" x14ac:dyDescent="0.25">
      <c r="C329" s="2"/>
      <c r="D329" s="2"/>
      <c r="E329" s="2"/>
      <c r="F329" s="2"/>
      <c r="G329" s="2"/>
      <c r="H329" s="2"/>
      <c r="I329" s="2"/>
      <c r="J329" s="2"/>
      <c r="M329" s="2"/>
      <c r="N329" s="2"/>
      <c r="O329" s="2"/>
      <c r="Q329" s="3">
        <f>'Quarterly Average'!AZ50</f>
        <v>15.529583099671827</v>
      </c>
      <c r="R329"/>
    </row>
    <row r="330" spans="3:50" x14ac:dyDescent="0.25">
      <c r="C330" s="2"/>
      <c r="D330" s="2"/>
      <c r="E330" s="2"/>
      <c r="F330" s="2"/>
      <c r="G330" s="2"/>
      <c r="H330" s="2"/>
      <c r="I330" s="2"/>
      <c r="J330" s="2"/>
      <c r="M330" s="2"/>
      <c r="N330" s="2"/>
      <c r="O330" s="2"/>
      <c r="Q330" s="3">
        <f>'Quarterly Average'!AZ51</f>
        <v>14.662324342115655</v>
      </c>
      <c r="R330"/>
    </row>
    <row r="331" spans="3:50" s="26" customFormat="1" x14ac:dyDescent="0.25">
      <c r="Q331" s="3">
        <f>'Quarterly Average'!AZ52</f>
        <v>15.205647486516442</v>
      </c>
      <c r="R331"/>
    </row>
    <row r="332" spans="3:50" x14ac:dyDescent="0.25">
      <c r="C332" s="2"/>
      <c r="D332" s="2"/>
      <c r="E332" s="2"/>
      <c r="F332" s="2"/>
      <c r="G332" s="2"/>
      <c r="H332" s="2"/>
      <c r="I332" s="2"/>
      <c r="J332" s="2"/>
      <c r="M332" s="2"/>
      <c r="N332" s="2"/>
      <c r="O332" s="2"/>
      <c r="Q332" s="3">
        <f>'Quarterly Average'!AZ53</f>
        <v>17.636680085424324</v>
      </c>
      <c r="R332"/>
    </row>
    <row r="333" spans="3:50" x14ac:dyDescent="0.25">
      <c r="C333" s="2"/>
      <c r="D333" s="2"/>
      <c r="E333" s="2"/>
      <c r="F333" s="2"/>
      <c r="G333" s="2"/>
      <c r="H333" s="2"/>
      <c r="I333" s="2"/>
      <c r="J333" s="2"/>
      <c r="M333" s="2"/>
      <c r="N333" s="2"/>
      <c r="O333" s="2"/>
      <c r="Q333" s="3">
        <f>'Quarterly Average'!AZ54</f>
        <v>17.542962742665036</v>
      </c>
      <c r="R333"/>
    </row>
    <row r="334" spans="3:50" x14ac:dyDescent="0.25">
      <c r="C334" s="2"/>
      <c r="D334" s="2"/>
      <c r="E334" s="2"/>
      <c r="F334" s="2"/>
      <c r="G334" s="2"/>
      <c r="H334" s="2"/>
      <c r="I334" s="2"/>
      <c r="J334" s="2"/>
      <c r="M334" s="2"/>
      <c r="N334" s="2"/>
      <c r="O334" s="2"/>
      <c r="Q334" s="3">
        <f>'Quarterly Average'!AZ55</f>
        <v>18.817785111740612</v>
      </c>
      <c r="R334"/>
    </row>
    <row r="335" spans="3:50" x14ac:dyDescent="0.25">
      <c r="C335" s="2"/>
      <c r="D335" s="2"/>
      <c r="E335" s="2"/>
      <c r="F335" s="2"/>
      <c r="G335" s="2"/>
      <c r="H335" s="2"/>
      <c r="I335" s="2"/>
      <c r="J335" s="2"/>
      <c r="M335" s="2"/>
      <c r="N335" s="2"/>
      <c r="O335" s="2"/>
      <c r="Q335" s="3">
        <f>'Quarterly Average'!AZ56</f>
        <v>19.780226696562945</v>
      </c>
      <c r="R335"/>
      <c r="AU335" s="2"/>
      <c r="AV335" s="2"/>
      <c r="AW335" s="2"/>
      <c r="AX335" s="2"/>
    </row>
    <row r="336" spans="3:50" x14ac:dyDescent="0.25">
      <c r="C336" s="2"/>
      <c r="D336" s="2"/>
      <c r="E336" s="2"/>
      <c r="F336" s="2"/>
      <c r="G336" s="2"/>
      <c r="H336" s="2"/>
      <c r="I336" s="2"/>
      <c r="J336" s="2"/>
      <c r="M336" s="2"/>
      <c r="N336" s="2"/>
      <c r="O336" s="2"/>
      <c r="Q336" s="3">
        <f>'Quarterly Average'!AZ57</f>
        <v>19.664651241533853</v>
      </c>
      <c r="R336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M337" s="2"/>
      <c r="N337" s="2"/>
      <c r="O337" s="2"/>
      <c r="Q337" s="3">
        <f>'Quarterly Average'!AZ58</f>
        <v>20.832266122765976</v>
      </c>
      <c r="R337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M338" s="2"/>
      <c r="N338" s="2"/>
      <c r="O338" s="2"/>
      <c r="Q338" s="3">
        <f>'Quarterly Average'!AZ59</f>
        <v>20.066492802922063</v>
      </c>
      <c r="R338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M339" s="2"/>
      <c r="N339" s="2"/>
      <c r="O339" s="2"/>
      <c r="Q339" s="3">
        <f>'Quarterly Average'!AZ60</f>
        <v>20.626458037048106</v>
      </c>
      <c r="R339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M340" s="2"/>
      <c r="N340" s="2"/>
      <c r="O340" s="2"/>
      <c r="Q340" s="3">
        <f>'Quarterly Average'!AZ61</f>
        <v>20.570713428149421</v>
      </c>
      <c r="R340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M341" s="2"/>
      <c r="N341" s="2"/>
      <c r="O341" s="2"/>
      <c r="Q341" s="3">
        <f>'Quarterly Average'!AZ62</f>
        <v>20.023079209301958</v>
      </c>
      <c r="R341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M342" s="2"/>
      <c r="N342" s="2"/>
      <c r="O342" s="2"/>
      <c r="Q342" s="3">
        <f>'Quarterly Average'!AZ63</f>
        <v>21.066808533450029</v>
      </c>
      <c r="R342"/>
    </row>
    <row r="343" spans="3:18" x14ac:dyDescent="0.25">
      <c r="C343" s="2"/>
      <c r="D343" s="2"/>
      <c r="E343" s="2"/>
      <c r="F343" s="2"/>
      <c r="G343" s="2"/>
      <c r="H343" s="2"/>
      <c r="I343" s="2"/>
      <c r="J343" s="2"/>
      <c r="M343" s="2"/>
      <c r="N343" s="2"/>
      <c r="O343" s="2"/>
      <c r="Q343" s="3">
        <f>'Quarterly Average'!AZ64</f>
        <v>22.471306218232993</v>
      </c>
      <c r="R343"/>
    </row>
    <row r="344" spans="3:18" x14ac:dyDescent="0.25">
      <c r="C344" s="2"/>
      <c r="D344" s="2"/>
      <c r="E344" s="2"/>
      <c r="F344" s="2"/>
      <c r="G344" s="2"/>
      <c r="H344" s="2"/>
      <c r="I344" s="2"/>
      <c r="J344" s="2"/>
      <c r="M344" s="2"/>
      <c r="N344" s="2"/>
      <c r="O344" s="2"/>
      <c r="Q344" s="3">
        <f>'Quarterly Average'!AZ65</f>
        <v>22.726125244618402</v>
      </c>
      <c r="R344"/>
    </row>
    <row r="345" spans="3:18" x14ac:dyDescent="0.25">
      <c r="C345" s="2"/>
      <c r="D345" s="2"/>
      <c r="E345" s="2"/>
      <c r="F345" s="2"/>
      <c r="G345" s="2"/>
      <c r="H345" s="2"/>
      <c r="I345" s="2"/>
      <c r="J345" s="2"/>
      <c r="M345" s="2"/>
      <c r="N345" s="2"/>
      <c r="O345" s="2"/>
      <c r="Q345" s="3">
        <f>'Quarterly Average'!AZ66</f>
        <v>22.550714285714289</v>
      </c>
      <c r="R345"/>
    </row>
    <row r="346" spans="3:18" x14ac:dyDescent="0.25">
      <c r="C346" s="2"/>
      <c r="D346" s="2"/>
      <c r="E346" s="2"/>
      <c r="F346" s="2"/>
      <c r="G346" s="2"/>
      <c r="H346" s="2"/>
      <c r="I346" s="2"/>
      <c r="J346" s="2"/>
      <c r="M346" s="2"/>
      <c r="N346" s="2"/>
      <c r="O346" s="2"/>
      <c r="Q346" s="3">
        <f>'Quarterly Average'!AZ67</f>
        <v>24.232913894324859</v>
      </c>
      <c r="R346"/>
    </row>
    <row r="347" spans="3:18" x14ac:dyDescent="0.25">
      <c r="C347" s="2"/>
      <c r="D347" s="2"/>
      <c r="E347" s="2"/>
      <c r="F347" s="2"/>
      <c r="G347" s="2"/>
      <c r="H347" s="2"/>
      <c r="I347" s="2"/>
      <c r="J347" s="2"/>
      <c r="M347" s="2"/>
      <c r="N347" s="2"/>
      <c r="O347" s="2"/>
      <c r="Q347" s="3">
        <f>'Quarterly Average'!AZ68</f>
        <v>23.239297455968693</v>
      </c>
      <c r="R347"/>
    </row>
    <row r="348" spans="3:18" x14ac:dyDescent="0.25">
      <c r="C348" s="2"/>
      <c r="D348" s="2"/>
      <c r="E348" s="2"/>
      <c r="F348" s="2"/>
      <c r="G348" s="2"/>
      <c r="H348" s="2"/>
      <c r="I348" s="2"/>
      <c r="J348" s="2"/>
      <c r="M348" s="2"/>
      <c r="N348" s="2"/>
      <c r="O348" s="2"/>
      <c r="Q348" s="3">
        <f>'Quarterly Average'!AZ69</f>
        <v>28.562744944553163</v>
      </c>
      <c r="R348"/>
    </row>
    <row r="349" spans="3:18" x14ac:dyDescent="0.25">
      <c r="C349" s="2"/>
      <c r="D349" s="2"/>
      <c r="E349" s="2"/>
      <c r="F349" s="2"/>
      <c r="G349" s="2"/>
      <c r="H349" s="2"/>
      <c r="I349" s="2"/>
      <c r="J349" s="2"/>
      <c r="M349" s="2"/>
      <c r="N349" s="2"/>
      <c r="O349" s="2"/>
      <c r="Q349" s="3">
        <f>'Quarterly Average'!AZ70</f>
        <v>28.854358773646453</v>
      </c>
      <c r="R349"/>
    </row>
    <row r="350" spans="3:18" x14ac:dyDescent="0.25">
      <c r="C350" s="2"/>
      <c r="D350" s="2"/>
      <c r="E350" s="2"/>
      <c r="F350" s="2"/>
      <c r="G350" s="2"/>
      <c r="H350" s="2"/>
      <c r="I350" s="2"/>
      <c r="J350" s="2"/>
      <c r="M350" s="2"/>
      <c r="N350" s="2"/>
      <c r="O350" s="2"/>
      <c r="Q350" s="3">
        <f>'Quarterly Average'!AZ71</f>
        <v>26.452112198303983</v>
      </c>
      <c r="R350"/>
    </row>
    <row r="351" spans="3:18" x14ac:dyDescent="0.25">
      <c r="C351" s="2"/>
      <c r="D351" s="2"/>
      <c r="E351" s="2"/>
      <c r="F351" s="2"/>
      <c r="G351" s="2"/>
      <c r="H351" s="2"/>
      <c r="I351" s="2"/>
      <c r="J351" s="2"/>
      <c r="M351" s="2"/>
      <c r="N351" s="2"/>
      <c r="O351" s="2"/>
      <c r="Q351" s="3">
        <f>'Quarterly Average'!AZ72</f>
        <v>24.669654272667977</v>
      </c>
      <c r="R351"/>
    </row>
    <row r="352" spans="3:18" x14ac:dyDescent="0.25">
      <c r="C352" s="2"/>
      <c r="D352" s="2"/>
      <c r="E352" s="2"/>
      <c r="F352" s="2"/>
      <c r="G352" s="2"/>
      <c r="H352" s="2"/>
      <c r="I352" s="2"/>
      <c r="J352" s="2"/>
      <c r="M352" s="2"/>
      <c r="N352" s="2"/>
      <c r="O352" s="2"/>
      <c r="Q352" s="3">
        <f>'Quarterly Average'!AZ73</f>
        <v>26.791099804305286</v>
      </c>
      <c r="R352"/>
    </row>
    <row r="353" spans="3:18" x14ac:dyDescent="0.25">
      <c r="C353" s="2"/>
      <c r="D353" s="2"/>
      <c r="E353" s="2"/>
      <c r="F353" s="2"/>
      <c r="G353" s="2"/>
      <c r="H353" s="2"/>
      <c r="I353" s="2"/>
      <c r="J353" s="2"/>
      <c r="M353" s="2"/>
      <c r="N353" s="2"/>
      <c r="O353" s="2"/>
      <c r="Q353" s="3">
        <f>'Quarterly Average'!AZ74</f>
        <v>22.440094585779523</v>
      </c>
      <c r="R353"/>
    </row>
    <row r="354" spans="3:18" x14ac:dyDescent="0.25">
      <c r="C354" s="2"/>
      <c r="D354" s="2"/>
      <c r="E354" s="2"/>
      <c r="F354" s="2"/>
      <c r="G354" s="2"/>
      <c r="H354" s="2"/>
      <c r="I354" s="2"/>
      <c r="J354" s="2"/>
      <c r="M354" s="2"/>
      <c r="N354" s="2"/>
      <c r="O354" s="2"/>
      <c r="Q354" s="3">
        <f>'Quarterly Average'!AZ75</f>
        <v>24.202898891063278</v>
      </c>
      <c r="R354"/>
    </row>
    <row r="355" spans="3:18" x14ac:dyDescent="0.25">
      <c r="C355" s="2"/>
      <c r="D355" s="2"/>
      <c r="E355" s="2"/>
      <c r="F355" s="2"/>
      <c r="G355" s="2"/>
      <c r="H355" s="2"/>
      <c r="I355" s="2"/>
      <c r="J355" s="2"/>
      <c r="M355" s="2"/>
      <c r="N355" s="2"/>
      <c r="O355" s="2"/>
      <c r="Q355" s="3">
        <f>'Quarterly Average'!AZ76</f>
        <v>23.357865622961516</v>
      </c>
      <c r="R355"/>
    </row>
    <row r="356" spans="3:18" x14ac:dyDescent="0.25">
      <c r="C356" s="2"/>
      <c r="D356" s="2"/>
      <c r="E356" s="2"/>
      <c r="F356" s="2"/>
      <c r="G356" s="2"/>
      <c r="H356" s="2"/>
      <c r="I356" s="2"/>
      <c r="J356" s="2"/>
      <c r="M356" s="2"/>
      <c r="N356" s="2"/>
      <c r="O356" s="2"/>
      <c r="Q356" s="3">
        <f>'Quarterly Average'!AZ77</f>
        <v>27.753340508806268</v>
      </c>
      <c r="R356"/>
    </row>
    <row r="357" spans="3:18" x14ac:dyDescent="0.25">
      <c r="C357" s="2"/>
      <c r="D357" s="2"/>
      <c r="E357" s="2"/>
      <c r="F357" s="2"/>
      <c r="G357" s="2"/>
      <c r="H357" s="2"/>
      <c r="I357" s="2"/>
      <c r="J357" s="2"/>
      <c r="M357" s="2"/>
      <c r="N357" s="2"/>
      <c r="O357" s="2"/>
      <c r="Q357" s="3">
        <f>'Quarterly Average'!AZ78</f>
        <v>27.436519895629488</v>
      </c>
      <c r="R357"/>
    </row>
    <row r="358" spans="3:18" x14ac:dyDescent="0.25">
      <c r="C358" s="2"/>
      <c r="D358" s="2"/>
      <c r="E358" s="2"/>
      <c r="F358" s="2"/>
      <c r="G358" s="2"/>
      <c r="H358" s="2"/>
      <c r="I358" s="2"/>
      <c r="J358" s="2"/>
      <c r="M358" s="2"/>
      <c r="N358" s="2"/>
      <c r="O358" s="2"/>
      <c r="Q358" s="3">
        <f>'Quarterly Average'!AZ79</f>
        <v>25.919241356816705</v>
      </c>
      <c r="R358"/>
    </row>
    <row r="359" spans="3:18" x14ac:dyDescent="0.25">
      <c r="C359" s="2"/>
      <c r="D359" s="2"/>
      <c r="E359" s="2"/>
      <c r="F359" s="2"/>
      <c r="G359" s="2"/>
      <c r="H359" s="2"/>
      <c r="I359" s="2"/>
      <c r="J359" s="2"/>
      <c r="M359" s="2"/>
      <c r="N359" s="2"/>
      <c r="O359" s="2"/>
      <c r="Q359" s="3">
        <f>'Quarterly Average'!AZ80</f>
        <v>24.769754729288984</v>
      </c>
      <c r="R359"/>
    </row>
    <row r="360" spans="3:18" x14ac:dyDescent="0.25">
      <c r="C360" s="2"/>
      <c r="D360" s="2"/>
      <c r="E360" s="2"/>
      <c r="F360" s="2"/>
      <c r="G360" s="2"/>
      <c r="H360" s="2"/>
      <c r="I360" s="2"/>
      <c r="J360" s="2"/>
      <c r="M360" s="2"/>
      <c r="N360" s="2"/>
      <c r="O360" s="2"/>
      <c r="Q360" s="3">
        <f>'Quarterly Average'!AZ81</f>
        <v>25.992697325505546</v>
      </c>
      <c r="R360"/>
    </row>
    <row r="361" spans="3:18" x14ac:dyDescent="0.25">
      <c r="C361" s="2"/>
      <c r="D361" s="2"/>
      <c r="E361" s="2"/>
      <c r="F361" s="2"/>
      <c r="G361" s="2"/>
      <c r="H361" s="2"/>
      <c r="I361" s="2"/>
      <c r="J361" s="2"/>
      <c r="M361" s="2"/>
      <c r="N361" s="2"/>
      <c r="O361" s="2"/>
      <c r="Q361" s="3">
        <f>'Quarterly Average'!AZ82</f>
        <v>23.94624200913243</v>
      </c>
      <c r="R361"/>
    </row>
    <row r="362" spans="3:18" x14ac:dyDescent="0.25">
      <c r="C362" s="2"/>
      <c r="D362" s="2"/>
      <c r="E362" s="2"/>
      <c r="F362" s="2"/>
      <c r="G362" s="2"/>
      <c r="H362" s="2"/>
      <c r="I362" s="2"/>
      <c r="J362" s="2"/>
      <c r="M362" s="2"/>
      <c r="N362" s="2"/>
      <c r="O362" s="2"/>
      <c r="Q362" s="3">
        <f>'Quarterly Average'!AZ83</f>
        <v>23.394773646444886</v>
      </c>
      <c r="R362"/>
    </row>
    <row r="363" spans="3:18" x14ac:dyDescent="0.25">
      <c r="C363" s="2"/>
      <c r="D363" s="2"/>
      <c r="E363" s="2"/>
      <c r="F363" s="2"/>
      <c r="G363" s="2"/>
      <c r="H363" s="2"/>
      <c r="I363" s="2"/>
      <c r="J363" s="2"/>
      <c r="M363" s="2"/>
      <c r="N363" s="2"/>
      <c r="O363" s="2"/>
      <c r="Q363" s="3">
        <f>'Quarterly Average'!AZ84</f>
        <v>26.169891063274633</v>
      </c>
      <c r="R363"/>
    </row>
    <row r="364" spans="3:18" x14ac:dyDescent="0.25">
      <c r="C364" s="2"/>
      <c r="D364" s="2"/>
      <c r="E364" s="2"/>
      <c r="F364" s="2"/>
      <c r="G364" s="2"/>
      <c r="H364" s="2"/>
      <c r="I364" s="2"/>
      <c r="J364" s="2"/>
      <c r="M364" s="2"/>
      <c r="N364" s="2"/>
      <c r="O364" s="2"/>
      <c r="Q364" s="3">
        <f>'Quarterly Average'!AZ85</f>
        <v>29.186015655577297</v>
      </c>
      <c r="R364"/>
    </row>
    <row r="365" spans="3:18" x14ac:dyDescent="0.25">
      <c r="C365" s="2"/>
      <c r="D365" s="2"/>
      <c r="E365" s="2"/>
      <c r="F365" s="2"/>
      <c r="G365" s="2"/>
      <c r="H365" s="2"/>
      <c r="I365" s="2"/>
      <c r="J365" s="2"/>
      <c r="M365" s="2"/>
      <c r="N365" s="2"/>
      <c r="O365" s="2"/>
      <c r="Q365" s="3">
        <f>'Quarterly Average'!AZ86</f>
        <v>26.831968688845404</v>
      </c>
      <c r="R365"/>
    </row>
    <row r="366" spans="3:18" x14ac:dyDescent="0.25">
      <c r="C366" s="2"/>
      <c r="D366" s="2"/>
      <c r="E366" s="2"/>
      <c r="F366" s="2"/>
      <c r="G366" s="2"/>
      <c r="H366" s="2"/>
      <c r="I366" s="2"/>
      <c r="J366" s="2"/>
      <c r="M366" s="2"/>
      <c r="N366" s="2"/>
      <c r="O366" s="2"/>
      <c r="Q366" s="3">
        <f>'Quarterly Average'!AZ87</f>
        <v>27.924097847358127</v>
      </c>
      <c r="R366"/>
    </row>
    <row r="367" spans="3:18" x14ac:dyDescent="0.25">
      <c r="C367" s="2"/>
      <c r="D367" s="2"/>
      <c r="E367" s="2"/>
      <c r="F367" s="2"/>
      <c r="G367" s="2"/>
      <c r="H367" s="2"/>
      <c r="I367" s="2"/>
      <c r="J367" s="2"/>
      <c r="M367" s="2"/>
      <c r="N367" s="2"/>
      <c r="O367" s="2"/>
      <c r="Q367" s="3">
        <f>'Quarterly Average'!AZ88</f>
        <v>30.755179386823229</v>
      </c>
      <c r="R367"/>
    </row>
    <row r="368" spans="3:18" x14ac:dyDescent="0.25">
      <c r="C368" s="2"/>
      <c r="D368" s="2"/>
      <c r="E368" s="2"/>
      <c r="F368" s="2"/>
      <c r="G368" s="2"/>
      <c r="H368" s="2"/>
      <c r="I368" s="2"/>
      <c r="J368" s="2"/>
      <c r="M368" s="2"/>
      <c r="N368" s="2"/>
      <c r="O368" s="2"/>
      <c r="Q368" s="3">
        <f>'Quarterly Average'!AZ89</f>
        <v>35.028472928897592</v>
      </c>
      <c r="R368"/>
    </row>
    <row r="369" spans="3:17" x14ac:dyDescent="0.25">
      <c r="C369" s="2"/>
      <c r="D369" s="2"/>
      <c r="E369" s="2"/>
      <c r="F369" s="2"/>
      <c r="G369" s="2"/>
      <c r="H369" s="2"/>
      <c r="I369" s="2"/>
      <c r="J369" s="2"/>
      <c r="M369" s="2"/>
      <c r="N369" s="2"/>
      <c r="O369" s="2"/>
      <c r="Q369" s="3">
        <f>'Quarterly Average'!AZ90</f>
        <v>29.276341813437703</v>
      </c>
    </row>
    <row r="370" spans="3:17" x14ac:dyDescent="0.25">
      <c r="C370" s="2"/>
      <c r="D370" s="2"/>
      <c r="E370" s="2"/>
      <c r="F370" s="2"/>
      <c r="G370" s="2"/>
      <c r="H370" s="2"/>
      <c r="I370" s="2"/>
      <c r="J370" s="2"/>
      <c r="M370" s="2"/>
      <c r="N370" s="2"/>
      <c r="O370" s="2"/>
      <c r="Q370" s="3">
        <f>'Quarterly Average'!AZ91</f>
        <v>26.956172863666026</v>
      </c>
    </row>
    <row r="371" spans="3:17" x14ac:dyDescent="0.25">
      <c r="C371" s="2"/>
      <c r="D371" s="2"/>
      <c r="E371" s="2"/>
      <c r="F371" s="2"/>
      <c r="G371" s="2"/>
      <c r="H371" s="2"/>
      <c r="I371" s="2"/>
      <c r="J371" s="2"/>
      <c r="M371" s="2"/>
      <c r="N371" s="2"/>
      <c r="O371" s="2"/>
      <c r="Q371" s="3">
        <f>'Quarterly Average'!AZ92</f>
        <v>27.145866927592962</v>
      </c>
    </row>
    <row r="372" spans="3:17" x14ac:dyDescent="0.25">
      <c r="C372" s="2"/>
      <c r="D372" s="2"/>
      <c r="E372" s="2"/>
      <c r="F372" s="2"/>
      <c r="G372" s="2"/>
      <c r="H372" s="2"/>
      <c r="I372" s="2"/>
      <c r="J372" s="2"/>
      <c r="M372" s="2"/>
      <c r="N372" s="2"/>
      <c r="O372" s="2"/>
      <c r="Q372" s="3">
        <f>'Quarterly Average'!AZ93</f>
        <v>25.544812785388132</v>
      </c>
    </row>
    <row r="373" spans="3:17" x14ac:dyDescent="0.25">
      <c r="C373" s="2"/>
      <c r="D373" s="2"/>
      <c r="E373" s="2"/>
      <c r="F373" s="2"/>
      <c r="G373" s="2"/>
      <c r="H373" s="2"/>
      <c r="I373" s="2"/>
      <c r="J373" s="2"/>
      <c r="M373" s="2"/>
      <c r="N373" s="2"/>
      <c r="O373" s="2"/>
      <c r="Q373" s="3">
        <f>'Quarterly Average'!AZ94</f>
        <v>23.487364644487936</v>
      </c>
    </row>
    <row r="374" spans="3:17" x14ac:dyDescent="0.25">
      <c r="C374" s="2"/>
      <c r="D374" s="2"/>
      <c r="E374" s="2"/>
      <c r="F374" s="2"/>
      <c r="G374" s="2"/>
      <c r="H374" s="2"/>
      <c r="I374" s="2"/>
      <c r="J374" s="2"/>
      <c r="M374" s="2"/>
      <c r="N374" s="2"/>
      <c r="O374" s="2"/>
      <c r="Q374" s="3">
        <f>'Quarterly Average'!AZ95</f>
        <v>23.292496412263539</v>
      </c>
    </row>
    <row r="375" spans="3:17" x14ac:dyDescent="0.25">
      <c r="C375" s="2"/>
      <c r="D375" s="2"/>
      <c r="E375" s="2"/>
      <c r="F375" s="2"/>
      <c r="G375" s="2"/>
      <c r="H375" s="2"/>
      <c r="I375" s="2"/>
      <c r="J375" s="2"/>
      <c r="M375" s="2"/>
      <c r="N375" s="2"/>
      <c r="O375" s="2"/>
      <c r="Q375" s="3">
        <f>'Quarterly Average'!AZ96</f>
        <v>25.338103718199612</v>
      </c>
    </row>
    <row r="376" spans="3:17" x14ac:dyDescent="0.25">
      <c r="C376" s="2"/>
      <c r="D376" s="2"/>
      <c r="E376" s="2"/>
      <c r="F376" s="2"/>
      <c r="G376" s="2"/>
      <c r="H376" s="2"/>
      <c r="I376" s="2"/>
      <c r="J376" s="2"/>
      <c r="M376" s="2"/>
      <c r="N376" s="2"/>
      <c r="O376" s="2"/>
      <c r="Q376" s="3">
        <f>'Quarterly Average'!AZ97</f>
        <v>24.764914546640576</v>
      </c>
    </row>
    <row r="377" spans="3:17" x14ac:dyDescent="0.25">
      <c r="C377" s="2"/>
      <c r="D377" s="2"/>
      <c r="E377" s="2"/>
      <c r="F377" s="2"/>
      <c r="G377" s="2"/>
      <c r="H377" s="2"/>
      <c r="I377" s="2"/>
      <c r="J377" s="2"/>
      <c r="M377" s="2"/>
      <c r="N377" s="2"/>
      <c r="O377" s="2"/>
      <c r="Q377" s="3">
        <f>'Quarterly Average'!AZ98</f>
        <v>20.230501630789302</v>
      </c>
    </row>
    <row r="378" spans="3:17" x14ac:dyDescent="0.25">
      <c r="C378" s="2"/>
      <c r="D378" s="2"/>
      <c r="E378" s="2"/>
      <c r="F378" s="2"/>
      <c r="G378" s="2"/>
      <c r="H378" s="2"/>
      <c r="I378" s="2"/>
      <c r="J378" s="2"/>
      <c r="M378" s="2"/>
      <c r="N378" s="2"/>
      <c r="O378" s="2"/>
      <c r="Q378" s="3">
        <f>'Quarterly Average'!AZ99</f>
        <v>19.657431833007177</v>
      </c>
    </row>
    <row r="379" spans="3:17" x14ac:dyDescent="0.25">
      <c r="C379" s="2"/>
      <c r="D379" s="2"/>
      <c r="E379" s="2"/>
      <c r="F379" s="2"/>
      <c r="G379" s="2"/>
      <c r="H379" s="2"/>
      <c r="I379" s="2"/>
      <c r="J379" s="2"/>
      <c r="M379" s="2"/>
      <c r="N379" s="2"/>
      <c r="O379" s="2"/>
      <c r="Q379" s="3">
        <f>'Quarterly Average'!AZ100</f>
        <v>18.899273320287019</v>
      </c>
    </row>
    <row r="380" spans="3:17" x14ac:dyDescent="0.25">
      <c r="C380" s="2"/>
      <c r="D380" s="2"/>
      <c r="E380" s="2"/>
      <c r="F380" s="2"/>
      <c r="G380" s="2"/>
      <c r="H380" s="2"/>
      <c r="I380" s="2"/>
      <c r="J380" s="2"/>
      <c r="M380" s="2"/>
      <c r="N380" s="2"/>
      <c r="O380" s="2"/>
      <c r="Q380" s="3">
        <f>'Quarterly Average'!AZ101</f>
        <v>17.863540769732552</v>
      </c>
    </row>
    <row r="381" spans="3:17" x14ac:dyDescent="0.25">
      <c r="C381" s="2"/>
      <c r="D381" s="2"/>
      <c r="E381" s="2"/>
      <c r="F381" s="2"/>
      <c r="G381" s="2"/>
      <c r="H381" s="2"/>
      <c r="I381" s="2"/>
      <c r="J381" s="2"/>
      <c r="M381" s="2"/>
      <c r="N381" s="2"/>
      <c r="O381" s="2"/>
      <c r="Q381" s="3">
        <f>'Quarterly Average'!AZ102</f>
        <v>17.162902804957604</v>
      </c>
    </row>
    <row r="382" spans="3:17" x14ac:dyDescent="0.25">
      <c r="C382" s="2"/>
      <c r="D382" s="2"/>
      <c r="E382" s="2"/>
      <c r="F382" s="2"/>
      <c r="G382" s="2"/>
      <c r="H382" s="2"/>
      <c r="I382" s="2"/>
      <c r="J382" s="2"/>
      <c r="M382" s="2"/>
      <c r="N382" s="2"/>
      <c r="O382" s="2"/>
      <c r="Q382" s="3">
        <f>'Quarterly Average'!AZ103</f>
        <v>17.397437051532943</v>
      </c>
    </row>
    <row r="383" spans="3:17" x14ac:dyDescent="0.25">
      <c r="C383" s="2"/>
      <c r="D383" s="2"/>
      <c r="E383" s="2"/>
      <c r="F383" s="2"/>
      <c r="G383" s="2"/>
      <c r="H383" s="2"/>
      <c r="I383" s="2"/>
      <c r="J383" s="2"/>
      <c r="M383" s="2"/>
      <c r="N383" s="2"/>
      <c r="O383" s="2"/>
      <c r="Q383" s="3">
        <f>'Quarterly Average'!AZ104</f>
        <v>16.025378995433794</v>
      </c>
    </row>
    <row r="384" spans="3:17" x14ac:dyDescent="0.25">
      <c r="C384" s="2"/>
      <c r="D384" s="2"/>
      <c r="E384" s="2"/>
      <c r="F384" s="2"/>
      <c r="G384" s="2"/>
      <c r="H384" s="2"/>
      <c r="I384" s="2"/>
      <c r="J384" s="2"/>
      <c r="M384" s="2"/>
      <c r="N384" s="2"/>
      <c r="O384" s="2"/>
      <c r="Q384" s="3">
        <f>'Quarterly Average'!AZ105</f>
        <v>16.509606653620356</v>
      </c>
    </row>
    <row r="385" spans="3:17" x14ac:dyDescent="0.25">
      <c r="C385" s="2"/>
      <c r="D385" s="2"/>
      <c r="E385" s="2"/>
      <c r="F385" s="2"/>
      <c r="G385" s="2"/>
      <c r="H385" s="2"/>
      <c r="I385" s="2"/>
      <c r="J385" s="2"/>
      <c r="M385" s="2"/>
      <c r="N385" s="2"/>
      <c r="O385" s="2"/>
      <c r="Q385" s="3">
        <f>'Quarterly Average'!AZ106</f>
        <v>14.768922374429225</v>
      </c>
    </row>
    <row r="386" spans="3:17" x14ac:dyDescent="0.25">
      <c r="C386" s="2"/>
      <c r="D386" s="2"/>
      <c r="E386" s="2"/>
      <c r="F386" s="2"/>
      <c r="G386" s="2"/>
      <c r="H386" s="2"/>
      <c r="I386" s="2"/>
      <c r="J386" s="2"/>
      <c r="M386" s="2"/>
      <c r="N386" s="2"/>
      <c r="O386" s="2"/>
      <c r="Q386" s="3">
        <f>'Quarterly Average'!AZ107</f>
        <v>15.117787997390739</v>
      </c>
    </row>
    <row r="387" spans="3:17" x14ac:dyDescent="0.25">
      <c r="C387" s="2"/>
      <c r="D387" s="2"/>
      <c r="E387" s="2"/>
      <c r="F387" s="2"/>
      <c r="G387" s="2"/>
      <c r="H387" s="2"/>
      <c r="I387" s="2"/>
      <c r="J387" s="2"/>
      <c r="M387" s="2"/>
      <c r="N387" s="2"/>
      <c r="O387" s="2"/>
      <c r="Q387" s="3">
        <f>'Quarterly Average'!AZ108</f>
        <v>16.381263535551209</v>
      </c>
    </row>
    <row r="388" spans="3:17" x14ac:dyDescent="0.25">
      <c r="C388" s="2"/>
      <c r="D388" s="2"/>
      <c r="E388" s="2"/>
      <c r="F388" s="2"/>
      <c r="G388" s="2"/>
      <c r="H388" s="2"/>
      <c r="I388" s="2"/>
      <c r="J388" s="2"/>
      <c r="M388" s="2"/>
      <c r="N388" s="2"/>
      <c r="O388" s="2"/>
      <c r="Q388" s="3">
        <f>'Quarterly Average'!AZ109</f>
        <v>17.198163078930207</v>
      </c>
    </row>
    <row r="389" spans="3:17" x14ac:dyDescent="0.25">
      <c r="C389" s="2"/>
      <c r="D389" s="2"/>
      <c r="E389" s="2"/>
      <c r="F389" s="2"/>
      <c r="G389" s="2"/>
      <c r="H389" s="2"/>
      <c r="I389" s="2"/>
      <c r="J389" s="2"/>
      <c r="M389" s="2"/>
      <c r="N389" s="2"/>
      <c r="O389" s="2"/>
      <c r="Q389" s="3">
        <f>'Quarterly Average'!AZ110</f>
        <v>17.196651011089365</v>
      </c>
    </row>
    <row r="390" spans="3:17" x14ac:dyDescent="0.25">
      <c r="C390" s="2"/>
      <c r="D390" s="2"/>
      <c r="E390" s="2"/>
      <c r="F390" s="2"/>
      <c r="G390" s="2"/>
      <c r="H390" s="2"/>
      <c r="I390" s="2"/>
      <c r="J390" s="2"/>
      <c r="M390" s="2"/>
      <c r="N390" s="2"/>
      <c r="O390" s="2"/>
      <c r="Q390" s="3">
        <f>'Quarterly Average'!AZ111</f>
        <v>18.906195694716246</v>
      </c>
    </row>
    <row r="391" spans="3:17" x14ac:dyDescent="0.25">
      <c r="C391" s="2"/>
      <c r="D391" s="2"/>
      <c r="E391" s="2"/>
      <c r="F391" s="2"/>
      <c r="G391" s="2"/>
      <c r="H391" s="2"/>
      <c r="I391" s="2"/>
      <c r="J391" s="2"/>
      <c r="M391" s="2"/>
      <c r="N391" s="2"/>
      <c r="O391" s="2"/>
      <c r="Q391" s="3">
        <f>'Quarterly Average'!AZ112</f>
        <v>17.928075668623613</v>
      </c>
    </row>
    <row r="392" spans="3:17" x14ac:dyDescent="0.25">
      <c r="C392" s="2"/>
      <c r="D392" s="2"/>
      <c r="E392" s="2"/>
      <c r="F392" s="2"/>
      <c r="G392" s="2"/>
      <c r="H392" s="2"/>
      <c r="I392" s="2"/>
      <c r="J392" s="2"/>
      <c r="M392" s="2"/>
      <c r="N392" s="2"/>
      <c r="O392" s="2"/>
      <c r="Q392" s="3">
        <f>'Quarterly Average'!AZ113</f>
        <v>17.460894977168955</v>
      </c>
    </row>
    <row r="393" spans="3:17" x14ac:dyDescent="0.25">
      <c r="C393" s="2"/>
      <c r="D393" s="2"/>
      <c r="E393" s="2"/>
      <c r="F393" s="2"/>
      <c r="G393" s="2"/>
      <c r="H393" s="2"/>
      <c r="I393" s="2"/>
      <c r="J393" s="2"/>
      <c r="M393" s="2"/>
      <c r="N393" s="2"/>
      <c r="O393" s="2"/>
      <c r="Q393" s="3">
        <f>'Quarterly Average'!AZ114</f>
        <v>16.780714285714289</v>
      </c>
    </row>
    <row r="394" spans="3:17" x14ac:dyDescent="0.25">
      <c r="C394" s="2"/>
      <c r="D394" s="2"/>
      <c r="E394" s="2"/>
      <c r="F394" s="2"/>
      <c r="G394" s="2"/>
      <c r="H394" s="2"/>
      <c r="I394" s="2"/>
      <c r="J394" s="2"/>
      <c r="M394" s="2"/>
      <c r="N394" s="2"/>
      <c r="O394" s="2"/>
      <c r="Q394" s="3">
        <f>'Quarterly Average'!AZ115</f>
        <v>16.759495759947814</v>
      </c>
    </row>
    <row r="395" spans="3:17" x14ac:dyDescent="0.25">
      <c r="C395" s="2"/>
      <c r="D395" s="2"/>
      <c r="E395" s="2"/>
      <c r="F395" s="2"/>
      <c r="G395" s="2"/>
      <c r="H395" s="2"/>
      <c r="I395" s="2"/>
      <c r="J395" s="2"/>
      <c r="M395" s="2"/>
      <c r="N395" s="2"/>
      <c r="O395" s="2"/>
      <c r="Q395" s="3">
        <f>'Quarterly Average'!AZ116</f>
        <v>16.611671232876713</v>
      </c>
    </row>
    <row r="396" spans="3:17" x14ac:dyDescent="0.25">
      <c r="C396" s="2"/>
      <c r="D396" s="2"/>
      <c r="E396" s="2"/>
      <c r="F396" s="2"/>
      <c r="G396" s="2"/>
      <c r="H396" s="2"/>
      <c r="I396" s="2"/>
      <c r="J396" s="2"/>
      <c r="M396" s="2"/>
      <c r="N396" s="2"/>
      <c r="O396" s="2"/>
      <c r="Q396" s="3">
        <f>'Quarterly Average'!AZ117</f>
        <v>18.696096542726682</v>
      </c>
    </row>
    <row r="397" spans="3:17" x14ac:dyDescent="0.25">
      <c r="C397" s="2"/>
      <c r="D397" s="2"/>
      <c r="E397" s="2"/>
      <c r="F397" s="2"/>
      <c r="G397" s="2"/>
      <c r="H397" s="2"/>
      <c r="I397" s="2"/>
      <c r="J397" s="2"/>
      <c r="M397" s="2"/>
      <c r="N397" s="2"/>
      <c r="O397" s="2"/>
      <c r="Q397" s="3">
        <f>'Quarterly Average'!AZ118</f>
        <v>18.471360730593613</v>
      </c>
    </row>
    <row r="398" spans="3:17" x14ac:dyDescent="0.25">
      <c r="C398" s="2"/>
      <c r="D398" s="2"/>
      <c r="E398" s="2"/>
      <c r="F398" s="2"/>
      <c r="G398" s="2"/>
      <c r="H398" s="2"/>
      <c r="I398" s="2"/>
      <c r="J398" s="2"/>
      <c r="M398" s="2"/>
      <c r="N398" s="2"/>
      <c r="O398" s="2"/>
      <c r="Q398" s="3">
        <f>'Quarterly Average'!AZ119</f>
        <v>17.769866275277238</v>
      </c>
    </row>
    <row r="399" spans="3:17" x14ac:dyDescent="0.25">
      <c r="C399" s="2"/>
      <c r="D399" s="2"/>
      <c r="E399" s="2"/>
      <c r="F399" s="2"/>
      <c r="G399" s="2"/>
      <c r="H399" s="2"/>
      <c r="I399" s="2"/>
      <c r="J399" s="2"/>
      <c r="M399" s="2"/>
      <c r="N399" s="2"/>
      <c r="O399" s="2"/>
      <c r="Q399" s="3">
        <f>'Quarterly Average'!AZ120</f>
        <v>17.99315133724723</v>
      </c>
    </row>
    <row r="400" spans="3:17" x14ac:dyDescent="0.25">
      <c r="C400" s="2"/>
      <c r="D400" s="2"/>
      <c r="E400" s="2"/>
      <c r="F400" s="2"/>
      <c r="G400" s="2"/>
      <c r="H400" s="2"/>
      <c r="I400" s="2"/>
      <c r="J400" s="2"/>
      <c r="M400" s="2"/>
      <c r="N400" s="2"/>
      <c r="O400" s="2"/>
      <c r="Q400" s="3">
        <f>'Quarterly Average'!AZ121</f>
        <v>18.238787997390737</v>
      </c>
    </row>
    <row r="401" spans="3:17" x14ac:dyDescent="0.25">
      <c r="C401" s="2"/>
      <c r="D401" s="2"/>
      <c r="E401" s="2"/>
      <c r="F401" s="2"/>
      <c r="G401" s="2"/>
      <c r="H401" s="2"/>
      <c r="I401" s="2"/>
      <c r="J401" s="2"/>
      <c r="M401" s="2"/>
      <c r="N401" s="2"/>
      <c r="O401" s="2"/>
      <c r="Q401" s="3">
        <f>'Quarterly Average'!AZ122</f>
        <v>15.726627527723419</v>
      </c>
    </row>
    <row r="402" spans="3:17" x14ac:dyDescent="0.25">
      <c r="C402" s="2"/>
      <c r="D402" s="2"/>
      <c r="E402" s="2"/>
      <c r="F402" s="2"/>
      <c r="G402" s="2"/>
      <c r="H402" s="2"/>
      <c r="I402" s="2"/>
      <c r="J402" s="2"/>
      <c r="M402" s="2"/>
      <c r="N402" s="2"/>
      <c r="O402" s="2"/>
      <c r="Q402" s="3">
        <f>'Quarterly Average'!AZ123</f>
        <v>15.878041095890412</v>
      </c>
    </row>
    <row r="403" spans="3:17" x14ac:dyDescent="0.25">
      <c r="C403" s="2"/>
      <c r="D403" s="2"/>
      <c r="E403" s="2"/>
      <c r="F403" s="2"/>
      <c r="G403" s="2"/>
      <c r="H403" s="2"/>
      <c r="I403" s="2"/>
      <c r="J403" s="2"/>
      <c r="M403" s="2"/>
      <c r="N403" s="2"/>
      <c r="O403" s="2"/>
      <c r="Q403" s="3">
        <f>'Quarterly Average'!AZ124</f>
        <v>16.701756033920422</v>
      </c>
    </row>
    <row r="404" spans="3:17" x14ac:dyDescent="0.25">
      <c r="C404" s="2"/>
      <c r="D404" s="2"/>
      <c r="E404" s="2"/>
      <c r="F404" s="2"/>
      <c r="G404" s="2"/>
      <c r="H404" s="2"/>
      <c r="I404" s="2"/>
      <c r="J404" s="2"/>
      <c r="M404" s="2"/>
      <c r="N404" s="2"/>
      <c r="O404" s="2"/>
      <c r="Q404" s="3">
        <f>'Quarterly Average'!AZ125</f>
        <v>19.357833659491199</v>
      </c>
    </row>
    <row r="405" spans="3:17" x14ac:dyDescent="0.25">
      <c r="C405" s="2"/>
      <c r="D405" s="2"/>
      <c r="E405" s="2"/>
      <c r="F405" s="2"/>
      <c r="G405" s="2"/>
      <c r="H405" s="2"/>
      <c r="I405" s="2"/>
      <c r="J405" s="2"/>
      <c r="M405" s="2"/>
      <c r="N405" s="2"/>
      <c r="O405" s="2"/>
      <c r="Q405" s="3">
        <f>'Quarterly Average'!AZ126</f>
        <v>18.366739073711678</v>
      </c>
    </row>
    <row r="406" spans="3:17" x14ac:dyDescent="0.25">
      <c r="C406" s="2"/>
      <c r="D406" s="2"/>
      <c r="E406" s="2"/>
      <c r="F406" s="2"/>
      <c r="G406" s="2"/>
      <c r="H406" s="2"/>
      <c r="I406" s="2"/>
      <c r="J406" s="2"/>
      <c r="M406" s="2"/>
      <c r="N406" s="2"/>
      <c r="O406" s="2"/>
      <c r="Q406" s="3">
        <f>'Quarterly Average'!AZ127</f>
        <v>17.965211350293544</v>
      </c>
    </row>
    <row r="407" spans="3:17" x14ac:dyDescent="0.25">
      <c r="C407" s="2"/>
      <c r="D407" s="2"/>
      <c r="E407" s="2"/>
      <c r="F407" s="2"/>
      <c r="G407" s="2"/>
      <c r="H407" s="2"/>
      <c r="I407" s="2"/>
      <c r="J407" s="2"/>
      <c r="M407" s="2"/>
      <c r="N407" s="2"/>
      <c r="O407" s="2"/>
      <c r="Q407" s="3">
        <f>'Quarterly Average'!AZ128</f>
        <v>19.32893542074364</v>
      </c>
    </row>
    <row r="408" spans="3:17" x14ac:dyDescent="0.25">
      <c r="C408" s="2"/>
      <c r="D408" s="2"/>
      <c r="E408" s="2"/>
      <c r="F408" s="2"/>
      <c r="G408" s="2"/>
      <c r="H408" s="2"/>
      <c r="I408" s="2"/>
      <c r="J408" s="2"/>
      <c r="M408" s="2"/>
      <c r="N408" s="2"/>
      <c r="O408" s="2"/>
      <c r="Q408" s="3">
        <f>'Quarterly Average'!AZ129</f>
        <v>20.590636007827793</v>
      </c>
    </row>
    <row r="409" spans="3:17" x14ac:dyDescent="0.25">
      <c r="C409" s="2"/>
      <c r="D409" s="2"/>
      <c r="E409" s="2"/>
      <c r="F409" s="2"/>
      <c r="G409" s="2"/>
      <c r="H409" s="2"/>
      <c r="I409" s="2"/>
      <c r="J409" s="2"/>
      <c r="M409" s="2"/>
      <c r="N409" s="2"/>
      <c r="O409" s="2"/>
      <c r="Q409" s="3">
        <f>'Quarterly Average'!AZ130</f>
        <v>19.193080234833658</v>
      </c>
    </row>
    <row r="410" spans="3:17" x14ac:dyDescent="0.25">
      <c r="C410" s="2"/>
      <c r="D410" s="2"/>
      <c r="E410" s="2"/>
      <c r="F410" s="2"/>
      <c r="G410" s="2"/>
      <c r="H410" s="2"/>
      <c r="I410" s="2"/>
      <c r="J410" s="2"/>
      <c r="M410" s="2"/>
      <c r="N410" s="2"/>
      <c r="O410" s="2"/>
      <c r="Q410" s="3">
        <f>'Quarterly Average'!AZ131</f>
        <v>22.291936725375084</v>
      </c>
    </row>
    <row r="411" spans="3:17" x14ac:dyDescent="0.25">
      <c r="C411" s="2"/>
      <c r="D411" s="2"/>
      <c r="E411" s="2"/>
      <c r="F411" s="2"/>
      <c r="G411" s="2"/>
      <c r="H411" s="2"/>
      <c r="I411" s="2"/>
      <c r="J411" s="2"/>
      <c r="M411" s="2"/>
      <c r="N411" s="2"/>
      <c r="O411" s="2"/>
      <c r="Q411" s="3">
        <f>'Quarterly Average'!AZ132</f>
        <v>25.081616438356168</v>
      </c>
    </row>
    <row r="412" spans="3:17" x14ac:dyDescent="0.25">
      <c r="C412" s="2"/>
      <c r="D412" s="2"/>
      <c r="E412" s="2"/>
      <c r="F412" s="2"/>
      <c r="G412" s="2"/>
      <c r="H412" s="2"/>
      <c r="I412" s="2"/>
      <c r="J412" s="2"/>
      <c r="M412" s="2"/>
      <c r="N412" s="2"/>
      <c r="O412" s="2"/>
      <c r="Q412" s="3">
        <f>'Quarterly Average'!AZ133</f>
        <v>21.357504892367913</v>
      </c>
    </row>
    <row r="413" spans="3:17" x14ac:dyDescent="0.25">
      <c r="C413" s="2"/>
      <c r="D413" s="2"/>
      <c r="E413" s="2"/>
      <c r="F413" s="2"/>
      <c r="G413" s="2"/>
      <c r="H413" s="2"/>
      <c r="I413" s="2"/>
      <c r="J413" s="2"/>
      <c r="M413" s="2"/>
      <c r="N413" s="2"/>
      <c r="O413" s="2"/>
      <c r="Q413" s="3">
        <f>'Quarterly Average'!AZ134</f>
        <v>19.633036529680371</v>
      </c>
    </row>
    <row r="414" spans="3:17" x14ac:dyDescent="0.25">
      <c r="C414" s="2"/>
      <c r="D414" s="2"/>
      <c r="E414" s="2"/>
      <c r="F414" s="2"/>
      <c r="G414" s="2"/>
      <c r="H414" s="2"/>
      <c r="I414" s="2"/>
      <c r="J414" s="2"/>
      <c r="M414" s="2"/>
      <c r="N414" s="2"/>
      <c r="O414" s="2"/>
      <c r="Q414" s="3">
        <f>'Quarterly Average'!AZ135</f>
        <v>19.924262230919769</v>
      </c>
    </row>
    <row r="415" spans="3:17" x14ac:dyDescent="0.25">
      <c r="C415" s="2"/>
      <c r="D415" s="2"/>
      <c r="E415" s="2"/>
      <c r="F415" s="2"/>
      <c r="G415" s="2"/>
      <c r="H415" s="2"/>
      <c r="I415" s="2"/>
      <c r="J415" s="2"/>
      <c r="M415" s="2"/>
      <c r="N415" s="2"/>
      <c r="O415" s="2"/>
      <c r="Q415" s="3">
        <f>'Quarterly Average'!AZ136</f>
        <v>22.800330724070456</v>
      </c>
    </row>
    <row r="416" spans="3:17" x14ac:dyDescent="0.25">
      <c r="C416" s="2"/>
      <c r="D416" s="2"/>
      <c r="E416" s="2"/>
      <c r="F416" s="2"/>
      <c r="G416" s="2"/>
      <c r="H416" s="2"/>
      <c r="I416" s="2"/>
      <c r="J416" s="2"/>
      <c r="M416" s="2"/>
      <c r="N416" s="2"/>
      <c r="O416" s="2"/>
      <c r="Q416" s="3">
        <f>'Quarterly Average'!AZ137</f>
        <v>28.129260273972605</v>
      </c>
    </row>
    <row r="417" spans="3:17" x14ac:dyDescent="0.25">
      <c r="C417" s="2"/>
      <c r="D417" s="2"/>
      <c r="E417" s="2"/>
      <c r="F417" s="2"/>
      <c r="G417" s="2"/>
      <c r="H417" s="2"/>
      <c r="I417" s="2"/>
      <c r="J417" s="2"/>
      <c r="M417" s="2"/>
      <c r="N417" s="2"/>
      <c r="O417" s="2"/>
      <c r="Q417" s="3">
        <f>'Quarterly Average'!AZ138</f>
        <v>25.372830397912594</v>
      </c>
    </row>
    <row r="418" spans="3:17" x14ac:dyDescent="0.25">
      <c r="C418" s="2"/>
      <c r="D418" s="2"/>
      <c r="E418" s="2"/>
      <c r="F418" s="2"/>
      <c r="G418" s="2"/>
      <c r="H418" s="2"/>
      <c r="I418" s="2"/>
      <c r="J418" s="2"/>
      <c r="M418" s="2"/>
      <c r="N418" s="2"/>
      <c r="O418" s="2"/>
      <c r="Q418" s="3">
        <f>'Quarterly Average'!AZ139</f>
        <v>23.501839530332685</v>
      </c>
    </row>
    <row r="419" spans="3:17" x14ac:dyDescent="0.25">
      <c r="C419" s="2"/>
      <c r="D419" s="2"/>
      <c r="E419" s="2"/>
      <c r="F419" s="2"/>
      <c r="G419" s="2"/>
      <c r="H419" s="2"/>
      <c r="I419" s="2"/>
      <c r="J419" s="2"/>
      <c r="M419" s="2"/>
      <c r="N419" s="2"/>
      <c r="O419" s="2"/>
      <c r="Q419" s="3">
        <f>'Quarterly Average'!AZ140</f>
        <v>22.803936073059361</v>
      </c>
    </row>
    <row r="420" spans="3:17" x14ac:dyDescent="0.25">
      <c r="C420" s="2"/>
      <c r="D420" s="2"/>
      <c r="E420" s="2"/>
      <c r="F420" s="2"/>
      <c r="G420" s="2"/>
      <c r="H420" s="2"/>
      <c r="I420" s="2"/>
      <c r="J420" s="2"/>
      <c r="M420" s="2"/>
      <c r="N420" s="2"/>
      <c r="O420" s="2"/>
      <c r="Q420" s="3">
        <f>'Quarterly Average'!AZ141</f>
        <v>22.561091324200916</v>
      </c>
    </row>
    <row r="421" spans="3:17" x14ac:dyDescent="0.25">
      <c r="C421" s="2"/>
      <c r="D421" s="2"/>
      <c r="E421" s="2"/>
      <c r="F421" s="2"/>
      <c r="G421" s="2"/>
      <c r="H421" s="2"/>
      <c r="I421" s="2"/>
      <c r="J421" s="2"/>
      <c r="M421" s="2"/>
      <c r="N421" s="2"/>
      <c r="O421" s="2"/>
      <c r="Q421" s="3">
        <f>'Quarterly Average'!AZ142</f>
        <v>20.064540117416833</v>
      </c>
    </row>
    <row r="422" spans="3:17" x14ac:dyDescent="0.25">
      <c r="C422" s="2"/>
      <c r="D422" s="2"/>
      <c r="E422" s="2"/>
      <c r="F422" s="2"/>
      <c r="G422" s="2"/>
      <c r="H422" s="2"/>
      <c r="I422" s="2"/>
      <c r="J422" s="2"/>
      <c r="M422" s="2"/>
      <c r="N422" s="2"/>
      <c r="O422" s="2"/>
      <c r="Q422" s="3">
        <f>'Quarterly Average'!AZ143</f>
        <v>19.828527071102414</v>
      </c>
    </row>
    <row r="423" spans="3:17" x14ac:dyDescent="0.25">
      <c r="C423" s="2"/>
      <c r="D423" s="2"/>
      <c r="E423" s="2"/>
      <c r="F423" s="2"/>
      <c r="G423" s="2"/>
      <c r="H423" s="2"/>
      <c r="I423" s="2"/>
      <c r="J423" s="2"/>
      <c r="M423" s="2"/>
      <c r="N423" s="2"/>
      <c r="O423" s="2"/>
      <c r="Q423" s="3">
        <f>'Quarterly Average'!AZ144</f>
        <v>20.78624005218526</v>
      </c>
    </row>
    <row r="424" spans="3:17" x14ac:dyDescent="0.25">
      <c r="C424" s="2"/>
      <c r="D424" s="2"/>
      <c r="E424" s="2"/>
      <c r="F424" s="2"/>
      <c r="G424" s="2"/>
      <c r="H424" s="2"/>
      <c r="I424" s="2"/>
      <c r="J424" s="2"/>
      <c r="M424" s="2"/>
      <c r="N424" s="2"/>
      <c r="O424" s="2"/>
      <c r="Q424" s="3">
        <f>'Quarterly Average'!AZ145</f>
        <v>21.956768427919112</v>
      </c>
    </row>
    <row r="425" spans="3:17" x14ac:dyDescent="0.25">
      <c r="C425" s="2"/>
      <c r="D425" s="2"/>
      <c r="E425" s="2"/>
      <c r="F425" s="2"/>
      <c r="G425" s="2"/>
      <c r="H425" s="2"/>
      <c r="I425" s="2"/>
      <c r="J425" s="2"/>
      <c r="M425" s="2"/>
      <c r="N425" s="2"/>
      <c r="O425" s="2"/>
      <c r="Q425" s="3">
        <f>'Quarterly Average'!AZ146</f>
        <v>21.944108284409662</v>
      </c>
    </row>
    <row r="426" spans="3:17" x14ac:dyDescent="0.25">
      <c r="C426" s="2"/>
      <c r="D426" s="2"/>
      <c r="E426" s="2"/>
      <c r="F426" s="2"/>
      <c r="G426" s="2"/>
      <c r="H426" s="2"/>
      <c r="I426" s="2"/>
      <c r="J426" s="2"/>
      <c r="M426" s="2"/>
      <c r="N426" s="2"/>
      <c r="O426" s="2"/>
      <c r="Q426" s="3">
        <f>'Quarterly Average'!AZ147</f>
        <v>22.84876516634051</v>
      </c>
    </row>
    <row r="427" spans="3:17" x14ac:dyDescent="0.25">
      <c r="C427" s="2"/>
      <c r="D427" s="2"/>
      <c r="E427" s="2"/>
      <c r="F427" s="2"/>
      <c r="G427" s="2"/>
      <c r="H427" s="2"/>
      <c r="I427" s="2"/>
      <c r="J427" s="2"/>
      <c r="M427" s="2"/>
      <c r="N427" s="2"/>
      <c r="O427" s="2"/>
      <c r="Q427" s="3">
        <f>'Quarterly Average'!AZ148</f>
        <v>25.275718199608615</v>
      </c>
    </row>
    <row r="428" spans="3:17" x14ac:dyDescent="0.25">
      <c r="C428" s="2"/>
      <c r="D428" s="2"/>
      <c r="E428" s="2"/>
      <c r="F428" s="2"/>
      <c r="G428" s="2"/>
      <c r="H428" s="2"/>
      <c r="I428" s="2"/>
      <c r="J428" s="2"/>
      <c r="M428" s="2"/>
      <c r="N428" s="2"/>
      <c r="O428" s="2"/>
      <c r="Q428" s="3">
        <f>'Quarterly Average'!AZ149</f>
        <v>26.106655577299417</v>
      </c>
    </row>
    <row r="429" spans="3:17" x14ac:dyDescent="0.25">
      <c r="C429" s="2"/>
      <c r="D429" s="2"/>
      <c r="E429" s="2"/>
      <c r="F429" s="2"/>
      <c r="G429" s="2"/>
      <c r="H429" s="2"/>
      <c r="I429" s="2"/>
      <c r="J429" s="2"/>
      <c r="M429" s="2"/>
      <c r="N429" s="2"/>
      <c r="O429" s="2"/>
      <c r="Q429" s="3">
        <f>'Quarterly Average'!AZ150</f>
        <v>25.486448140900194</v>
      </c>
    </row>
    <row r="430" spans="3:17" x14ac:dyDescent="0.25">
      <c r="C430" s="2"/>
      <c r="D430" s="2"/>
      <c r="E430" s="2"/>
      <c r="F430" s="2"/>
      <c r="G430" s="2"/>
      <c r="H430" s="2"/>
      <c r="I430" s="2"/>
      <c r="J430" s="2"/>
      <c r="M430" s="2"/>
      <c r="N430" s="2"/>
      <c r="O430" s="2"/>
      <c r="Q430" s="3">
        <f>'Quarterly Average'!AZ151</f>
        <v>27.065694063926944</v>
      </c>
    </row>
    <row r="431" spans="3:17" x14ac:dyDescent="0.25">
      <c r="C431" s="2"/>
      <c r="D431" s="2"/>
      <c r="E431" s="2"/>
      <c r="F431" s="2"/>
      <c r="G431" s="2"/>
      <c r="H431" s="2"/>
      <c r="I431" s="2"/>
      <c r="J431" s="2"/>
      <c r="M431" s="2"/>
      <c r="N431" s="2"/>
      <c r="O431" s="2"/>
      <c r="Q431" s="3">
        <f>'Quarterly Average'!AZ152</f>
        <v>26.95941552511416</v>
      </c>
    </row>
    <row r="432" spans="3:17" x14ac:dyDescent="0.25">
      <c r="C432" s="2"/>
      <c r="D432" s="2"/>
      <c r="E432" s="2"/>
      <c r="F432" s="2"/>
      <c r="G432" s="2"/>
      <c r="H432" s="2"/>
      <c r="I432" s="2"/>
      <c r="J432" s="2"/>
      <c r="M432" s="2"/>
      <c r="N432" s="2"/>
      <c r="O432" s="2"/>
      <c r="Q432" s="3">
        <f>'Quarterly Average'!AZ153</f>
        <v>27.843803652968045</v>
      </c>
    </row>
    <row r="433" spans="3:17" x14ac:dyDescent="0.25">
      <c r="C433" s="2"/>
      <c r="D433" s="2"/>
      <c r="E433" s="2"/>
      <c r="F433" s="2"/>
      <c r="G433" s="2"/>
      <c r="H433" s="2"/>
      <c r="I433" s="2"/>
      <c r="J433" s="2"/>
      <c r="M433" s="2"/>
      <c r="N433" s="2"/>
      <c r="O433" s="2"/>
      <c r="Q433" s="3">
        <f>'Quarterly Average'!AZ154</f>
        <v>28.878688845401186</v>
      </c>
    </row>
    <row r="434" spans="3:17" x14ac:dyDescent="0.25">
      <c r="C434" s="2"/>
      <c r="D434" s="2"/>
      <c r="E434" s="2"/>
      <c r="F434" s="2"/>
      <c r="G434" s="2"/>
      <c r="H434" s="2"/>
      <c r="I434" s="2"/>
      <c r="J434" s="2"/>
      <c r="M434" s="2"/>
      <c r="N434" s="2"/>
      <c r="O434" s="2"/>
      <c r="Q434" s="3">
        <f>'Quarterly Average'!AZ155</f>
        <v>27.921316373124597</v>
      </c>
    </row>
    <row r="435" spans="3:17" x14ac:dyDescent="0.25">
      <c r="C435" s="2"/>
      <c r="D435" s="2"/>
      <c r="E435" s="2"/>
      <c r="F435" s="2"/>
      <c r="G435" s="2"/>
      <c r="H435" s="2"/>
      <c r="I435" s="2"/>
      <c r="J435" s="2"/>
      <c r="M435" s="2"/>
      <c r="N435" s="2"/>
      <c r="O435" s="2"/>
      <c r="Q435" s="3">
        <f>'Quarterly Average'!AZ156</f>
        <v>28.532125244618392</v>
      </c>
    </row>
    <row r="436" spans="3:17" x14ac:dyDescent="0.25">
      <c r="C436" s="2"/>
      <c r="D436" s="2"/>
      <c r="E436" s="2"/>
      <c r="F436" s="2"/>
      <c r="G436" s="2"/>
      <c r="H436" s="2"/>
      <c r="I436" s="2"/>
      <c r="J436" s="2"/>
      <c r="M436" s="2"/>
      <c r="N436" s="2"/>
      <c r="O436" s="2"/>
      <c r="Q436" s="3">
        <f>'Quarterly Average'!AZ157</f>
        <v>28.02672472276582</v>
      </c>
    </row>
    <row r="437" spans="3:17" x14ac:dyDescent="0.25">
      <c r="C437" s="2"/>
      <c r="D437" s="2"/>
      <c r="E437" s="2"/>
      <c r="F437" s="2"/>
      <c r="G437" s="2"/>
      <c r="H437" s="2"/>
      <c r="I437" s="2"/>
      <c r="J437" s="2"/>
      <c r="M437" s="2"/>
      <c r="N437" s="2"/>
      <c r="O437" s="2"/>
      <c r="Q437" s="3">
        <f>'Quarterly Average'!AZ158</f>
        <v>27.420210045662106</v>
      </c>
    </row>
    <row r="438" spans="3:17" x14ac:dyDescent="0.25">
      <c r="C438" s="2"/>
      <c r="D438" s="2"/>
      <c r="E438" s="2"/>
      <c r="F438" s="2"/>
      <c r="G438" s="2"/>
      <c r="H438" s="2"/>
      <c r="I438" s="2"/>
      <c r="J438" s="2"/>
      <c r="M438" s="2"/>
      <c r="N438" s="2"/>
      <c r="O438" s="2"/>
      <c r="Q438" s="3">
        <f>'Quarterly Average'!AZ159</f>
        <v>27.125363339856495</v>
      </c>
    </row>
    <row r="439" spans="3:17" x14ac:dyDescent="0.25">
      <c r="C439" s="2"/>
      <c r="D439" s="2"/>
      <c r="E439" s="2"/>
      <c r="F439" s="2"/>
      <c r="G439" s="2"/>
      <c r="H439" s="2"/>
      <c r="I439" s="2"/>
      <c r="J439" s="2"/>
      <c r="M439" s="2"/>
      <c r="N439" s="2"/>
      <c r="O439" s="2"/>
      <c r="Q439" s="3">
        <f>'Quarterly Average'!AZ160</f>
        <v>27.149385518591004</v>
      </c>
    </row>
    <row r="440" spans="3:17" x14ac:dyDescent="0.25">
      <c r="C440" s="2"/>
      <c r="D440" s="2"/>
      <c r="E440" s="2"/>
      <c r="F440" s="2"/>
      <c r="G440" s="2"/>
      <c r="H440" s="2"/>
      <c r="I440" s="2"/>
      <c r="J440" s="2"/>
      <c r="M440" s="2"/>
      <c r="N440" s="2"/>
      <c r="O440" s="2"/>
      <c r="Q440" s="3">
        <f>'Quarterly Average'!AZ161</f>
        <v>29.166623613829096</v>
      </c>
    </row>
    <row r="441" spans="3:17" x14ac:dyDescent="0.25">
      <c r="C441" s="2"/>
      <c r="D441" s="2"/>
      <c r="E441" s="2"/>
      <c r="F441" s="2"/>
      <c r="G441" s="2"/>
      <c r="H441" s="2"/>
      <c r="I441" s="2"/>
      <c r="J441" s="2"/>
      <c r="M441" s="2"/>
      <c r="N441" s="2"/>
      <c r="O441" s="2"/>
      <c r="Q441" s="3">
        <f>'Quarterly Average'!AZ162</f>
        <v>28.928714285714292</v>
      </c>
    </row>
    <row r="442" spans="3:17" x14ac:dyDescent="0.25">
      <c r="C442" s="2"/>
      <c r="D442" s="2"/>
      <c r="E442" s="2"/>
      <c r="F442" s="2"/>
      <c r="G442" s="2"/>
      <c r="H442" s="2"/>
      <c r="I442" s="2"/>
      <c r="J442" s="2"/>
      <c r="M442" s="2"/>
      <c r="N442" s="2"/>
      <c r="O442" s="2"/>
      <c r="Q442" s="3">
        <f>'Quarterly Average'!AZ163</f>
        <v>28.568559034572729</v>
      </c>
    </row>
    <row r="443" spans="3:17" x14ac:dyDescent="0.25">
      <c r="C443" s="2"/>
      <c r="D443" s="2"/>
      <c r="E443" s="2"/>
      <c r="F443" s="2"/>
      <c r="G443" s="2"/>
      <c r="H443" s="2"/>
      <c r="I443" s="2"/>
      <c r="J443" s="2"/>
      <c r="M443" s="2"/>
      <c r="N443" s="2"/>
      <c r="O443" s="2"/>
      <c r="Q443" s="3">
        <f>'Quarterly Average'!AZ164</f>
        <v>25.857133072407045</v>
      </c>
    </row>
    <row r="444" spans="3:17" x14ac:dyDescent="0.25">
      <c r="C444" s="2"/>
      <c r="D444" s="2"/>
      <c r="E444" s="2"/>
      <c r="F444" s="2"/>
      <c r="G444" s="2"/>
      <c r="H444" s="2"/>
      <c r="I444" s="2"/>
      <c r="J444" s="2"/>
      <c r="M444" s="2"/>
      <c r="N444" s="2"/>
      <c r="O444" s="2"/>
      <c r="Q444" s="3">
        <f>'Quarterly Average'!AZ165</f>
        <v>26.125582517938685</v>
      </c>
    </row>
    <row r="445" spans="3:17" x14ac:dyDescent="0.25">
      <c r="C445" s="2"/>
      <c r="D445" s="2"/>
      <c r="E445" s="2"/>
      <c r="F445" s="2"/>
      <c r="G445" s="2"/>
      <c r="H445" s="2"/>
      <c r="I445" s="2"/>
      <c r="J445" s="2"/>
      <c r="M445" s="2"/>
      <c r="N445" s="2"/>
      <c r="O445" s="2"/>
      <c r="Q445" s="3">
        <f>'Quarterly Average'!AZ166</f>
        <v>25.783650358773652</v>
      </c>
    </row>
    <row r="446" spans="3:17" x14ac:dyDescent="0.25">
      <c r="C446" s="2"/>
      <c r="D446" s="2"/>
      <c r="E446" s="2"/>
      <c r="F446" s="2"/>
      <c r="G446" s="2"/>
      <c r="H446" s="2"/>
      <c r="I446" s="2"/>
      <c r="J446" s="2"/>
      <c r="M446" s="2"/>
      <c r="N446" s="2"/>
      <c r="O446" s="2"/>
      <c r="Q446" s="3">
        <f>'Quarterly Average'!AZ167</f>
        <v>26.328332681017613</v>
      </c>
    </row>
    <row r="447" spans="3:17" x14ac:dyDescent="0.25">
      <c r="C447" s="2"/>
      <c r="D447" s="2"/>
      <c r="E447" s="2"/>
      <c r="F447" s="2"/>
      <c r="G447" s="2"/>
      <c r="H447" s="2"/>
      <c r="I447" s="2"/>
      <c r="J447" s="2"/>
      <c r="M447" s="2"/>
      <c r="N447" s="2"/>
      <c r="O447" s="2"/>
      <c r="Q447" s="3">
        <f>'Quarterly Average'!AZ168</f>
        <v>27.112861709067193</v>
      </c>
    </row>
    <row r="448" spans="3:17" x14ac:dyDescent="0.25">
      <c r="C448" s="2"/>
      <c r="D448" s="2"/>
      <c r="E448" s="2"/>
      <c r="F448" s="2"/>
      <c r="G448" s="2"/>
      <c r="H448" s="2"/>
      <c r="I448" s="2"/>
      <c r="J448" s="2"/>
      <c r="M448" s="2"/>
      <c r="N448" s="2"/>
      <c r="O448" s="2"/>
      <c r="Q448" s="3">
        <f>'Quarterly Average'!AZ169</f>
        <v>27.075446183953041</v>
      </c>
    </row>
    <row r="449" spans="3:17" x14ac:dyDescent="0.25">
      <c r="C449" s="2"/>
      <c r="D449" s="2"/>
      <c r="E449" s="2"/>
      <c r="F449" s="2"/>
      <c r="G449" s="2"/>
      <c r="H449" s="2"/>
      <c r="I449" s="2"/>
      <c r="J449" s="2"/>
      <c r="M449" s="2"/>
      <c r="N449" s="2"/>
      <c r="O449" s="2"/>
      <c r="Q449" s="3">
        <f>'Quarterly Average'!AZ170</f>
        <v>26.678799739073717</v>
      </c>
    </row>
    <row r="450" spans="3:17" x14ac:dyDescent="0.25">
      <c r="C450" s="2"/>
      <c r="D450" s="2"/>
      <c r="E450" s="2"/>
      <c r="F450" s="2"/>
      <c r="G450" s="2"/>
      <c r="H450" s="2"/>
      <c r="I450" s="2"/>
      <c r="J450" s="2"/>
      <c r="M450" s="2"/>
      <c r="N450" s="2"/>
      <c r="O450" s="2"/>
      <c r="Q450" s="3">
        <f>'Quarterly Average'!AZ171</f>
        <v>25.292120026092633</v>
      </c>
    </row>
    <row r="451" spans="3:17" x14ac:dyDescent="0.25">
      <c r="C451" s="2"/>
      <c r="D451" s="2"/>
      <c r="E451" s="2"/>
      <c r="F451" s="2"/>
      <c r="G451" s="2"/>
      <c r="H451" s="2"/>
      <c r="I451" s="2"/>
      <c r="J451" s="2"/>
      <c r="M451" s="2"/>
      <c r="N451" s="2"/>
      <c r="O451" s="2"/>
      <c r="Q451" s="3">
        <f>'Quarterly Average'!AZ172</f>
        <v>24.551348988910636</v>
      </c>
    </row>
    <row r="452" spans="3:17" x14ac:dyDescent="0.25">
      <c r="C452" s="2"/>
      <c r="D452" s="2"/>
      <c r="E452" s="2"/>
      <c r="F452" s="2"/>
      <c r="G452" s="2"/>
      <c r="H452" s="2"/>
      <c r="I452" s="2"/>
      <c r="J452" s="2"/>
      <c r="M452" s="2"/>
      <c r="N452" s="2"/>
      <c r="O452" s="2"/>
      <c r="Q452" s="3">
        <f>'Quarterly Average'!AZ173</f>
        <v>26.944015472928903</v>
      </c>
    </row>
    <row r="453" spans="3:17" x14ac:dyDescent="0.25">
      <c r="C453" s="2"/>
      <c r="D453" s="2"/>
      <c r="E453" s="2"/>
      <c r="F453" s="2"/>
      <c r="G453" s="2"/>
      <c r="H453" s="2"/>
      <c r="I453" s="2"/>
      <c r="J453" s="2"/>
      <c r="M453" s="2"/>
      <c r="N453" s="2"/>
      <c r="O453" s="2"/>
      <c r="Q453" s="3">
        <f>'Quarterly Average'!AZ174</f>
        <v>25.356054794520549</v>
      </c>
    </row>
    <row r="454" spans="3:17" x14ac:dyDescent="0.25">
      <c r="C454" s="2"/>
      <c r="D454" s="2"/>
      <c r="E454" s="2"/>
      <c r="F454" s="2"/>
      <c r="G454" s="2"/>
      <c r="H454" s="2"/>
      <c r="I454" s="2"/>
      <c r="J454" s="2"/>
      <c r="M454" s="2"/>
      <c r="N454" s="2"/>
      <c r="O454" s="2"/>
      <c r="Q454" s="3">
        <f>'Quarterly Average'!AZ175</f>
        <v>24.265896281800394</v>
      </c>
    </row>
    <row r="455" spans="3:17" x14ac:dyDescent="0.25">
      <c r="C455" s="2"/>
      <c r="D455" s="2"/>
      <c r="E455" s="2"/>
      <c r="F455" s="2"/>
      <c r="G455" s="2"/>
      <c r="H455" s="2"/>
      <c r="I455" s="2"/>
      <c r="J455" s="2"/>
      <c r="M455" s="2"/>
      <c r="N455" s="2"/>
      <c r="O455" s="2"/>
      <c r="Q455" s="3">
        <f>'Quarterly Average'!AZ176</f>
        <v>23.709073059360733</v>
      </c>
    </row>
    <row r="456" spans="3:17" x14ac:dyDescent="0.25">
      <c r="C456" s="2"/>
      <c r="D456" s="2"/>
      <c r="E456" s="2"/>
      <c r="F456" s="2"/>
      <c r="G456" s="2"/>
      <c r="H456" s="2"/>
      <c r="I456" s="2"/>
      <c r="J456" s="2"/>
      <c r="M456" s="2"/>
      <c r="N456" s="2"/>
      <c r="O456" s="2"/>
      <c r="Q456" s="3">
        <f>'Quarterly Average'!AZ177</f>
        <v>23.785543378995438</v>
      </c>
    </row>
    <row r="457" spans="3:17" x14ac:dyDescent="0.25">
      <c r="C457" s="2"/>
      <c r="D457" s="2"/>
      <c r="E457" s="2"/>
      <c r="F457" s="2"/>
      <c r="G457" s="2"/>
      <c r="H457" s="2"/>
      <c r="I457" s="2"/>
      <c r="J457" s="2"/>
      <c r="M457" s="2"/>
      <c r="N457" s="2"/>
      <c r="O457" s="2"/>
      <c r="Q457" s="3">
        <f>'Quarterly Average'!AZ178</f>
        <v>23.222037181996086</v>
      </c>
    </row>
    <row r="458" spans="3:17" x14ac:dyDescent="0.25">
      <c r="C458" s="2"/>
      <c r="D458" s="2"/>
      <c r="E458" s="2"/>
      <c r="F458" s="2"/>
      <c r="G458" s="2"/>
      <c r="H458" s="2"/>
      <c r="I458" s="2"/>
      <c r="J458" s="2"/>
      <c r="M458" s="2"/>
      <c r="N458" s="2"/>
      <c r="O458" s="2"/>
      <c r="Q458" s="3">
        <f>'Quarterly Average'!AZ179</f>
        <v>22.797886497064585</v>
      </c>
    </row>
    <row r="459" spans="3:17" x14ac:dyDescent="0.25">
      <c r="C459" s="2"/>
      <c r="D459" s="2"/>
      <c r="E459" s="2"/>
      <c r="F459" s="2"/>
      <c r="G459" s="2"/>
      <c r="H459" s="2"/>
      <c r="I459" s="2"/>
      <c r="J459" s="2"/>
      <c r="M459" s="2"/>
      <c r="N459" s="2"/>
      <c r="O459" s="2"/>
      <c r="Q459" s="3">
        <f>'Quarterly Average'!AZ180</f>
        <v>24.378406392694071</v>
      </c>
    </row>
    <row r="460" spans="3:17" x14ac:dyDescent="0.25">
      <c r="C460" s="2"/>
      <c r="D460" s="2"/>
      <c r="E460" s="2"/>
      <c r="F460" s="2"/>
      <c r="G460" s="2"/>
      <c r="H460" s="2"/>
      <c r="I460" s="2"/>
      <c r="J460" s="2"/>
      <c r="M460" s="2"/>
      <c r="N460" s="2"/>
      <c r="O460" s="2"/>
      <c r="Q460" s="3">
        <f>'Quarterly Average'!AZ181</f>
        <v>25.492273972602742</v>
      </c>
    </row>
    <row r="461" spans="3:17" x14ac:dyDescent="0.25">
      <c r="C461" s="2"/>
      <c r="D461" s="2"/>
      <c r="E461" s="2"/>
      <c r="F461" s="2"/>
      <c r="G461" s="2"/>
      <c r="H461" s="2"/>
      <c r="I461" s="2"/>
      <c r="J461" s="2"/>
      <c r="M461" s="2"/>
      <c r="N461" s="2"/>
      <c r="O461" s="2"/>
      <c r="Q461" s="3"/>
    </row>
    <row r="462" spans="3:17" x14ac:dyDescent="0.25">
      <c r="C462" s="2"/>
      <c r="D462" s="2"/>
      <c r="E462" s="2"/>
      <c r="F462" s="2"/>
      <c r="G462" s="2"/>
      <c r="H462" s="2"/>
      <c r="I462" s="2"/>
      <c r="J462" s="2"/>
      <c r="M462" s="2"/>
      <c r="N462" s="2"/>
      <c r="O462" s="2"/>
      <c r="Q462" s="3"/>
    </row>
    <row r="463" spans="3:17" x14ac:dyDescent="0.25">
      <c r="C463" s="2"/>
      <c r="D463" s="2"/>
      <c r="E463" s="2"/>
      <c r="F463" s="2"/>
      <c r="G463" s="2"/>
      <c r="H463" s="2"/>
      <c r="I463" s="2"/>
      <c r="J463" s="2"/>
      <c r="M463" s="2"/>
      <c r="N463" s="2"/>
      <c r="O463" s="2"/>
      <c r="Q463" s="3"/>
    </row>
    <row r="464" spans="3:17" x14ac:dyDescent="0.25">
      <c r="C464" s="2"/>
      <c r="D464" s="2"/>
      <c r="E464" s="2"/>
      <c r="F464" s="2"/>
      <c r="G464" s="2"/>
      <c r="H464" s="2"/>
      <c r="I464" s="2"/>
      <c r="J464" s="2"/>
      <c r="M464" s="2"/>
      <c r="N464" s="2"/>
      <c r="O464" s="2"/>
    </row>
    <row r="465" spans="3:15" x14ac:dyDescent="0.25">
      <c r="C465" s="2"/>
      <c r="D465" s="2"/>
      <c r="E465" s="2"/>
      <c r="F465" s="2"/>
      <c r="G465" s="2"/>
      <c r="H465" s="2"/>
      <c r="I465" s="2"/>
      <c r="J465" s="2"/>
      <c r="M465" s="2"/>
      <c r="N465" s="2"/>
      <c r="O465" s="2"/>
    </row>
    <row r="466" spans="3:15" x14ac:dyDescent="0.25">
      <c r="C466" s="2"/>
      <c r="D466" s="2"/>
      <c r="E466" s="2"/>
      <c r="F466" s="2"/>
      <c r="G466" s="2"/>
      <c r="H466" s="2"/>
      <c r="I466" s="2"/>
      <c r="J466" s="2"/>
      <c r="M466" s="2"/>
      <c r="N466" s="2"/>
      <c r="O466" s="2"/>
    </row>
    <row r="467" spans="3:15" x14ac:dyDescent="0.25">
      <c r="C467" s="2"/>
      <c r="D467" s="2"/>
      <c r="E467" s="2"/>
      <c r="F467" s="2"/>
      <c r="G467" s="2"/>
      <c r="H467" s="2"/>
      <c r="I467" s="2"/>
      <c r="J467" s="2"/>
      <c r="M467" s="2"/>
      <c r="N467" s="2"/>
      <c r="O467" s="2"/>
    </row>
    <row r="468" spans="3:15" x14ac:dyDescent="0.25">
      <c r="C468" s="2"/>
      <c r="D468" s="2"/>
      <c r="E468" s="2"/>
      <c r="F468" s="2"/>
      <c r="G468" s="2"/>
      <c r="H468" s="2"/>
      <c r="I468" s="2"/>
      <c r="J468" s="2"/>
      <c r="M468" s="2"/>
      <c r="N468" s="2"/>
      <c r="O468" s="2"/>
    </row>
    <row r="469" spans="3:15" x14ac:dyDescent="0.25">
      <c r="C469" s="2"/>
      <c r="D469" s="2"/>
      <c r="E469" s="2"/>
      <c r="F469" s="2"/>
      <c r="G469" s="2"/>
      <c r="H469" s="2"/>
      <c r="I469" s="2"/>
      <c r="J469" s="2"/>
      <c r="M469" s="2"/>
      <c r="N469" s="2"/>
      <c r="O469" s="2"/>
    </row>
    <row r="470" spans="3:15" x14ac:dyDescent="0.25">
      <c r="C470" s="2"/>
      <c r="D470" s="2"/>
      <c r="E470" s="2"/>
      <c r="F470" s="2"/>
      <c r="G470" s="2"/>
      <c r="H470" s="2"/>
      <c r="I470" s="2"/>
      <c r="J470" s="2"/>
      <c r="M470" s="2"/>
      <c r="N470" s="2"/>
      <c r="O470" s="2"/>
    </row>
    <row r="471" spans="3:15" x14ac:dyDescent="0.25">
      <c r="C471" s="2"/>
      <c r="D471" s="2"/>
      <c r="E471" s="2"/>
      <c r="F471" s="2"/>
      <c r="G471" s="2"/>
      <c r="H471" s="2"/>
      <c r="I471" s="2"/>
      <c r="J471" s="2"/>
      <c r="M471" s="2"/>
      <c r="N471" s="2"/>
      <c r="O471" s="2"/>
    </row>
    <row r="472" spans="3:15" x14ac:dyDescent="0.25">
      <c r="C472" s="2"/>
      <c r="D472" s="2"/>
      <c r="E472" s="2"/>
      <c r="F472" s="2"/>
      <c r="G472" s="2"/>
      <c r="H472" s="2"/>
      <c r="I472" s="2"/>
      <c r="J472" s="2"/>
      <c r="M472" s="2"/>
      <c r="N472" s="2"/>
      <c r="O472" s="2"/>
    </row>
    <row r="473" spans="3:15" x14ac:dyDescent="0.25">
      <c r="C473" s="2"/>
      <c r="D473" s="2"/>
      <c r="E473" s="2"/>
      <c r="F473" s="2"/>
      <c r="G473" s="2"/>
      <c r="H473" s="2"/>
      <c r="I473" s="2"/>
      <c r="J473" s="2"/>
      <c r="M473" s="2"/>
      <c r="N473" s="2"/>
      <c r="O473" s="2"/>
    </row>
    <row r="474" spans="3:15" x14ac:dyDescent="0.25">
      <c r="C474" s="2"/>
      <c r="D474" s="2"/>
      <c r="E474" s="2"/>
      <c r="F474" s="2"/>
      <c r="G474" s="2"/>
      <c r="H474" s="2"/>
      <c r="I474" s="2"/>
      <c r="J474" s="2"/>
      <c r="M474" s="2"/>
      <c r="N474" s="2"/>
      <c r="O474" s="2"/>
    </row>
    <row r="475" spans="3:15" x14ac:dyDescent="0.25">
      <c r="C475" s="2"/>
      <c r="D475" s="2"/>
      <c r="E475" s="2"/>
      <c r="F475" s="2"/>
      <c r="G475" s="2"/>
      <c r="H475" s="2"/>
      <c r="I475" s="2"/>
      <c r="J475" s="2"/>
      <c r="M475" s="2"/>
      <c r="N475" s="2"/>
      <c r="O475" s="2"/>
    </row>
    <row r="476" spans="3:15" x14ac:dyDescent="0.25">
      <c r="C476" s="2"/>
      <c r="D476" s="2"/>
      <c r="E476" s="2"/>
      <c r="F476" s="2"/>
      <c r="G476" s="2"/>
      <c r="H476" s="2"/>
      <c r="I476" s="2"/>
      <c r="J476" s="2"/>
      <c r="M476" s="2"/>
      <c r="N476" s="2"/>
      <c r="O476" s="2"/>
    </row>
    <row r="477" spans="3:15" x14ac:dyDescent="0.25">
      <c r="C477" s="2"/>
      <c r="D477" s="2"/>
      <c r="E477" s="2"/>
      <c r="F477" s="2"/>
      <c r="G477" s="2"/>
      <c r="H477" s="2"/>
      <c r="I477" s="2"/>
      <c r="J477" s="2"/>
      <c r="M477" s="2"/>
      <c r="N477" s="2"/>
      <c r="O477" s="2"/>
    </row>
    <row r="478" spans="3:15" x14ac:dyDescent="0.25">
      <c r="C478" s="2"/>
      <c r="D478" s="2"/>
      <c r="E478" s="2"/>
      <c r="F478" s="2"/>
      <c r="G478" s="2"/>
      <c r="H478" s="2"/>
      <c r="I478" s="2"/>
      <c r="J478" s="2"/>
      <c r="M478" s="2"/>
      <c r="N478" s="2"/>
      <c r="O478" s="2"/>
    </row>
    <row r="479" spans="3:15" x14ac:dyDescent="0.25">
      <c r="C479" s="2"/>
      <c r="D479" s="2"/>
      <c r="E479" s="2"/>
      <c r="F479" s="2"/>
      <c r="G479" s="2"/>
      <c r="H479" s="2"/>
      <c r="I479" s="2"/>
      <c r="J479" s="2"/>
      <c r="M479" s="2"/>
      <c r="N479" s="2"/>
      <c r="O479" s="2"/>
    </row>
    <row r="480" spans="3:15" x14ac:dyDescent="0.25">
      <c r="C480" s="2"/>
      <c r="D480" s="2"/>
      <c r="E480" s="2"/>
      <c r="F480" s="2"/>
      <c r="G480" s="2"/>
      <c r="H480" s="2"/>
      <c r="I480" s="2"/>
      <c r="J480" s="2"/>
      <c r="M480" s="2"/>
      <c r="N480" s="2"/>
      <c r="O480" s="2"/>
    </row>
    <row r="481" spans="3:15" x14ac:dyDescent="0.25">
      <c r="C481" s="2"/>
      <c r="D481" s="2"/>
      <c r="E481" s="2"/>
      <c r="F481" s="2"/>
      <c r="G481" s="2"/>
      <c r="H481" s="2"/>
      <c r="I481" s="2"/>
      <c r="J481" s="2"/>
      <c r="M481" s="2"/>
      <c r="N481" s="2"/>
      <c r="O481" s="2"/>
    </row>
    <row r="482" spans="3:15" x14ac:dyDescent="0.25">
      <c r="C482" s="2"/>
      <c r="D482" s="2"/>
      <c r="E482" s="2"/>
      <c r="F482" s="2"/>
      <c r="G482" s="2"/>
      <c r="H482" s="2"/>
      <c r="I482" s="2"/>
      <c r="J482" s="2"/>
      <c r="M482" s="2"/>
      <c r="N482" s="2"/>
      <c r="O482" s="2"/>
    </row>
    <row r="483" spans="3:15" x14ac:dyDescent="0.25">
      <c r="C483" s="2"/>
      <c r="D483" s="2"/>
      <c r="E483" s="2"/>
      <c r="F483" s="2"/>
      <c r="G483" s="2"/>
      <c r="H483" s="2"/>
      <c r="I483" s="2"/>
      <c r="J483" s="2"/>
      <c r="M483" s="2"/>
      <c r="N483" s="2"/>
      <c r="O483" s="2"/>
    </row>
    <row r="484" spans="3:15" x14ac:dyDescent="0.25">
      <c r="C484" s="2"/>
      <c r="D484" s="2"/>
      <c r="E484" s="2"/>
      <c r="F484" s="2"/>
      <c r="G484" s="2"/>
      <c r="H484" s="2"/>
      <c r="I484" s="2"/>
      <c r="J484" s="2"/>
      <c r="M484" s="2"/>
      <c r="N484" s="2"/>
      <c r="O484" s="2"/>
    </row>
    <row r="485" spans="3:15" x14ac:dyDescent="0.25">
      <c r="C485" s="2"/>
      <c r="D485" s="2"/>
      <c r="E485" s="2"/>
      <c r="F485" s="2"/>
      <c r="G485" s="2"/>
      <c r="H485" s="2"/>
      <c r="I485" s="2"/>
      <c r="J485" s="2"/>
      <c r="M485" s="2"/>
      <c r="N485" s="2"/>
      <c r="O485" s="2"/>
    </row>
    <row r="486" spans="3:15" x14ac:dyDescent="0.25">
      <c r="C486" s="2"/>
      <c r="D486" s="2"/>
      <c r="E486" s="2"/>
      <c r="F486" s="2"/>
      <c r="G486" s="2"/>
      <c r="H486" s="2"/>
      <c r="I486" s="2"/>
      <c r="J486" s="2"/>
      <c r="M486" s="2"/>
      <c r="N486" s="2"/>
      <c r="O486" s="2"/>
    </row>
    <row r="487" spans="3:15" x14ac:dyDescent="0.25">
      <c r="C487" s="2"/>
      <c r="D487" s="2"/>
      <c r="E487" s="2"/>
      <c r="F487" s="2"/>
      <c r="G487" s="2"/>
      <c r="H487" s="2"/>
      <c r="I487" s="2"/>
      <c r="J487" s="2"/>
      <c r="M487" s="2"/>
      <c r="N487" s="2"/>
      <c r="O487" s="2"/>
    </row>
    <row r="488" spans="3:15" x14ac:dyDescent="0.25">
      <c r="C488" s="2"/>
      <c r="D488" s="2"/>
      <c r="E488" s="2"/>
      <c r="F488" s="2"/>
      <c r="G488" s="2"/>
      <c r="H488" s="2"/>
      <c r="I488" s="2"/>
      <c r="J488" s="2"/>
      <c r="M488" s="2"/>
      <c r="N488" s="2"/>
      <c r="O488" s="2"/>
    </row>
    <row r="489" spans="3:15" x14ac:dyDescent="0.25">
      <c r="C489" s="2"/>
      <c r="D489" s="2"/>
      <c r="E489" s="2"/>
      <c r="F489" s="2"/>
      <c r="G489" s="2"/>
      <c r="H489" s="2"/>
      <c r="I489" s="2"/>
      <c r="J489" s="2"/>
      <c r="M489" s="2"/>
      <c r="N489" s="2"/>
      <c r="O489" s="2"/>
    </row>
    <row r="490" spans="3:15" x14ac:dyDescent="0.25">
      <c r="C490" s="2"/>
      <c r="D490" s="2"/>
      <c r="E490" s="2"/>
      <c r="F490" s="2"/>
      <c r="G490" s="2"/>
      <c r="H490" s="2"/>
      <c r="I490" s="2"/>
      <c r="J490" s="2"/>
      <c r="M490" s="2"/>
      <c r="N490" s="2"/>
      <c r="O490" s="2"/>
    </row>
    <row r="491" spans="3:15" x14ac:dyDescent="0.25">
      <c r="C491" s="2"/>
      <c r="D491" s="2"/>
      <c r="E491" s="2"/>
      <c r="F491" s="2"/>
      <c r="G491" s="2"/>
      <c r="H491" s="2"/>
      <c r="I491" s="2"/>
      <c r="J491" s="2"/>
      <c r="M491" s="2"/>
      <c r="N491" s="2"/>
      <c r="O491" s="2"/>
    </row>
    <row r="492" spans="3:15" x14ac:dyDescent="0.25">
      <c r="C492" s="2"/>
      <c r="D492" s="2"/>
      <c r="E492" s="2"/>
      <c r="F492" s="2"/>
      <c r="G492" s="2"/>
      <c r="H492" s="2"/>
      <c r="I492" s="2"/>
      <c r="J492" s="2"/>
      <c r="M492" s="2"/>
      <c r="N492" s="2"/>
      <c r="O492" s="2"/>
    </row>
    <row r="493" spans="3:15" x14ac:dyDescent="0.25">
      <c r="C493" s="2"/>
      <c r="D493" s="2"/>
      <c r="E493" s="2"/>
      <c r="F493" s="2"/>
      <c r="G493" s="2"/>
      <c r="H493" s="2"/>
      <c r="I493" s="2"/>
      <c r="J493" s="2"/>
      <c r="M493" s="2"/>
      <c r="N493" s="2"/>
      <c r="O493" s="2"/>
    </row>
    <row r="494" spans="3:15" x14ac:dyDescent="0.25">
      <c r="C494" s="2"/>
      <c r="D494" s="2"/>
      <c r="E494" s="2"/>
      <c r="F494" s="2"/>
      <c r="G494" s="2"/>
      <c r="H494" s="2"/>
      <c r="I494" s="2"/>
      <c r="J494" s="2"/>
      <c r="M494" s="2"/>
      <c r="N494" s="2"/>
      <c r="O494" s="2"/>
    </row>
    <row r="495" spans="3:15" x14ac:dyDescent="0.25">
      <c r="C495" s="2"/>
      <c r="D495" s="2"/>
      <c r="E495" s="2"/>
      <c r="F495" s="2"/>
      <c r="G495" s="2"/>
      <c r="H495" s="2"/>
      <c r="I495" s="2"/>
      <c r="J495" s="2"/>
      <c r="M495" s="2"/>
      <c r="N495" s="2"/>
      <c r="O495" s="2"/>
    </row>
    <row r="496" spans="3:15" x14ac:dyDescent="0.25">
      <c r="C496" s="2"/>
      <c r="D496" s="2"/>
      <c r="E496" s="2"/>
      <c r="F496" s="2"/>
      <c r="G496" s="2"/>
      <c r="H496" s="2"/>
      <c r="I496" s="2"/>
      <c r="J496" s="2"/>
      <c r="M496" s="2"/>
      <c r="N496" s="2"/>
      <c r="O496" s="2"/>
    </row>
    <row r="497" spans="3:15" x14ac:dyDescent="0.25">
      <c r="C497" s="2"/>
      <c r="D497" s="2"/>
      <c r="E497" s="2"/>
      <c r="F497" s="2"/>
      <c r="G497" s="2"/>
      <c r="H497" s="2"/>
      <c r="I497" s="2"/>
      <c r="J497" s="2"/>
      <c r="M497" s="2"/>
      <c r="N497" s="2"/>
      <c r="O497" s="2"/>
    </row>
    <row r="498" spans="3:15" x14ac:dyDescent="0.25">
      <c r="C498" s="2"/>
      <c r="D498" s="2"/>
      <c r="E498" s="2"/>
      <c r="F498" s="2"/>
      <c r="G498" s="2"/>
      <c r="H498" s="2"/>
      <c r="I498" s="2"/>
      <c r="J498" s="2"/>
      <c r="M498" s="2"/>
      <c r="N498" s="2"/>
      <c r="O498" s="2"/>
    </row>
    <row r="499" spans="3:15" x14ac:dyDescent="0.25">
      <c r="C499" s="2"/>
      <c r="D499" s="2"/>
      <c r="E499" s="2"/>
      <c r="F499" s="2"/>
      <c r="G499" s="2"/>
      <c r="H499" s="2"/>
      <c r="I499" s="2"/>
      <c r="J499" s="2"/>
      <c r="M499" s="2"/>
      <c r="N499" s="2"/>
      <c r="O499" s="2"/>
    </row>
    <row r="500" spans="3:15" x14ac:dyDescent="0.25">
      <c r="C500" s="2"/>
      <c r="D500" s="2"/>
      <c r="E500" s="2"/>
      <c r="F500" s="2"/>
      <c r="G500" s="2"/>
      <c r="H500" s="2"/>
      <c r="I500" s="2"/>
      <c r="J500" s="2"/>
      <c r="M500" s="2"/>
      <c r="N500" s="2"/>
      <c r="O500" s="2"/>
    </row>
    <row r="501" spans="3:15" x14ac:dyDescent="0.25">
      <c r="C501" s="2"/>
      <c r="D501" s="2"/>
      <c r="E501" s="2"/>
      <c r="F501" s="2"/>
      <c r="G501" s="2"/>
      <c r="H501" s="2"/>
      <c r="I501" s="2"/>
      <c r="J501" s="2"/>
      <c r="M501" s="2"/>
      <c r="N501" s="2"/>
      <c r="O501" s="2"/>
    </row>
    <row r="502" spans="3:15" x14ac:dyDescent="0.25">
      <c r="C502" s="2"/>
      <c r="D502" s="2"/>
      <c r="E502" s="2"/>
      <c r="F502" s="2"/>
      <c r="G502" s="2"/>
      <c r="H502" s="2"/>
      <c r="I502" s="2"/>
      <c r="J502" s="2"/>
      <c r="M502" s="2"/>
      <c r="N502" s="2"/>
      <c r="O502" s="2"/>
    </row>
    <row r="503" spans="3:15" x14ac:dyDescent="0.25">
      <c r="C503" s="2"/>
      <c r="D503" s="2"/>
      <c r="E503" s="2"/>
      <c r="F503" s="2"/>
      <c r="G503" s="2"/>
      <c r="H503" s="2"/>
      <c r="I503" s="2"/>
      <c r="J503" s="2"/>
      <c r="M503" s="2"/>
      <c r="N503" s="2"/>
      <c r="O503" s="2"/>
    </row>
    <row r="504" spans="3:15" x14ac:dyDescent="0.25">
      <c r="C504" s="2"/>
      <c r="D504" s="2"/>
      <c r="E504" s="2"/>
      <c r="F504" s="2"/>
      <c r="G504" s="2"/>
      <c r="H504" s="2"/>
      <c r="I504" s="2"/>
      <c r="J504" s="2"/>
      <c r="M504" s="2"/>
      <c r="N504" s="2"/>
      <c r="O504" s="2"/>
    </row>
    <row r="505" spans="3:15" x14ac:dyDescent="0.25">
      <c r="C505" s="2"/>
      <c r="D505" s="2"/>
      <c r="E505" s="2"/>
      <c r="F505" s="2"/>
      <c r="G505" s="2"/>
      <c r="H505" s="2"/>
      <c r="I505" s="2"/>
      <c r="J505" s="2"/>
      <c r="M505" s="2"/>
      <c r="N505" s="2"/>
      <c r="O505" s="2"/>
    </row>
    <row r="506" spans="3:15" x14ac:dyDescent="0.25">
      <c r="C506" s="2"/>
      <c r="D506" s="2"/>
      <c r="E506" s="2"/>
      <c r="F506" s="2"/>
      <c r="G506" s="2"/>
      <c r="H506" s="2"/>
      <c r="I506" s="2"/>
      <c r="J506" s="2"/>
      <c r="M506" s="2"/>
      <c r="N506" s="2"/>
      <c r="O506" s="2"/>
    </row>
    <row r="507" spans="3:15" x14ac:dyDescent="0.25">
      <c r="C507" s="2"/>
      <c r="D507" s="2"/>
      <c r="E507" s="2"/>
      <c r="F507" s="2"/>
      <c r="G507" s="2"/>
      <c r="H507" s="2"/>
      <c r="I507" s="2"/>
      <c r="J507" s="2"/>
      <c r="M507" s="2"/>
      <c r="N507" s="2"/>
      <c r="O507" s="2"/>
    </row>
    <row r="508" spans="3:15" x14ac:dyDescent="0.25">
      <c r="C508" s="2"/>
      <c r="D508" s="2"/>
      <c r="E508" s="2"/>
      <c r="F508" s="2"/>
      <c r="G508" s="2"/>
      <c r="H508" s="2"/>
      <c r="I508" s="2"/>
      <c r="J508" s="2"/>
      <c r="M508" s="2"/>
      <c r="N508" s="2"/>
      <c r="O508" s="2"/>
    </row>
    <row r="509" spans="3:15" x14ac:dyDescent="0.25">
      <c r="C509" s="2"/>
      <c r="D509" s="2"/>
      <c r="E509" s="2"/>
      <c r="F509" s="2"/>
      <c r="G509" s="2"/>
      <c r="H509" s="2"/>
      <c r="I509" s="2"/>
      <c r="J509" s="2"/>
      <c r="M509" s="2"/>
      <c r="N509" s="2"/>
      <c r="O509" s="2"/>
    </row>
    <row r="510" spans="3:15" x14ac:dyDescent="0.25">
      <c r="C510" s="2"/>
      <c r="D510" s="2"/>
      <c r="E510" s="2"/>
      <c r="F510" s="2"/>
      <c r="G510" s="2"/>
      <c r="H510" s="2"/>
      <c r="I510" s="2"/>
      <c r="J510" s="2"/>
      <c r="M510" s="2"/>
      <c r="N510" s="2"/>
      <c r="O510" s="2"/>
    </row>
    <row r="511" spans="3:15" x14ac:dyDescent="0.25">
      <c r="C511" s="2"/>
      <c r="D511" s="2"/>
      <c r="E511" s="2"/>
      <c r="F511" s="2"/>
      <c r="G511" s="2"/>
      <c r="H511" s="2"/>
      <c r="I511" s="2"/>
      <c r="J511" s="2"/>
      <c r="M511" s="2"/>
      <c r="N511" s="2"/>
      <c r="O511" s="2"/>
    </row>
    <row r="512" spans="3:15" x14ac:dyDescent="0.25">
      <c r="C512" s="2"/>
      <c r="D512" s="2"/>
      <c r="E512" s="2"/>
      <c r="F512" s="2"/>
      <c r="G512" s="2"/>
      <c r="H512" s="2"/>
      <c r="I512" s="2"/>
      <c r="J512" s="2"/>
      <c r="M512" s="2"/>
      <c r="N512" s="2"/>
      <c r="O512" s="2"/>
    </row>
    <row r="513" spans="3:16" x14ac:dyDescent="0.25">
      <c r="C513" s="2"/>
      <c r="D513" s="2"/>
      <c r="E513" s="2"/>
      <c r="F513" s="2"/>
      <c r="G513" s="2"/>
      <c r="H513" s="2"/>
      <c r="I513" s="2"/>
      <c r="J513" s="2"/>
      <c r="M513" s="2"/>
      <c r="N513" s="2"/>
      <c r="O513" s="2"/>
    </row>
    <row r="514" spans="3:16" x14ac:dyDescent="0.25">
      <c r="C514" s="3"/>
      <c r="D514" s="3"/>
      <c r="E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3:16" x14ac:dyDescent="0.25">
      <c r="C515" s="2"/>
      <c r="D515" s="2"/>
      <c r="E515" s="2"/>
      <c r="F515" s="2"/>
      <c r="G515" s="2"/>
      <c r="H515" s="2"/>
    </row>
    <row r="516" spans="3:16" x14ac:dyDescent="0.25">
      <c r="C516" s="2"/>
      <c r="D516" s="2"/>
      <c r="E516" s="2"/>
      <c r="F516" s="2"/>
      <c r="G516" s="2"/>
      <c r="H516" s="2"/>
    </row>
    <row r="517" spans="3:16" x14ac:dyDescent="0.25">
      <c r="C517" s="2"/>
      <c r="D517" s="2"/>
      <c r="E517" s="2"/>
      <c r="F517" s="2"/>
      <c r="G517" s="2"/>
      <c r="H517" s="2"/>
    </row>
    <row r="518" spans="3:16" x14ac:dyDescent="0.25">
      <c r="C518" s="2"/>
      <c r="D518" s="2"/>
      <c r="E518" s="2"/>
      <c r="F518" s="2"/>
      <c r="G518" s="2"/>
      <c r="H518" s="2"/>
    </row>
    <row r="519" spans="3:16" x14ac:dyDescent="0.25">
      <c r="C519" s="2"/>
      <c r="D519" s="2"/>
      <c r="E519" s="2"/>
      <c r="F519" s="2"/>
      <c r="G519" s="2"/>
      <c r="H519" s="2"/>
    </row>
    <row r="520" spans="3:16" x14ac:dyDescent="0.25">
      <c r="C520" s="2"/>
      <c r="D520" s="2"/>
      <c r="E520" s="2"/>
      <c r="F520" s="2"/>
      <c r="G520" s="2"/>
      <c r="H520" s="2"/>
    </row>
    <row r="521" spans="3:16" x14ac:dyDescent="0.25">
      <c r="C521" s="2"/>
      <c r="D521" s="2"/>
      <c r="E521" s="2"/>
      <c r="F521" s="2"/>
      <c r="G521" s="2"/>
      <c r="H521" s="2"/>
    </row>
    <row r="522" spans="3:16" x14ac:dyDescent="0.25">
      <c r="C522" s="2"/>
      <c r="D522" s="2"/>
      <c r="E522" s="2"/>
      <c r="F522" s="2"/>
      <c r="G522" s="2"/>
      <c r="H522" s="2"/>
    </row>
    <row r="523" spans="3:16" x14ac:dyDescent="0.25">
      <c r="C523" s="2"/>
      <c r="D523" s="2"/>
      <c r="E523" s="2"/>
      <c r="F523" s="2"/>
      <c r="G523" s="2"/>
      <c r="H523" s="2"/>
    </row>
    <row r="524" spans="3:16" x14ac:dyDescent="0.25">
      <c r="C524" s="2"/>
      <c r="D524" s="2"/>
      <c r="E524" s="2"/>
      <c r="F524" s="2"/>
      <c r="G524" s="2"/>
      <c r="H524" s="2"/>
    </row>
    <row r="525" spans="3:16" x14ac:dyDescent="0.25">
      <c r="C525" s="2"/>
      <c r="D525" s="2"/>
      <c r="E525" s="2"/>
      <c r="F525" s="2"/>
      <c r="G525" s="2"/>
      <c r="H525" s="2"/>
    </row>
    <row r="526" spans="3:16" x14ac:dyDescent="0.25">
      <c r="C526" s="2"/>
      <c r="D526" s="2"/>
      <c r="E526" s="2"/>
      <c r="F526" s="2"/>
      <c r="G526" s="2"/>
      <c r="H526" s="2"/>
    </row>
    <row r="527" spans="3:16" x14ac:dyDescent="0.25">
      <c r="C527" s="2"/>
      <c r="D527" s="2"/>
      <c r="E527" s="2"/>
      <c r="F527" s="2"/>
      <c r="G527" s="2"/>
      <c r="H527" s="2"/>
    </row>
    <row r="528" spans="3:16" x14ac:dyDescent="0.25">
      <c r="C528" s="2"/>
      <c r="D528" s="2"/>
      <c r="E528" s="2"/>
      <c r="F528" s="2"/>
      <c r="G528" s="2"/>
      <c r="H528" s="2"/>
    </row>
    <row r="529" spans="3:8" x14ac:dyDescent="0.25">
      <c r="C529" s="2"/>
      <c r="D529" s="2"/>
      <c r="E529" s="2"/>
      <c r="F529" s="2"/>
      <c r="G529" s="2"/>
      <c r="H529" s="2"/>
    </row>
    <row r="530" spans="3:8" x14ac:dyDescent="0.25">
      <c r="C530" s="2"/>
      <c r="D530" s="2"/>
      <c r="E530" s="2"/>
      <c r="F530" s="2"/>
      <c r="G530" s="2"/>
      <c r="H530" s="2"/>
    </row>
    <row r="531" spans="3:8" x14ac:dyDescent="0.25">
      <c r="C531" s="2"/>
      <c r="D531" s="2"/>
      <c r="E531" s="2"/>
      <c r="F531" s="2"/>
      <c r="G531" s="2"/>
      <c r="H531" s="2"/>
    </row>
    <row r="532" spans="3:8" x14ac:dyDescent="0.25">
      <c r="C532" s="2"/>
      <c r="D532" s="2"/>
      <c r="E532" s="2"/>
      <c r="F532" s="2"/>
      <c r="G532" s="2"/>
      <c r="H532" s="2"/>
    </row>
    <row r="533" spans="3:8" x14ac:dyDescent="0.25">
      <c r="C533" s="2"/>
      <c r="D533" s="2"/>
      <c r="E533" s="2"/>
      <c r="F533" s="2"/>
      <c r="G533" s="2"/>
      <c r="H533" s="2"/>
    </row>
    <row r="534" spans="3:8" x14ac:dyDescent="0.25">
      <c r="C534" s="2"/>
      <c r="D534" s="2"/>
      <c r="E534" s="2"/>
      <c r="F534" s="2"/>
      <c r="G534" s="2"/>
      <c r="H534" s="2"/>
    </row>
    <row r="535" spans="3:8" x14ac:dyDescent="0.25">
      <c r="C535" s="2"/>
      <c r="D535" s="2"/>
      <c r="E535" s="2"/>
      <c r="F535" s="2"/>
      <c r="G535" s="2"/>
      <c r="H535" s="2"/>
    </row>
    <row r="536" spans="3:8" x14ac:dyDescent="0.25">
      <c r="C536" s="2"/>
      <c r="D536" s="2"/>
      <c r="E536" s="2"/>
      <c r="F536" s="2"/>
      <c r="G536" s="2"/>
      <c r="H536" s="2"/>
    </row>
    <row r="537" spans="3:8" x14ac:dyDescent="0.25">
      <c r="C537" s="2"/>
      <c r="D537" s="2"/>
      <c r="E537" s="2"/>
      <c r="F537" s="2"/>
      <c r="G537" s="2"/>
      <c r="H537" s="2"/>
    </row>
    <row r="538" spans="3:8" x14ac:dyDescent="0.25">
      <c r="C538" s="2"/>
      <c r="D538" s="2"/>
      <c r="E538" s="2"/>
      <c r="F538" s="2"/>
      <c r="G538" s="2"/>
      <c r="H538" s="2"/>
    </row>
    <row r="539" spans="3:8" x14ac:dyDescent="0.25">
      <c r="C539" s="2"/>
      <c r="D539" s="2"/>
      <c r="E539" s="2"/>
      <c r="F539" s="2"/>
      <c r="G539" s="2"/>
      <c r="H539" s="2"/>
    </row>
    <row r="540" spans="3:8" x14ac:dyDescent="0.25">
      <c r="C540" s="2"/>
      <c r="D540" s="2"/>
      <c r="E540" s="2"/>
      <c r="F540" s="2"/>
      <c r="G540" s="2"/>
      <c r="H540" s="2"/>
    </row>
    <row r="541" spans="3:8" x14ac:dyDescent="0.25">
      <c r="C541" s="2"/>
      <c r="D541" s="2"/>
      <c r="E541" s="2"/>
      <c r="F541" s="2"/>
      <c r="G541" s="2"/>
      <c r="H541" s="2"/>
    </row>
    <row r="542" spans="3:8" x14ac:dyDescent="0.25">
      <c r="C542" s="2"/>
      <c r="D542" s="2"/>
      <c r="E542" s="2"/>
      <c r="F542" s="2"/>
      <c r="G542" s="2"/>
      <c r="H542" s="2"/>
    </row>
    <row r="543" spans="3:8" x14ac:dyDescent="0.25">
      <c r="C543" s="2"/>
      <c r="D543" s="2"/>
      <c r="E543" s="2"/>
      <c r="F543" s="2"/>
      <c r="G543" s="2"/>
      <c r="H543" s="2"/>
    </row>
    <row r="544" spans="3:8" x14ac:dyDescent="0.25">
      <c r="C544" s="2"/>
      <c r="D544" s="2"/>
      <c r="E544" s="2"/>
      <c r="F544" s="2"/>
      <c r="G544" s="2"/>
      <c r="H544" s="2"/>
    </row>
    <row r="545" spans="3:8" x14ac:dyDescent="0.25">
      <c r="C545" s="2"/>
      <c r="D545" s="2"/>
      <c r="E545" s="2"/>
      <c r="F545" s="2"/>
      <c r="G545" s="2"/>
      <c r="H545" s="2"/>
    </row>
    <row r="546" spans="3:8" x14ac:dyDescent="0.25">
      <c r="C546" s="2"/>
      <c r="D546" s="2"/>
      <c r="E546" s="2"/>
      <c r="F546" s="2"/>
      <c r="G546" s="2"/>
      <c r="H546" s="2"/>
    </row>
    <row r="547" spans="3:8" x14ac:dyDescent="0.25">
      <c r="C547" s="2"/>
      <c r="D547" s="2"/>
      <c r="E547" s="2"/>
      <c r="F547" s="2"/>
      <c r="G547" s="2"/>
      <c r="H547" s="2"/>
    </row>
    <row r="548" spans="3:8" x14ac:dyDescent="0.25">
      <c r="C548" s="2"/>
      <c r="D548" s="2"/>
      <c r="E548" s="2"/>
      <c r="F548" s="2"/>
      <c r="G548" s="2"/>
      <c r="H548" s="2"/>
    </row>
    <row r="549" spans="3:8" x14ac:dyDescent="0.25">
      <c r="C549" s="2"/>
      <c r="D549" s="2"/>
      <c r="E549" s="2"/>
      <c r="F549" s="2"/>
      <c r="G549" s="2"/>
      <c r="H549" s="2"/>
    </row>
    <row r="550" spans="3:8" x14ac:dyDescent="0.25">
      <c r="C550" s="2"/>
      <c r="D550" s="2"/>
      <c r="E550" s="2"/>
      <c r="F550" s="2"/>
      <c r="G550" s="2"/>
      <c r="H550" s="2"/>
    </row>
    <row r="551" spans="3:8" x14ac:dyDescent="0.25">
      <c r="C551" s="2"/>
      <c r="D551" s="2"/>
      <c r="E551" s="2"/>
      <c r="F551" s="2"/>
      <c r="G551" s="2"/>
      <c r="H551" s="2"/>
    </row>
    <row r="552" spans="3:8" x14ac:dyDescent="0.25">
      <c r="C552" s="2"/>
      <c r="D552" s="2"/>
      <c r="E552" s="2"/>
      <c r="F552" s="2"/>
      <c r="G552" s="2"/>
      <c r="H552" s="2"/>
    </row>
    <row r="553" spans="3:8" x14ac:dyDescent="0.25">
      <c r="C553" s="2"/>
      <c r="D553" s="2"/>
      <c r="E553" s="2"/>
      <c r="F553" s="2"/>
      <c r="G553" s="2"/>
      <c r="H553" s="2"/>
    </row>
    <row r="554" spans="3:8" x14ac:dyDescent="0.25">
      <c r="C554" s="2"/>
      <c r="D554" s="2"/>
      <c r="E554" s="2"/>
      <c r="F554" s="2"/>
      <c r="G554" s="2"/>
      <c r="H554" s="2"/>
    </row>
    <row r="555" spans="3:8" x14ac:dyDescent="0.25">
      <c r="C555" s="2"/>
      <c r="D555" s="2"/>
      <c r="E555" s="2"/>
      <c r="F555" s="2"/>
      <c r="G555" s="2"/>
      <c r="H555" s="2"/>
    </row>
    <row r="556" spans="3:8" x14ac:dyDescent="0.25">
      <c r="C556" s="2"/>
      <c r="D556" s="2"/>
      <c r="E556" s="2"/>
      <c r="F556" s="2"/>
      <c r="G556" s="2"/>
      <c r="H556" s="2"/>
    </row>
    <row r="557" spans="3:8" x14ac:dyDescent="0.25">
      <c r="C557" s="2"/>
      <c r="D557" s="2"/>
      <c r="E557" s="2"/>
      <c r="F557" s="2"/>
      <c r="G557" s="2"/>
      <c r="H557" s="2"/>
    </row>
    <row r="558" spans="3:8" x14ac:dyDescent="0.25">
      <c r="C558" s="2"/>
      <c r="D558" s="2"/>
      <c r="E558" s="2"/>
      <c r="F558" s="2"/>
      <c r="G558" s="2"/>
      <c r="H558" s="2"/>
    </row>
    <row r="559" spans="3:8" x14ac:dyDescent="0.25">
      <c r="C559" s="2"/>
      <c r="D559" s="2"/>
      <c r="E559" s="2"/>
      <c r="F559" s="2"/>
      <c r="G559" s="2"/>
      <c r="H559" s="2"/>
    </row>
    <row r="560" spans="3:8" x14ac:dyDescent="0.25">
      <c r="C560" s="2"/>
      <c r="D560" s="2"/>
      <c r="E560" s="2"/>
      <c r="F560" s="2"/>
      <c r="G560" s="2"/>
      <c r="H560" s="2"/>
    </row>
    <row r="561" spans="3:8" x14ac:dyDescent="0.25">
      <c r="F561" s="4"/>
    </row>
    <row r="562" spans="3:8" x14ac:dyDescent="0.25">
      <c r="C562" s="2"/>
      <c r="D562" s="2"/>
      <c r="E562" s="2"/>
      <c r="F562" s="2"/>
      <c r="G562" s="2"/>
      <c r="H562" s="2"/>
    </row>
    <row r="563" spans="3:8" x14ac:dyDescent="0.25">
      <c r="C563" s="2"/>
      <c r="D563" s="2"/>
      <c r="E563" s="2"/>
      <c r="F563" s="2"/>
      <c r="G563" s="2"/>
      <c r="H563" s="2"/>
    </row>
    <row r="564" spans="3:8" x14ac:dyDescent="0.25">
      <c r="C564" s="2"/>
      <c r="D564" s="2"/>
      <c r="E564" s="2"/>
      <c r="F564" s="2"/>
      <c r="G564" s="2"/>
      <c r="H564" s="2"/>
    </row>
    <row r="565" spans="3:8" x14ac:dyDescent="0.25">
      <c r="C565" s="2"/>
      <c r="D565" s="2"/>
      <c r="E565" s="2"/>
      <c r="F565" s="2"/>
      <c r="G565" s="2"/>
      <c r="H565" s="2"/>
    </row>
    <row r="566" spans="3:8" x14ac:dyDescent="0.25">
      <c r="C566" s="2"/>
      <c r="D566" s="2"/>
      <c r="E566" s="2"/>
      <c r="F566" s="2"/>
      <c r="G566" s="2"/>
      <c r="H566" s="2"/>
    </row>
    <row r="567" spans="3:8" x14ac:dyDescent="0.25">
      <c r="C567" s="2"/>
      <c r="D567" s="2"/>
      <c r="E567" s="2"/>
      <c r="F567" s="2"/>
      <c r="G567" s="2"/>
      <c r="H567" s="2"/>
    </row>
    <row r="568" spans="3:8" x14ac:dyDescent="0.25">
      <c r="C568" s="2"/>
      <c r="D568" s="2"/>
      <c r="E568" s="2"/>
      <c r="F568" s="2"/>
      <c r="G568" s="2"/>
      <c r="H568" s="2"/>
    </row>
    <row r="569" spans="3:8" x14ac:dyDescent="0.25">
      <c r="C569" s="2"/>
      <c r="D569" s="2"/>
      <c r="E569" s="2"/>
      <c r="F569" s="2"/>
      <c r="G569" s="2"/>
      <c r="H569" s="2"/>
    </row>
    <row r="570" spans="3:8" x14ac:dyDescent="0.25">
      <c r="C570" s="2"/>
      <c r="D570" s="2"/>
      <c r="E570" s="2"/>
      <c r="F570" s="2"/>
      <c r="G570" s="2"/>
      <c r="H570" s="2"/>
    </row>
    <row r="571" spans="3:8" x14ac:dyDescent="0.25">
      <c r="C571" s="2"/>
      <c r="D571" s="2"/>
      <c r="E571" s="2"/>
      <c r="F571" s="2"/>
      <c r="G571" s="2"/>
      <c r="H571" s="2"/>
    </row>
    <row r="572" spans="3:8" x14ac:dyDescent="0.25">
      <c r="C572" s="2"/>
      <c r="D572" s="2"/>
      <c r="E572" s="2"/>
      <c r="F572" s="2"/>
      <c r="G572" s="2"/>
      <c r="H572" s="2"/>
    </row>
    <row r="573" spans="3:8" x14ac:dyDescent="0.25">
      <c r="C573" s="2"/>
      <c r="D573" s="2"/>
      <c r="E573" s="2"/>
      <c r="F573" s="2"/>
      <c r="G573" s="2"/>
      <c r="H573" s="2"/>
    </row>
    <row r="574" spans="3:8" x14ac:dyDescent="0.25">
      <c r="C574" s="2"/>
      <c r="D574" s="2"/>
      <c r="E574" s="2"/>
      <c r="F574" s="2"/>
      <c r="G574" s="2"/>
      <c r="H574" s="2"/>
    </row>
    <row r="575" spans="3:8" x14ac:dyDescent="0.25">
      <c r="C575" s="2"/>
      <c r="D575" s="2"/>
      <c r="E575" s="2"/>
      <c r="F575" s="2"/>
      <c r="G575" s="2"/>
      <c r="H575" s="2"/>
    </row>
    <row r="576" spans="3:8" x14ac:dyDescent="0.25">
      <c r="C576" s="2"/>
      <c r="D576" s="2"/>
      <c r="E576" s="2"/>
      <c r="F576" s="2"/>
      <c r="G576" s="2"/>
      <c r="H576" s="2"/>
    </row>
    <row r="577" spans="3:8" x14ac:dyDescent="0.25">
      <c r="C577" s="2"/>
      <c r="D577" s="2"/>
      <c r="E577" s="2"/>
      <c r="F577" s="2"/>
      <c r="G577" s="2"/>
      <c r="H577" s="2"/>
    </row>
    <row r="578" spans="3:8" x14ac:dyDescent="0.25">
      <c r="C578" s="2"/>
      <c r="D578" s="2"/>
      <c r="E578" s="2"/>
      <c r="F578" s="2"/>
      <c r="G578" s="2"/>
      <c r="H578" s="2"/>
    </row>
    <row r="579" spans="3:8" x14ac:dyDescent="0.25">
      <c r="C579" s="2"/>
      <c r="D579" s="2"/>
      <c r="E579" s="2"/>
      <c r="F579" s="2"/>
      <c r="G579" s="2"/>
      <c r="H579" s="2"/>
    </row>
    <row r="580" spans="3:8" x14ac:dyDescent="0.25">
      <c r="C580" s="2"/>
      <c r="D580" s="2"/>
      <c r="E580" s="2"/>
      <c r="F580" s="2"/>
      <c r="G580" s="2"/>
      <c r="H580" s="2"/>
    </row>
    <row r="581" spans="3:8" x14ac:dyDescent="0.25">
      <c r="C581" s="2"/>
      <c r="D581" s="2"/>
      <c r="E581" s="2"/>
      <c r="F581" s="2"/>
      <c r="G581" s="2"/>
      <c r="H581" s="2"/>
    </row>
    <row r="582" spans="3:8" x14ac:dyDescent="0.25">
      <c r="C582" s="2"/>
      <c r="D582" s="2"/>
      <c r="E582" s="2"/>
      <c r="F582" s="2"/>
      <c r="G582" s="2"/>
      <c r="H582" s="2"/>
    </row>
    <row r="583" spans="3:8" x14ac:dyDescent="0.25">
      <c r="C583" s="2"/>
      <c r="D583" s="2"/>
      <c r="E583" s="2"/>
      <c r="F583" s="2"/>
      <c r="G583" s="2"/>
      <c r="H583" s="2"/>
    </row>
    <row r="584" spans="3:8" x14ac:dyDescent="0.25">
      <c r="C584" s="2"/>
      <c r="D584" s="2"/>
      <c r="E584" s="2"/>
      <c r="F584" s="2"/>
      <c r="G584" s="2"/>
      <c r="H584" s="2"/>
    </row>
    <row r="585" spans="3:8" x14ac:dyDescent="0.25">
      <c r="C585" s="2"/>
      <c r="D585" s="2"/>
      <c r="E585" s="2"/>
      <c r="F585" s="2"/>
      <c r="G585" s="2"/>
      <c r="H585" s="2"/>
    </row>
    <row r="586" spans="3:8" x14ac:dyDescent="0.25">
      <c r="C586" s="2"/>
      <c r="D586" s="2"/>
      <c r="E586" s="2"/>
      <c r="F586" s="2"/>
      <c r="G586" s="2"/>
      <c r="H586" s="2"/>
    </row>
    <row r="587" spans="3:8" x14ac:dyDescent="0.25">
      <c r="C587" s="2"/>
      <c r="D587" s="2"/>
      <c r="E587" s="2"/>
      <c r="F587" s="2"/>
      <c r="G587" s="2"/>
      <c r="H587" s="2"/>
    </row>
    <row r="588" spans="3:8" x14ac:dyDescent="0.25">
      <c r="C588" s="2"/>
      <c r="D588" s="2"/>
      <c r="E588" s="2"/>
      <c r="F588" s="2"/>
      <c r="G588" s="2"/>
      <c r="H588" s="2"/>
    </row>
    <row r="589" spans="3:8" x14ac:dyDescent="0.25">
      <c r="C589" s="2"/>
      <c r="D589" s="2"/>
      <c r="E589" s="2"/>
      <c r="F589" s="2"/>
      <c r="G589" s="2"/>
      <c r="H589" s="2"/>
    </row>
    <row r="590" spans="3:8" x14ac:dyDescent="0.25">
      <c r="C590" s="2"/>
      <c r="D590" s="2"/>
      <c r="E590" s="2"/>
      <c r="F590" s="2"/>
      <c r="G590" s="2"/>
      <c r="H590" s="2"/>
    </row>
    <row r="591" spans="3:8" x14ac:dyDescent="0.25">
      <c r="C591" s="2"/>
      <c r="D591" s="2"/>
      <c r="E591" s="2"/>
      <c r="F591" s="2"/>
      <c r="G591" s="2"/>
      <c r="H591" s="2"/>
    </row>
    <row r="592" spans="3:8" x14ac:dyDescent="0.25">
      <c r="C592" s="2"/>
      <c r="D592" s="2"/>
      <c r="E592" s="2"/>
      <c r="F592" s="2"/>
      <c r="G592" s="2"/>
      <c r="H592" s="2"/>
    </row>
    <row r="593" spans="3:8" x14ac:dyDescent="0.25">
      <c r="C593" s="2"/>
      <c r="D593" s="2"/>
      <c r="E593" s="2"/>
      <c r="F593" s="2"/>
      <c r="G593" s="2"/>
      <c r="H593" s="2"/>
    </row>
    <row r="594" spans="3:8" x14ac:dyDescent="0.25">
      <c r="C594" s="2"/>
      <c r="D594" s="2"/>
      <c r="E594" s="2"/>
      <c r="F594" s="2"/>
      <c r="G594" s="2"/>
      <c r="H594" s="2"/>
    </row>
    <row r="595" spans="3:8" x14ac:dyDescent="0.25">
      <c r="C595" s="2"/>
      <c r="D595" s="2"/>
      <c r="E595" s="2"/>
      <c r="F595" s="2"/>
      <c r="G595" s="2"/>
      <c r="H595" s="2"/>
    </row>
    <row r="596" spans="3:8" x14ac:dyDescent="0.25">
      <c r="C596" s="2"/>
      <c r="D596" s="2"/>
      <c r="E596" s="2"/>
      <c r="F596" s="2"/>
      <c r="G596" s="2"/>
      <c r="H596" s="2"/>
    </row>
    <row r="597" spans="3:8" x14ac:dyDescent="0.25">
      <c r="C597" s="2"/>
      <c r="D597" s="2"/>
      <c r="E597" s="2"/>
      <c r="F597" s="2"/>
      <c r="G597" s="2"/>
      <c r="H597" s="2"/>
    </row>
    <row r="598" spans="3:8" x14ac:dyDescent="0.25">
      <c r="C598" s="2"/>
      <c r="D598" s="2"/>
      <c r="E598" s="2"/>
      <c r="F598" s="2"/>
      <c r="G598" s="2"/>
      <c r="H598" s="2"/>
    </row>
    <row r="599" spans="3:8" x14ac:dyDescent="0.25">
      <c r="C599" s="2"/>
      <c r="D599" s="2"/>
      <c r="E599" s="2"/>
      <c r="F599" s="2"/>
      <c r="G599" s="2"/>
      <c r="H599" s="2"/>
    </row>
    <row r="600" spans="3:8" x14ac:dyDescent="0.25">
      <c r="C600" s="2"/>
      <c r="D600" s="2"/>
      <c r="E600" s="2"/>
      <c r="F600" s="2"/>
      <c r="G600" s="2"/>
      <c r="H600" s="2"/>
    </row>
    <row r="601" spans="3:8" x14ac:dyDescent="0.25">
      <c r="C601" s="2"/>
      <c r="D601" s="2"/>
      <c r="E601" s="2"/>
      <c r="F601" s="2"/>
      <c r="G601" s="2"/>
      <c r="H601" s="2"/>
    </row>
    <row r="602" spans="3:8" x14ac:dyDescent="0.25">
      <c r="C602" s="2"/>
      <c r="D602" s="2"/>
      <c r="E602" s="2"/>
      <c r="F602" s="2"/>
      <c r="G602" s="2"/>
      <c r="H602" s="2"/>
    </row>
    <row r="603" spans="3:8" x14ac:dyDescent="0.25">
      <c r="C603" s="2"/>
      <c r="D603" s="2"/>
      <c r="E603" s="2"/>
      <c r="F603" s="2"/>
      <c r="G603" s="2"/>
      <c r="H603" s="2"/>
    </row>
    <row r="604" spans="3:8" x14ac:dyDescent="0.25">
      <c r="C604" s="2"/>
      <c r="D604" s="2"/>
      <c r="E604" s="2"/>
      <c r="F604" s="2"/>
      <c r="G604" s="2"/>
      <c r="H604" s="2"/>
    </row>
    <row r="605" spans="3:8" x14ac:dyDescent="0.25">
      <c r="C605" s="2"/>
      <c r="D605" s="2"/>
      <c r="E605" s="2"/>
      <c r="F605" s="2"/>
      <c r="G605" s="2"/>
      <c r="H605" s="2"/>
    </row>
    <row r="606" spans="3:8" x14ac:dyDescent="0.25">
      <c r="C606" s="2"/>
      <c r="D606" s="2"/>
      <c r="E606" s="2"/>
      <c r="F606" s="2"/>
      <c r="G606" s="2"/>
      <c r="H606" s="2"/>
    </row>
    <row r="607" spans="3:8" x14ac:dyDescent="0.25">
      <c r="C607" s="2"/>
      <c r="D607" s="2"/>
      <c r="E607" s="2"/>
      <c r="F607" s="2"/>
      <c r="G607" s="2"/>
      <c r="H607" s="2"/>
    </row>
    <row r="608" spans="3:8" x14ac:dyDescent="0.25">
      <c r="C608" s="2"/>
      <c r="D608" s="2"/>
      <c r="E608" s="2"/>
      <c r="F608" s="2"/>
      <c r="G608" s="2"/>
      <c r="H608" s="2"/>
    </row>
    <row r="609" spans="3:15" x14ac:dyDescent="0.25">
      <c r="F609" s="4"/>
    </row>
    <row r="610" spans="3:15" x14ac:dyDescent="0.25">
      <c r="C610" s="2"/>
      <c r="D610" s="2"/>
      <c r="E610" s="2"/>
      <c r="F610" s="2"/>
      <c r="G610" s="2"/>
      <c r="H610" s="2"/>
      <c r="I610" s="2"/>
      <c r="J610" s="2"/>
      <c r="M610" s="2"/>
      <c r="N610" s="2"/>
      <c r="O610" s="2"/>
    </row>
    <row r="611" spans="3:15" x14ac:dyDescent="0.25">
      <c r="C611" s="2"/>
      <c r="D611" s="2"/>
      <c r="E611" s="2"/>
      <c r="F611" s="2"/>
      <c r="G611" s="2"/>
      <c r="H611" s="2"/>
      <c r="I611" s="2"/>
      <c r="J611" s="2"/>
      <c r="M611" s="2"/>
      <c r="N611" s="2"/>
      <c r="O611" s="2"/>
    </row>
    <row r="612" spans="3:15" x14ac:dyDescent="0.25">
      <c r="C612" s="2"/>
      <c r="D612" s="2"/>
      <c r="E612" s="2"/>
      <c r="F612" s="2"/>
      <c r="G612" s="2"/>
      <c r="H612" s="2"/>
      <c r="I612" s="2"/>
      <c r="J612" s="2"/>
      <c r="M612" s="2"/>
      <c r="N612" s="2"/>
      <c r="O612" s="2"/>
    </row>
    <row r="613" spans="3:15" x14ac:dyDescent="0.25">
      <c r="C613" s="2"/>
      <c r="D613" s="2"/>
      <c r="E613" s="2"/>
      <c r="F613" s="2"/>
      <c r="G613" s="2"/>
      <c r="H613" s="2"/>
      <c r="I613" s="2"/>
      <c r="J613" s="2"/>
      <c r="M613" s="2"/>
      <c r="N613" s="2"/>
      <c r="O613" s="2"/>
    </row>
    <row r="614" spans="3:15" x14ac:dyDescent="0.25">
      <c r="C614" s="2"/>
      <c r="D614" s="2"/>
      <c r="E614" s="2"/>
      <c r="F614" s="2"/>
      <c r="G614" s="2"/>
      <c r="H614" s="2"/>
      <c r="I614" s="2"/>
      <c r="J614" s="2"/>
      <c r="M614" s="2"/>
      <c r="N614" s="2"/>
      <c r="O614" s="2"/>
    </row>
    <row r="615" spans="3:15" x14ac:dyDescent="0.25">
      <c r="C615" s="2"/>
      <c r="D615" s="2"/>
      <c r="E615" s="2"/>
      <c r="F615" s="2"/>
      <c r="G615" s="2"/>
      <c r="H615" s="2"/>
      <c r="I615" s="2"/>
      <c r="J615" s="2"/>
      <c r="M615" s="2"/>
      <c r="N615" s="2"/>
      <c r="O615" s="2"/>
    </row>
    <row r="616" spans="3:15" x14ac:dyDescent="0.25">
      <c r="C616" s="2"/>
      <c r="D616" s="2"/>
      <c r="E616" s="2"/>
      <c r="F616" s="2"/>
      <c r="G616" s="2"/>
      <c r="H616" s="2"/>
      <c r="I616" s="2"/>
      <c r="J616" s="2"/>
      <c r="M616" s="2"/>
      <c r="N616" s="2"/>
      <c r="O616" s="2"/>
    </row>
    <row r="617" spans="3:15" x14ac:dyDescent="0.25">
      <c r="C617" s="2"/>
      <c r="D617" s="2"/>
      <c r="E617" s="2"/>
      <c r="F617" s="2"/>
      <c r="G617" s="2"/>
      <c r="H617" s="2"/>
      <c r="I617" s="2"/>
      <c r="J617" s="2"/>
      <c r="M617" s="2"/>
      <c r="N617" s="2"/>
      <c r="O617" s="2"/>
    </row>
    <row r="618" spans="3:15" x14ac:dyDescent="0.25">
      <c r="C618" s="2"/>
      <c r="D618" s="2"/>
      <c r="E618" s="2"/>
      <c r="F618" s="2"/>
      <c r="G618" s="2"/>
      <c r="H618" s="2"/>
      <c r="I618" s="2"/>
      <c r="J618" s="2"/>
      <c r="M618" s="2"/>
      <c r="N618" s="2"/>
      <c r="O618" s="2"/>
    </row>
    <row r="619" spans="3:15" x14ac:dyDescent="0.25">
      <c r="C619" s="2"/>
      <c r="D619" s="2"/>
      <c r="E619" s="2"/>
      <c r="F619" s="2"/>
      <c r="G619" s="2"/>
      <c r="H619" s="2"/>
      <c r="I619" s="2"/>
      <c r="J619" s="2"/>
      <c r="M619" s="2"/>
      <c r="N619" s="2"/>
      <c r="O619" s="2"/>
    </row>
    <row r="620" spans="3:15" x14ac:dyDescent="0.25">
      <c r="C620" s="2"/>
      <c r="D620" s="2"/>
      <c r="E620" s="2"/>
      <c r="F620" s="2"/>
      <c r="G620" s="2"/>
      <c r="H620" s="2"/>
      <c r="I620" s="2"/>
      <c r="J620" s="2"/>
      <c r="M620" s="2"/>
      <c r="N620" s="2"/>
      <c r="O620" s="2"/>
    </row>
    <row r="621" spans="3:15" x14ac:dyDescent="0.25">
      <c r="C621" s="2"/>
      <c r="D621" s="2"/>
      <c r="E621" s="2"/>
      <c r="F621" s="2"/>
      <c r="G621" s="2"/>
      <c r="H621" s="2"/>
      <c r="I621" s="2"/>
      <c r="J621" s="2"/>
      <c r="M621" s="2"/>
      <c r="N621" s="2"/>
      <c r="O621" s="2"/>
    </row>
    <row r="622" spans="3:15" x14ac:dyDescent="0.25">
      <c r="C622" s="2"/>
      <c r="D622" s="2"/>
      <c r="E622" s="2"/>
      <c r="F622" s="2"/>
      <c r="G622" s="2"/>
      <c r="H622" s="2"/>
      <c r="I622" s="2"/>
      <c r="J622" s="2"/>
      <c r="M622" s="2"/>
      <c r="N622" s="2"/>
      <c r="O622" s="2"/>
    </row>
    <row r="623" spans="3:15" x14ac:dyDescent="0.25">
      <c r="C623" s="2"/>
      <c r="D623" s="2"/>
      <c r="E623" s="2"/>
      <c r="F623" s="2"/>
      <c r="G623" s="2"/>
      <c r="H623" s="2"/>
      <c r="I623" s="2"/>
      <c r="J623" s="2"/>
      <c r="M623" s="2"/>
      <c r="N623" s="2"/>
      <c r="O623" s="2"/>
    </row>
    <row r="624" spans="3:15" x14ac:dyDescent="0.25">
      <c r="C624" s="2"/>
      <c r="D624" s="2"/>
      <c r="E624" s="2"/>
      <c r="F624" s="2"/>
      <c r="G624" s="2"/>
      <c r="H624" s="2"/>
      <c r="I624" s="2"/>
      <c r="J624" s="2"/>
      <c r="M624" s="2"/>
      <c r="N624" s="2"/>
      <c r="O624" s="2"/>
    </row>
    <row r="625" spans="3:15" x14ac:dyDescent="0.25">
      <c r="C625" s="2"/>
      <c r="D625" s="2"/>
      <c r="E625" s="2"/>
      <c r="F625" s="2"/>
      <c r="G625" s="2"/>
      <c r="H625" s="2"/>
      <c r="I625" s="2"/>
      <c r="J625" s="2"/>
      <c r="M625" s="2"/>
      <c r="N625" s="2"/>
      <c r="O625" s="2"/>
    </row>
    <row r="626" spans="3:15" x14ac:dyDescent="0.25">
      <c r="C626" s="2"/>
      <c r="D626" s="2"/>
      <c r="E626" s="2"/>
      <c r="F626" s="2"/>
      <c r="G626" s="2"/>
      <c r="H626" s="2"/>
      <c r="I626" s="2"/>
      <c r="J626" s="2"/>
      <c r="M626" s="2"/>
      <c r="N626" s="2"/>
      <c r="O626" s="2"/>
    </row>
    <row r="627" spans="3:15" x14ac:dyDescent="0.25">
      <c r="C627" s="2"/>
      <c r="D627" s="2"/>
      <c r="E627" s="2"/>
      <c r="F627" s="2"/>
      <c r="G627" s="2"/>
      <c r="H627" s="2"/>
      <c r="I627" s="2"/>
      <c r="J627" s="2"/>
      <c r="M627" s="2"/>
      <c r="N627" s="2"/>
      <c r="O627" s="2"/>
    </row>
    <row r="628" spans="3:15" x14ac:dyDescent="0.25">
      <c r="C628" s="2"/>
      <c r="D628" s="2"/>
      <c r="E628" s="2"/>
      <c r="F628" s="2"/>
      <c r="G628" s="2"/>
      <c r="H628" s="2"/>
      <c r="I628" s="2"/>
      <c r="J628" s="2"/>
      <c r="M628" s="2"/>
      <c r="N628" s="2"/>
      <c r="O628" s="2"/>
    </row>
    <row r="629" spans="3:15" x14ac:dyDescent="0.25">
      <c r="C629" s="2"/>
      <c r="D629" s="2"/>
      <c r="E629" s="2"/>
      <c r="F629" s="2"/>
      <c r="G629" s="2"/>
      <c r="H629" s="2"/>
      <c r="I629" s="2"/>
      <c r="J629" s="2"/>
      <c r="M629" s="2"/>
      <c r="N629" s="2"/>
      <c r="O629" s="2"/>
    </row>
    <row r="630" spans="3:15" x14ac:dyDescent="0.25">
      <c r="C630" s="2"/>
      <c r="D630" s="2"/>
      <c r="E630" s="2"/>
      <c r="F630" s="2"/>
      <c r="G630" s="2"/>
      <c r="H630" s="2"/>
      <c r="I630" s="2"/>
      <c r="J630" s="2"/>
      <c r="M630" s="2"/>
      <c r="N630" s="2"/>
      <c r="O630" s="2"/>
    </row>
    <row r="631" spans="3:15" x14ac:dyDescent="0.25">
      <c r="C631" s="2"/>
      <c r="D631" s="2"/>
      <c r="E631" s="2"/>
      <c r="F631" s="2"/>
      <c r="G631" s="2"/>
      <c r="H631" s="2"/>
      <c r="I631" s="2"/>
      <c r="J631" s="2"/>
      <c r="M631" s="2"/>
      <c r="N631" s="2"/>
      <c r="O631" s="2"/>
    </row>
    <row r="632" spans="3:15" x14ac:dyDescent="0.25">
      <c r="C632" s="2"/>
      <c r="D632" s="2"/>
      <c r="E632" s="2"/>
      <c r="F632" s="2"/>
      <c r="G632" s="2"/>
      <c r="H632" s="2"/>
      <c r="I632" s="2"/>
      <c r="J632" s="2"/>
      <c r="M632" s="2"/>
      <c r="N632" s="2"/>
      <c r="O632" s="2"/>
    </row>
    <row r="633" spans="3:15" x14ac:dyDescent="0.25">
      <c r="C633" s="2"/>
      <c r="D633" s="2"/>
      <c r="E633" s="2"/>
      <c r="F633" s="2"/>
      <c r="G633" s="2"/>
      <c r="H633" s="2"/>
      <c r="I633" s="2"/>
      <c r="J633" s="2"/>
      <c r="M633" s="2"/>
      <c r="N633" s="2"/>
      <c r="O633" s="2"/>
    </row>
    <row r="634" spans="3:15" x14ac:dyDescent="0.25">
      <c r="C634" s="2"/>
      <c r="D634" s="2"/>
      <c r="E634" s="2"/>
      <c r="F634" s="2"/>
      <c r="G634" s="2"/>
      <c r="H634" s="2"/>
      <c r="I634" s="2"/>
      <c r="J634" s="2"/>
      <c r="M634" s="2"/>
      <c r="N634" s="2"/>
      <c r="O634" s="2"/>
    </row>
    <row r="635" spans="3:15" x14ac:dyDescent="0.25">
      <c r="C635" s="2"/>
      <c r="D635" s="2"/>
      <c r="E635" s="2"/>
      <c r="F635" s="2"/>
      <c r="G635" s="2"/>
      <c r="H635" s="2"/>
      <c r="I635" s="2"/>
      <c r="J635" s="2"/>
      <c r="M635" s="2"/>
      <c r="N635" s="2"/>
      <c r="O635" s="2"/>
    </row>
    <row r="636" spans="3:15" x14ac:dyDescent="0.25">
      <c r="C636" s="2"/>
      <c r="D636" s="2"/>
      <c r="E636" s="2"/>
      <c r="F636" s="2"/>
      <c r="G636" s="2"/>
      <c r="H636" s="2"/>
      <c r="I636" s="2"/>
      <c r="J636" s="2"/>
      <c r="M636" s="2"/>
      <c r="N636" s="2"/>
      <c r="O636" s="2"/>
    </row>
    <row r="637" spans="3:15" x14ac:dyDescent="0.25">
      <c r="C637" s="2"/>
      <c r="D637" s="2"/>
      <c r="E637" s="2"/>
      <c r="F637" s="2"/>
      <c r="G637" s="2"/>
      <c r="H637" s="2"/>
      <c r="I637" s="2"/>
      <c r="J637" s="2"/>
      <c r="M637" s="2"/>
      <c r="N637" s="2"/>
      <c r="O637" s="2"/>
    </row>
    <row r="638" spans="3:15" x14ac:dyDescent="0.25">
      <c r="C638" s="2"/>
      <c r="D638" s="2"/>
      <c r="E638" s="2"/>
      <c r="F638" s="2"/>
      <c r="G638" s="2"/>
      <c r="H638" s="2"/>
      <c r="I638" s="2"/>
      <c r="J638" s="2"/>
      <c r="M638" s="2"/>
      <c r="N638" s="2"/>
      <c r="O638" s="2"/>
    </row>
    <row r="639" spans="3:15" x14ac:dyDescent="0.25">
      <c r="C639" s="2"/>
      <c r="D639" s="2"/>
      <c r="E639" s="2"/>
      <c r="F639" s="2"/>
      <c r="G639" s="2"/>
      <c r="H639" s="2"/>
      <c r="I639" s="2"/>
      <c r="J639" s="2"/>
      <c r="M639" s="2"/>
      <c r="N639" s="2"/>
      <c r="O639" s="2"/>
    </row>
    <row r="640" spans="3:15" x14ac:dyDescent="0.25">
      <c r="C640" s="2"/>
      <c r="D640" s="2"/>
      <c r="E640" s="2"/>
      <c r="F640" s="2"/>
      <c r="G640" s="2"/>
      <c r="H640" s="2"/>
      <c r="I640" s="2"/>
      <c r="J640" s="2"/>
      <c r="M640" s="2"/>
      <c r="N640" s="2"/>
      <c r="O640" s="2"/>
    </row>
    <row r="641" spans="3:15" x14ac:dyDescent="0.25">
      <c r="C641" s="2"/>
      <c r="D641" s="2"/>
      <c r="E641" s="2"/>
      <c r="F641" s="2"/>
      <c r="G641" s="2"/>
      <c r="H641" s="2"/>
      <c r="I641" s="2"/>
      <c r="J641" s="2"/>
      <c r="M641" s="2"/>
      <c r="N641" s="2"/>
      <c r="O641" s="2"/>
    </row>
    <row r="642" spans="3:15" x14ac:dyDescent="0.25">
      <c r="C642" s="2"/>
      <c r="D642" s="2"/>
      <c r="E642" s="2"/>
      <c r="F642" s="2"/>
      <c r="G642" s="2"/>
      <c r="H642" s="2"/>
      <c r="I642" s="2"/>
      <c r="J642" s="2"/>
      <c r="M642" s="2"/>
      <c r="N642" s="2"/>
      <c r="O642" s="2"/>
    </row>
    <row r="643" spans="3:15" x14ac:dyDescent="0.25">
      <c r="C643" s="2"/>
      <c r="D643" s="2"/>
      <c r="E643" s="2"/>
      <c r="F643" s="2"/>
      <c r="G643" s="2"/>
      <c r="H643" s="2"/>
      <c r="I643" s="2"/>
      <c r="J643" s="2"/>
      <c r="M643" s="2"/>
      <c r="N643" s="2"/>
      <c r="O643" s="2"/>
    </row>
    <row r="644" spans="3:15" x14ac:dyDescent="0.25">
      <c r="C644" s="2"/>
      <c r="D644" s="2"/>
      <c r="E644" s="2"/>
      <c r="F644" s="2"/>
      <c r="G644" s="2"/>
      <c r="H644" s="2"/>
      <c r="I644" s="2"/>
      <c r="J644" s="2"/>
      <c r="M644" s="2"/>
      <c r="N644" s="2"/>
      <c r="O644" s="2"/>
    </row>
    <row r="645" spans="3:15" x14ac:dyDescent="0.25">
      <c r="C645" s="2"/>
      <c r="D645" s="2"/>
      <c r="E645" s="2"/>
      <c r="F645" s="2"/>
      <c r="G645" s="2"/>
      <c r="H645" s="2"/>
      <c r="I645" s="2"/>
      <c r="J645" s="2"/>
      <c r="M645" s="2"/>
      <c r="N645" s="2"/>
      <c r="O645" s="2"/>
    </row>
    <row r="646" spans="3:15" x14ac:dyDescent="0.25">
      <c r="C646" s="2"/>
      <c r="D646" s="2"/>
      <c r="E646" s="2"/>
      <c r="F646" s="2"/>
      <c r="G646" s="2"/>
      <c r="H646" s="2"/>
      <c r="I646" s="2"/>
      <c r="J646" s="2"/>
      <c r="M646" s="2"/>
      <c r="N646" s="2"/>
      <c r="O646" s="2"/>
    </row>
    <row r="647" spans="3:15" x14ac:dyDescent="0.25">
      <c r="C647" s="2"/>
      <c r="D647" s="2"/>
      <c r="E647" s="2"/>
      <c r="F647" s="2"/>
      <c r="G647" s="2"/>
      <c r="H647" s="2"/>
      <c r="I647" s="2"/>
      <c r="J647" s="2"/>
      <c r="M647" s="2"/>
      <c r="N647" s="2"/>
      <c r="O647" s="2"/>
    </row>
    <row r="648" spans="3:15" x14ac:dyDescent="0.25">
      <c r="C648" s="2"/>
      <c r="D648" s="2"/>
      <c r="E648" s="2"/>
      <c r="F648" s="2"/>
      <c r="G648" s="2"/>
      <c r="H648" s="2"/>
      <c r="I648" s="2"/>
      <c r="J648" s="2"/>
      <c r="M648" s="2"/>
      <c r="N648" s="2"/>
      <c r="O648" s="2"/>
    </row>
    <row r="649" spans="3:15" x14ac:dyDescent="0.25">
      <c r="C649" s="2"/>
      <c r="D649" s="2"/>
      <c r="E649" s="2"/>
      <c r="F649" s="2"/>
      <c r="G649" s="2"/>
      <c r="H649" s="2"/>
      <c r="I649" s="2"/>
      <c r="J649" s="2"/>
      <c r="M649" s="2"/>
      <c r="N649" s="2"/>
      <c r="O649" s="2"/>
    </row>
    <row r="650" spans="3:15" x14ac:dyDescent="0.25">
      <c r="C650" s="2"/>
      <c r="D650" s="2"/>
      <c r="E650" s="2"/>
      <c r="F650" s="2"/>
      <c r="G650" s="2"/>
      <c r="H650" s="2"/>
      <c r="I650" s="2"/>
      <c r="J650" s="2"/>
      <c r="M650" s="2"/>
      <c r="N650" s="2"/>
      <c r="O650" s="2"/>
    </row>
    <row r="651" spans="3:15" x14ac:dyDescent="0.25">
      <c r="C651" s="2"/>
      <c r="D651" s="2"/>
      <c r="E651" s="2"/>
      <c r="F651" s="2"/>
      <c r="G651" s="2"/>
      <c r="H651" s="2"/>
      <c r="I651" s="2"/>
      <c r="J651" s="2"/>
      <c r="M651" s="2"/>
      <c r="N651" s="2"/>
      <c r="O651" s="2"/>
    </row>
    <row r="652" spans="3:15" x14ac:dyDescent="0.25">
      <c r="C652" s="2"/>
      <c r="D652" s="2"/>
      <c r="E652" s="2"/>
      <c r="F652" s="2"/>
      <c r="G652" s="2"/>
      <c r="H652" s="2"/>
      <c r="I652" s="2"/>
      <c r="J652" s="2"/>
      <c r="M652" s="2"/>
      <c r="N652" s="2"/>
      <c r="O652" s="2"/>
    </row>
    <row r="653" spans="3:15" x14ac:dyDescent="0.25">
      <c r="C653" s="2"/>
      <c r="D653" s="2"/>
      <c r="E653" s="2"/>
      <c r="F653" s="2"/>
      <c r="G653" s="2"/>
      <c r="H653" s="2"/>
      <c r="I653" s="2"/>
      <c r="J653" s="2"/>
      <c r="M653" s="2"/>
      <c r="N653" s="2"/>
      <c r="O653" s="2"/>
    </row>
    <row r="654" spans="3:15" x14ac:dyDescent="0.25">
      <c r="C654" s="2"/>
      <c r="D654" s="2"/>
      <c r="E654" s="2"/>
      <c r="F654" s="2"/>
      <c r="G654" s="2"/>
      <c r="H654" s="2"/>
      <c r="I654" s="2"/>
      <c r="J654" s="2"/>
      <c r="M654" s="2"/>
      <c r="N654" s="2"/>
      <c r="O654" s="2"/>
    </row>
    <row r="655" spans="3:15" x14ac:dyDescent="0.25">
      <c r="C655" s="2"/>
      <c r="D655" s="2"/>
      <c r="E655" s="2"/>
      <c r="F655" s="2"/>
      <c r="G655" s="2"/>
      <c r="H655" s="2"/>
      <c r="I655" s="2"/>
      <c r="J655" s="2"/>
      <c r="M655" s="2"/>
      <c r="N655" s="2"/>
      <c r="O655" s="2"/>
    </row>
    <row r="656" spans="3:15" x14ac:dyDescent="0.25">
      <c r="C656" s="2"/>
      <c r="D656" s="2"/>
      <c r="E656" s="2"/>
      <c r="F656" s="2"/>
      <c r="G656" s="2"/>
      <c r="H656" s="2"/>
      <c r="I656" s="2"/>
      <c r="J656" s="2"/>
      <c r="M656" s="2"/>
      <c r="N656" s="2"/>
      <c r="O656" s="2"/>
    </row>
    <row r="657" spans="3:30" x14ac:dyDescent="0.25">
      <c r="C657" s="2"/>
      <c r="D657" s="2"/>
      <c r="E657" s="2"/>
      <c r="F657" s="2"/>
      <c r="G657" s="2"/>
      <c r="H657" s="2"/>
      <c r="I657" s="2"/>
      <c r="J657" s="2"/>
      <c r="M657" s="2"/>
      <c r="N657" s="2"/>
      <c r="O657" s="2"/>
    </row>
    <row r="658" spans="3:30" x14ac:dyDescent="0.25">
      <c r="C658" s="2"/>
      <c r="D658" s="2"/>
      <c r="E658" s="2"/>
      <c r="F658" s="2"/>
      <c r="G658" s="2"/>
      <c r="H658" s="2"/>
      <c r="I658" s="2"/>
      <c r="J658" s="2"/>
      <c r="M658" s="2"/>
      <c r="N658" s="2"/>
      <c r="O658" s="2"/>
    </row>
    <row r="659" spans="3:30" x14ac:dyDescent="0.25">
      <c r="C659" s="2"/>
      <c r="D659" s="2"/>
      <c r="E659" s="2"/>
      <c r="F659" s="2"/>
      <c r="G659" s="2"/>
      <c r="H659" s="2"/>
      <c r="I659" s="2"/>
      <c r="J659" s="2"/>
      <c r="M659" s="2"/>
      <c r="N659" s="2"/>
      <c r="O659" s="2"/>
    </row>
    <row r="661" spans="3:30" x14ac:dyDescent="0.25">
      <c r="C661" s="2"/>
      <c r="D661" s="2"/>
      <c r="E661" s="2"/>
      <c r="F661" s="2"/>
      <c r="G661" s="2"/>
      <c r="H661" s="2"/>
      <c r="I661" s="2"/>
      <c r="J661" s="2"/>
      <c r="M661" s="2"/>
      <c r="N661" s="2"/>
      <c r="O661" s="2"/>
      <c r="Q661" s="29"/>
      <c r="R661" s="29"/>
      <c r="V661" s="29"/>
      <c r="W661" s="29"/>
      <c r="AD661" s="29"/>
    </row>
    <row r="662" spans="3:30" x14ac:dyDescent="0.25">
      <c r="C662" s="2"/>
      <c r="D662" s="2"/>
      <c r="E662" s="2"/>
      <c r="F662" s="2"/>
      <c r="G662" s="2"/>
      <c r="H662" s="2"/>
      <c r="I662" s="2"/>
      <c r="J662" s="2"/>
      <c r="M662" s="2"/>
      <c r="N662" s="2"/>
      <c r="O662" s="2"/>
      <c r="Q662" s="29"/>
      <c r="R662" s="29"/>
      <c r="V662" s="29"/>
      <c r="W662" s="29"/>
      <c r="AD662" s="29"/>
    </row>
    <row r="663" spans="3:30" x14ac:dyDescent="0.25">
      <c r="C663" s="2"/>
      <c r="D663" s="2"/>
      <c r="E663" s="2"/>
      <c r="F663" s="2"/>
      <c r="G663" s="2"/>
      <c r="H663" s="2"/>
      <c r="I663" s="2"/>
      <c r="J663" s="2"/>
      <c r="M663" s="2"/>
      <c r="N663" s="2"/>
      <c r="O663" s="2"/>
    </row>
    <row r="670" spans="3:30" x14ac:dyDescent="0.25">
      <c r="C670" s="2"/>
      <c r="D670" s="2"/>
      <c r="E670" s="2"/>
      <c r="F670" s="2"/>
      <c r="G670" s="2"/>
      <c r="H670" s="2"/>
    </row>
    <row r="671" spans="3:30" x14ac:dyDescent="0.25">
      <c r="C671" s="2"/>
      <c r="D671" s="2"/>
      <c r="E671" s="2"/>
      <c r="F671" s="2"/>
      <c r="G671" s="2"/>
      <c r="H671" s="2"/>
    </row>
    <row r="672" spans="3:30" x14ac:dyDescent="0.25">
      <c r="C672" s="2"/>
      <c r="D672" s="2"/>
      <c r="E672" s="2"/>
      <c r="F672" s="2"/>
      <c r="G672" s="2"/>
      <c r="H672" s="2"/>
    </row>
    <row r="673" spans="3:8" x14ac:dyDescent="0.25">
      <c r="C673" s="2"/>
      <c r="D673" s="2"/>
      <c r="E673" s="2"/>
      <c r="F673" s="2"/>
      <c r="G673" s="2"/>
      <c r="H673" s="2"/>
    </row>
    <row r="674" spans="3:8" x14ac:dyDescent="0.25">
      <c r="C674" s="2"/>
      <c r="D674" s="2"/>
      <c r="E674" s="2"/>
      <c r="F674" s="2"/>
      <c r="G674" s="2"/>
      <c r="H674" s="2"/>
    </row>
    <row r="675" spans="3:8" x14ac:dyDescent="0.25">
      <c r="C675" s="2"/>
      <c r="D675" s="2"/>
      <c r="E675" s="2"/>
      <c r="F675" s="2"/>
      <c r="G675" s="2"/>
      <c r="H675" s="2"/>
    </row>
    <row r="676" spans="3:8" x14ac:dyDescent="0.25">
      <c r="C676" s="2"/>
      <c r="D676" s="2"/>
      <c r="E676" s="2"/>
      <c r="F676" s="2"/>
      <c r="G676" s="2"/>
      <c r="H676" s="2"/>
    </row>
    <row r="677" spans="3:8" x14ac:dyDescent="0.25">
      <c r="C677" s="2"/>
      <c r="D677" s="2"/>
      <c r="E677" s="2"/>
      <c r="F677" s="2"/>
      <c r="G677" s="2"/>
      <c r="H677" s="2"/>
    </row>
    <row r="678" spans="3:8" x14ac:dyDescent="0.25">
      <c r="C678" s="2"/>
      <c r="D678" s="2"/>
      <c r="E678" s="2"/>
      <c r="F678" s="2"/>
      <c r="G678" s="2"/>
      <c r="H678" s="2"/>
    </row>
    <row r="679" spans="3:8" x14ac:dyDescent="0.25">
      <c r="C679" s="2"/>
      <c r="D679" s="2"/>
      <c r="E679" s="2"/>
      <c r="F679" s="2"/>
      <c r="G679" s="2"/>
      <c r="H679" s="2"/>
    </row>
    <row r="680" spans="3:8" x14ac:dyDescent="0.25">
      <c r="C680" s="2"/>
      <c r="D680" s="2"/>
      <c r="E680" s="2"/>
      <c r="F680" s="2"/>
      <c r="G680" s="2"/>
      <c r="H680" s="2"/>
    </row>
    <row r="681" spans="3:8" x14ac:dyDescent="0.25">
      <c r="C681" s="2"/>
      <c r="D681" s="2"/>
      <c r="E681" s="2"/>
      <c r="F681" s="2"/>
      <c r="G681" s="2"/>
      <c r="H681" s="2"/>
    </row>
    <row r="682" spans="3:8" x14ac:dyDescent="0.25">
      <c r="C682" s="2"/>
      <c r="D682" s="2"/>
      <c r="E682" s="2"/>
      <c r="F682" s="2"/>
      <c r="G682" s="2"/>
      <c r="H682" s="2"/>
    </row>
    <row r="683" spans="3:8" x14ac:dyDescent="0.25">
      <c r="C683" s="2"/>
      <c r="D683" s="2"/>
      <c r="E683" s="2"/>
      <c r="F683" s="2"/>
      <c r="G683" s="2"/>
      <c r="H683" s="2"/>
    </row>
    <row r="684" spans="3:8" x14ac:dyDescent="0.25">
      <c r="C684" s="2"/>
      <c r="D684" s="2"/>
      <c r="E684" s="2"/>
      <c r="F684" s="2"/>
      <c r="G684" s="2"/>
      <c r="H684" s="2"/>
    </row>
    <row r="685" spans="3:8" x14ac:dyDescent="0.25">
      <c r="C685" s="2"/>
      <c r="D685" s="2"/>
      <c r="E685" s="2"/>
      <c r="F685" s="2"/>
      <c r="G685" s="2"/>
      <c r="H685" s="2"/>
    </row>
    <row r="686" spans="3:8" x14ac:dyDescent="0.25">
      <c r="C686" s="2"/>
      <c r="D686" s="2"/>
      <c r="E686" s="2"/>
      <c r="F686" s="2"/>
      <c r="G686" s="2"/>
      <c r="H686" s="2"/>
    </row>
    <row r="687" spans="3:8" x14ac:dyDescent="0.25">
      <c r="C687" s="2"/>
      <c r="D687" s="2"/>
      <c r="E687" s="2"/>
      <c r="F687" s="2"/>
      <c r="G687" s="2"/>
      <c r="H687" s="2"/>
    </row>
    <row r="688" spans="3:8" x14ac:dyDescent="0.25">
      <c r="C688" s="2"/>
      <c r="D688" s="2"/>
      <c r="E688" s="2"/>
      <c r="F688" s="2"/>
      <c r="G688" s="2"/>
      <c r="H688" s="2"/>
    </row>
    <row r="689" spans="3:8" x14ac:dyDescent="0.25">
      <c r="C689" s="2"/>
      <c r="D689" s="2"/>
      <c r="E689" s="2"/>
      <c r="F689" s="2"/>
      <c r="G689" s="2"/>
      <c r="H689" s="2"/>
    </row>
    <row r="690" spans="3:8" x14ac:dyDescent="0.25">
      <c r="C690" s="2"/>
      <c r="D690" s="2"/>
      <c r="E690" s="2"/>
      <c r="F690" s="2"/>
      <c r="G690" s="2"/>
      <c r="H690" s="2"/>
    </row>
    <row r="691" spans="3:8" x14ac:dyDescent="0.25">
      <c r="C691" s="2"/>
      <c r="D691" s="2"/>
      <c r="E691" s="2"/>
      <c r="F691" s="2"/>
      <c r="G691" s="2"/>
      <c r="H691" s="2"/>
    </row>
    <row r="692" spans="3:8" x14ac:dyDescent="0.25">
      <c r="C692" s="2"/>
      <c r="D692" s="2"/>
      <c r="E692" s="2"/>
      <c r="F692" s="2"/>
      <c r="G692" s="2"/>
      <c r="H692" s="2"/>
    </row>
    <row r="693" spans="3:8" x14ac:dyDescent="0.25">
      <c r="C693" s="2"/>
      <c r="D693" s="2"/>
      <c r="E693" s="2"/>
      <c r="F693" s="2"/>
      <c r="G693" s="2"/>
      <c r="H693" s="2"/>
    </row>
    <row r="694" spans="3:8" x14ac:dyDescent="0.25">
      <c r="C694" s="2"/>
      <c r="D694" s="2"/>
      <c r="E694" s="2"/>
      <c r="F694" s="2"/>
      <c r="G694" s="2"/>
      <c r="H694" s="2"/>
    </row>
    <row r="695" spans="3:8" x14ac:dyDescent="0.25">
      <c r="C695" s="2"/>
      <c r="D695" s="2"/>
      <c r="E695" s="2"/>
      <c r="F695" s="2"/>
      <c r="G695" s="2"/>
      <c r="H695" s="2"/>
    </row>
    <row r="696" spans="3:8" x14ac:dyDescent="0.25">
      <c r="C696" s="2"/>
      <c r="D696" s="2"/>
      <c r="E696" s="2"/>
      <c r="F696" s="2"/>
      <c r="G696" s="2"/>
      <c r="H696" s="2"/>
    </row>
    <row r="697" spans="3:8" x14ac:dyDescent="0.25">
      <c r="C697" s="2"/>
      <c r="D697" s="2"/>
      <c r="E697" s="2"/>
      <c r="F697" s="2"/>
      <c r="G697" s="2"/>
      <c r="H697" s="2"/>
    </row>
    <row r="698" spans="3:8" x14ac:dyDescent="0.25">
      <c r="C698" s="2"/>
      <c r="D698" s="2"/>
      <c r="E698" s="2"/>
      <c r="F698" s="2"/>
      <c r="G698" s="2"/>
      <c r="H698" s="2"/>
    </row>
    <row r="699" spans="3:8" x14ac:dyDescent="0.25">
      <c r="C699" s="2"/>
      <c r="D699" s="2"/>
      <c r="E699" s="2"/>
      <c r="F699" s="2"/>
      <c r="G699" s="2"/>
      <c r="H699" s="2"/>
    </row>
    <row r="700" spans="3:8" x14ac:dyDescent="0.25">
      <c r="C700" s="2"/>
      <c r="D700" s="2"/>
      <c r="E700" s="2"/>
      <c r="F700" s="2"/>
      <c r="G700" s="2"/>
      <c r="H700" s="2"/>
    </row>
    <row r="701" spans="3:8" x14ac:dyDescent="0.25">
      <c r="C701" s="2"/>
      <c r="D701" s="2"/>
      <c r="E701" s="2"/>
      <c r="F701" s="2"/>
      <c r="G701" s="2"/>
      <c r="H701" s="2"/>
    </row>
    <row r="702" spans="3:8" x14ac:dyDescent="0.25">
      <c r="C702" s="2"/>
      <c r="D702" s="2"/>
      <c r="E702" s="2"/>
      <c r="F702" s="2"/>
      <c r="G702" s="2"/>
      <c r="H702" s="2"/>
    </row>
    <row r="703" spans="3:8" x14ac:dyDescent="0.25">
      <c r="C703" s="2"/>
      <c r="D703" s="2"/>
      <c r="E703" s="2"/>
      <c r="F703" s="2"/>
      <c r="G703" s="2"/>
      <c r="H703" s="2"/>
    </row>
    <row r="704" spans="3:8" x14ac:dyDescent="0.25">
      <c r="C704" s="2"/>
      <c r="D704" s="2"/>
      <c r="E704" s="2"/>
      <c r="F704" s="2"/>
      <c r="G704" s="2"/>
      <c r="H704" s="2"/>
    </row>
    <row r="705" spans="1:8" x14ac:dyDescent="0.25">
      <c r="C705" s="2"/>
      <c r="D705" s="2"/>
      <c r="E705" s="2"/>
      <c r="F705" s="2"/>
      <c r="G705" s="2"/>
      <c r="H705" s="2"/>
    </row>
    <row r="706" spans="1:8" x14ac:dyDescent="0.25">
      <c r="C706" s="2"/>
      <c r="D706" s="2"/>
      <c r="E706" s="2"/>
      <c r="F706" s="2"/>
      <c r="G706" s="2"/>
      <c r="H706" s="2"/>
    </row>
    <row r="707" spans="1:8" x14ac:dyDescent="0.25">
      <c r="C707" s="2"/>
      <c r="D707" s="2"/>
      <c r="E707" s="2"/>
      <c r="F707" s="2"/>
      <c r="G707" s="2"/>
      <c r="H707" s="2"/>
    </row>
    <row r="708" spans="1:8" x14ac:dyDescent="0.25">
      <c r="C708" s="2"/>
      <c r="D708" s="2"/>
      <c r="E708" s="2"/>
      <c r="F708" s="2"/>
      <c r="G708" s="2"/>
      <c r="H708" s="2"/>
    </row>
    <row r="709" spans="1:8" x14ac:dyDescent="0.25">
      <c r="C709" s="2"/>
      <c r="D709" s="2"/>
      <c r="E709" s="2"/>
      <c r="F709" s="2"/>
      <c r="G709" s="2"/>
      <c r="H709" s="2"/>
    </row>
    <row r="710" spans="1:8" x14ac:dyDescent="0.25">
      <c r="C710" s="2"/>
      <c r="D710" s="2"/>
      <c r="E710" s="2"/>
      <c r="F710" s="2"/>
      <c r="G710" s="2"/>
      <c r="H710" s="2"/>
    </row>
    <row r="711" spans="1:8" x14ac:dyDescent="0.25">
      <c r="C711" s="2"/>
      <c r="D711" s="2"/>
      <c r="E711" s="2"/>
      <c r="F711" s="2"/>
      <c r="G711" s="2"/>
      <c r="H711" s="2"/>
    </row>
    <row r="712" spans="1:8" x14ac:dyDescent="0.25">
      <c r="C712" s="2"/>
      <c r="D712" s="2"/>
      <c r="E712" s="2"/>
      <c r="F712" s="2"/>
      <c r="G712" s="2"/>
      <c r="H712" s="2"/>
    </row>
    <row r="713" spans="1:8" x14ac:dyDescent="0.25">
      <c r="C713" s="2"/>
      <c r="D713" s="2"/>
      <c r="E713" s="2"/>
      <c r="F713" s="2"/>
      <c r="G713" s="2"/>
      <c r="H713" s="2"/>
    </row>
    <row r="714" spans="1:8" x14ac:dyDescent="0.25">
      <c r="C714" s="2"/>
      <c r="D714" s="2"/>
      <c r="E714" s="2"/>
      <c r="F714" s="2"/>
      <c r="G714" s="2"/>
      <c r="H714" s="2"/>
    </row>
    <row r="715" spans="1:8" x14ac:dyDescent="0.25">
      <c r="C715" s="2"/>
      <c r="D715" s="2"/>
      <c r="E715" s="2"/>
      <c r="F715" s="2"/>
      <c r="G715" s="2"/>
      <c r="H715" s="2"/>
    </row>
    <row r="718" spans="1:8" ht="25.5" x14ac:dyDescent="0.35">
      <c r="A718" s="33" t="s">
        <v>162</v>
      </c>
    </row>
    <row r="719" spans="1:8" x14ac:dyDescent="0.25">
      <c r="A719" s="2" t="s">
        <v>132</v>
      </c>
      <c r="C719" s="4" t="s">
        <v>135</v>
      </c>
      <c r="D719" s="4" t="s">
        <v>136</v>
      </c>
      <c r="E719" s="4" t="s">
        <v>142</v>
      </c>
      <c r="F719" s="3" t="s">
        <v>143</v>
      </c>
      <c r="G719" s="3" t="s">
        <v>149</v>
      </c>
      <c r="H719" s="4" t="s">
        <v>150</v>
      </c>
    </row>
    <row r="720" spans="1:8" x14ac:dyDescent="0.25">
      <c r="A720" s="2">
        <v>1977</v>
      </c>
      <c r="C720" s="3">
        <f>'Pine Delivered'!F3/'Statewide Annual Weighted Avera'!F2</f>
        <v>1.4150796776363097</v>
      </c>
      <c r="D720" s="3">
        <f>'Pine Delivered'!G3/'Statewide Annual Weighted Avera'!G2</f>
        <v>1.5072699043055959</v>
      </c>
      <c r="E720" s="3">
        <f>'Pine Delivered'!M3/'Statewide Annual Weighted Avera'!M2</f>
        <v>1.315461453508497</v>
      </c>
      <c r="F720" s="3">
        <f>'Pine Delivered'!N3/'Statewide Annual Weighted Avera'!N2</f>
        <v>1.7879344076363757</v>
      </c>
      <c r="G720" s="3">
        <f>'Pine Delivered'!T3/'Statewide Annual Weighted Avera'!T2</f>
        <v>4.003048799716189</v>
      </c>
      <c r="H720" s="3">
        <f>'Pine Delivered'!U3/'Statewide Annual Weighted Avera'!U2</f>
        <v>4.388260430296306</v>
      </c>
    </row>
    <row r="721" spans="1:8" x14ac:dyDescent="0.25">
      <c r="A721" s="2">
        <v>1978</v>
      </c>
      <c r="C721" s="3">
        <f>'Pine Delivered'!F4/'Statewide Annual Weighted Avera'!F3</f>
        <v>1.3281729259026431</v>
      </c>
      <c r="D721" s="3">
        <f>'Pine Delivered'!G4/'Statewide Annual Weighted Avera'!G3</f>
        <v>1.4451803929127451</v>
      </c>
      <c r="E721" s="3">
        <f>'Pine Delivered'!M4/'Statewide Annual Weighted Avera'!M3</f>
        <v>1.1588496372566559</v>
      </c>
      <c r="F721" s="3">
        <f>'Pine Delivered'!N4/'Statewide Annual Weighted Avera'!N3</f>
        <v>1.5659001696216504</v>
      </c>
      <c r="G721" s="3">
        <f>'Pine Delivered'!T4/'Statewide Annual Weighted Avera'!T3</f>
        <v>3.3709085811305468</v>
      </c>
      <c r="H721" s="3">
        <f>'Pine Delivered'!U4/'Statewide Annual Weighted Avera'!U3</f>
        <v>4.2795361630305679</v>
      </c>
    </row>
    <row r="722" spans="1:8" x14ac:dyDescent="0.25">
      <c r="A722" s="2">
        <v>1979</v>
      </c>
      <c r="C722" s="3">
        <f>'Pine Delivered'!F5/'Statewide Annual Weighted Avera'!F4</f>
        <v>1.2215682766759528</v>
      </c>
      <c r="D722" s="3">
        <f>'Pine Delivered'!G5/'Statewide Annual Weighted Avera'!G4</f>
        <v>1.3021915836369413</v>
      </c>
      <c r="E722" s="3">
        <f>'Pine Delivered'!M5/'Statewide Annual Weighted Avera'!M4</f>
        <v>1.1411667528473424</v>
      </c>
      <c r="F722" s="3">
        <f>'Pine Delivered'!N5/'Statewide Annual Weighted Avera'!N4</f>
        <v>1.5508393367512969</v>
      </c>
      <c r="G722" s="3">
        <f>'Pine Delivered'!T5/'Statewide Annual Weighted Avera'!T4</f>
        <v>3.6254558989468402</v>
      </c>
      <c r="H722" s="3">
        <f>'Pine Delivered'!U5/'Statewide Annual Weighted Avera'!U4</f>
        <v>4.620674962352382</v>
      </c>
    </row>
    <row r="723" spans="1:8" x14ac:dyDescent="0.25">
      <c r="A723" s="2">
        <v>1980</v>
      </c>
      <c r="C723" s="3">
        <f>'Pine Delivered'!F6/'Statewide Annual Weighted Avera'!F5</f>
        <v>1.4718586009363279</v>
      </c>
      <c r="D723" s="3">
        <f>'Pine Delivered'!G6/'Statewide Annual Weighted Avera'!G5</f>
        <v>1.3917673748310453</v>
      </c>
      <c r="E723" s="3">
        <f>'Pine Delivered'!M6/'Statewide Annual Weighted Avera'!M5</f>
        <v>1.1844868141642084</v>
      </c>
      <c r="F723" s="3">
        <f>'Pine Delivered'!N6/'Statewide Annual Weighted Avera'!N5</f>
        <v>1.8084448114128502</v>
      </c>
      <c r="G723" s="3">
        <f>'Pine Delivered'!T6/'Statewide Annual Weighted Avera'!T5</f>
        <v>3.6397118863049087</v>
      </c>
      <c r="H723" s="3">
        <f>'Pine Delivered'!U6/'Statewide Annual Weighted Avera'!U5</f>
        <v>4.8631086809608641</v>
      </c>
    </row>
    <row r="724" spans="1:8" x14ac:dyDescent="0.25">
      <c r="A724" s="2">
        <v>1981</v>
      </c>
      <c r="C724" s="3">
        <f>'Pine Delivered'!F7/'Statewide Annual Weighted Avera'!F6</f>
        <v>1.3011121135639483</v>
      </c>
      <c r="D724" s="3">
        <f>'Pine Delivered'!G7/'Statewide Annual Weighted Avera'!G6</f>
        <v>1.213762846547666</v>
      </c>
      <c r="E724" s="3">
        <f>'Pine Delivered'!M7/'Statewide Annual Weighted Avera'!M6</f>
        <v>1.142403062666564</v>
      </c>
      <c r="F724" s="3">
        <f>'Pine Delivered'!N7/'Statewide Annual Weighted Avera'!N6</f>
        <v>1.7683829905380517</v>
      </c>
      <c r="G724" s="3">
        <f>'Pine Delivered'!T7/'Statewide Annual Weighted Avera'!T6</f>
        <v>3.5433002330118133</v>
      </c>
      <c r="H724" s="3">
        <f>'Pine Delivered'!U7/'Statewide Annual Weighted Avera'!U6</f>
        <v>4.7251410210639042</v>
      </c>
    </row>
    <row r="725" spans="1:8" x14ac:dyDescent="0.25">
      <c r="A725" s="2">
        <v>1982</v>
      </c>
      <c r="C725" s="3">
        <f>'Pine Delivered'!F8/'Statewide Annual Weighted Avera'!F7</f>
        <v>1.2929795862328157</v>
      </c>
      <c r="D725" s="3">
        <f>'Pine Delivered'!G8/'Statewide Annual Weighted Avera'!G7</f>
        <v>1.2033488662618403</v>
      </c>
      <c r="E725" s="3">
        <f>'Pine Delivered'!M8/'Statewide Annual Weighted Avera'!M7</f>
        <v>1.2821253881784782</v>
      </c>
      <c r="F725" s="3">
        <f>'Pine Delivered'!N8/'Statewide Annual Weighted Avera'!N7</f>
        <v>1.7277625459807786</v>
      </c>
      <c r="G725" s="3">
        <f>'Pine Delivered'!T8/'Statewide Annual Weighted Avera'!T7</f>
        <v>3.470930833204195</v>
      </c>
      <c r="H725" s="3">
        <f>'Pine Delivered'!U8/'Statewide Annual Weighted Avera'!U7</f>
        <v>4.8665409595642153</v>
      </c>
    </row>
    <row r="726" spans="1:8" x14ac:dyDescent="0.25">
      <c r="A726" s="2">
        <v>1983</v>
      </c>
      <c r="C726" s="3">
        <f>'Pine Delivered'!F9/'Statewide Annual Weighted Avera'!F8</f>
        <v>1.2321363805413912</v>
      </c>
      <c r="D726" s="3">
        <f>'Pine Delivered'!G9/'Statewide Annual Weighted Avera'!G8</f>
        <v>1.2879719249189217</v>
      </c>
      <c r="E726" s="3">
        <f>'Pine Delivered'!M9/'Statewide Annual Weighted Avera'!M8</f>
        <v>1.2975236532149064</v>
      </c>
      <c r="F726" s="3">
        <f>'Pine Delivered'!N9/'Statewide Annual Weighted Avera'!N8</f>
        <v>1.4929053845081972</v>
      </c>
      <c r="G726" s="3">
        <f>'Pine Delivered'!T9/'Statewide Annual Weighted Avera'!T8</f>
        <v>3.5100241973559965</v>
      </c>
      <c r="H726" s="3">
        <f>'Pine Delivered'!U9/'Statewide Annual Weighted Avera'!U8</f>
        <v>4.6911184126741547</v>
      </c>
    </row>
    <row r="727" spans="1:8" x14ac:dyDescent="0.25">
      <c r="A727" s="2">
        <v>1984</v>
      </c>
      <c r="C727" s="3">
        <f>'Pine Delivered'!F10/'Statewide Annual Weighted Avera'!F9</f>
        <v>1.3736909068505192</v>
      </c>
      <c r="D727" s="3">
        <f>'Pine Delivered'!G10/'Statewide Annual Weighted Avera'!G9</f>
        <v>1.4301392233213113</v>
      </c>
      <c r="E727" s="3">
        <f>'Pine Delivered'!M10/'Statewide Annual Weighted Avera'!M9</f>
        <v>1.3878759249834021</v>
      </c>
      <c r="F727" s="3">
        <f>'Pine Delivered'!N10/'Statewide Annual Weighted Avera'!N9</f>
        <v>1.4850940354070266</v>
      </c>
      <c r="G727" s="3">
        <f>'Pine Delivered'!T10/'Statewide Annual Weighted Avera'!T9</f>
        <v>3.5724021970631101</v>
      </c>
      <c r="H727" s="3">
        <f>'Pine Delivered'!U10/'Statewide Annual Weighted Avera'!U9</f>
        <v>4.5745045088489169</v>
      </c>
    </row>
    <row r="728" spans="1:8" x14ac:dyDescent="0.25">
      <c r="A728" s="2">
        <v>1985</v>
      </c>
      <c r="C728" s="3">
        <f>'Pine Delivered'!F11/'Statewide Annual Weighted Avera'!F10</f>
        <v>1.3675779860737582</v>
      </c>
      <c r="D728" s="3">
        <f>'Pine Delivered'!G11/'Statewide Annual Weighted Avera'!G10</f>
        <v>1.462424679237341</v>
      </c>
      <c r="E728" s="3">
        <f>'Pine Delivered'!M11/'Statewide Annual Weighted Avera'!M10</f>
        <v>1.6008573459513591</v>
      </c>
      <c r="F728" s="3">
        <f>'Pine Delivered'!N11/'Statewide Annual Weighted Avera'!N10</f>
        <v>1.6387616694205056</v>
      </c>
      <c r="G728" s="3">
        <f>'Pine Delivered'!T11/'Statewide Annual Weighted Avera'!T10</f>
        <v>3.6590946589355577</v>
      </c>
      <c r="H728" s="3">
        <f>'Pine Delivered'!U11/'Statewide Annual Weighted Avera'!U10</f>
        <v>4.6549580354367421</v>
      </c>
    </row>
    <row r="729" spans="1:8" x14ac:dyDescent="0.25">
      <c r="A729" s="2">
        <v>1986</v>
      </c>
      <c r="C729" s="3">
        <f>'Pine Delivered'!F12/'Statewide Annual Weighted Avera'!F11</f>
        <v>1.4031294742575231</v>
      </c>
      <c r="D729" s="3">
        <f>'Pine Delivered'!G12/'Statewide Annual Weighted Avera'!G11</f>
        <v>1.3796518724267344</v>
      </c>
      <c r="E729" s="3">
        <f>'Pine Delivered'!M12/'Statewide Annual Weighted Avera'!M11</f>
        <v>1.4687382500680086</v>
      </c>
      <c r="F729" s="3">
        <f>'Pine Delivered'!N12/'Statewide Annual Weighted Avera'!N11</f>
        <v>1.5690283055345924</v>
      </c>
      <c r="G729" s="3">
        <f>'Pine Delivered'!T12/'Statewide Annual Weighted Avera'!T11</f>
        <v>3.7140120862967523</v>
      </c>
      <c r="H729" s="3">
        <f>'Pine Delivered'!U12/'Statewide Annual Weighted Avera'!U11</f>
        <v>4.8531711555169412</v>
      </c>
    </row>
    <row r="730" spans="1:8" x14ac:dyDescent="0.25">
      <c r="A730" s="2">
        <v>1987</v>
      </c>
      <c r="C730" s="3">
        <f>'Pine Delivered'!F13/'Statewide Annual Weighted Avera'!F12</f>
        <v>1.433452153853866</v>
      </c>
      <c r="D730" s="3">
        <f>'Pine Delivered'!G13/'Statewide Annual Weighted Avera'!G12</f>
        <v>1.3983536533968919</v>
      </c>
      <c r="E730" s="3">
        <f>'Pine Delivered'!M13/'Statewide Annual Weighted Avera'!M12</f>
        <v>1.5415396183691139</v>
      </c>
      <c r="F730" s="3">
        <f>'Pine Delivered'!N13/'Statewide Annual Weighted Avera'!N12</f>
        <v>1.6254709115738739</v>
      </c>
      <c r="G730" s="3">
        <f>'Pine Delivered'!T13/'Statewide Annual Weighted Avera'!T12</f>
        <v>3.8770408733262047</v>
      </c>
      <c r="H730" s="3">
        <f>'Pine Delivered'!U13/'Statewide Annual Weighted Avera'!U12</f>
        <v>3.9268963925373859</v>
      </c>
    </row>
    <row r="731" spans="1:8" x14ac:dyDescent="0.25">
      <c r="A731" s="2">
        <v>1988</v>
      </c>
      <c r="C731" s="3">
        <f>'Pine Delivered'!F14/'Statewide Annual Weighted Avera'!F13</f>
        <v>1.383468336912886</v>
      </c>
      <c r="D731" s="3">
        <f>'Pine Delivered'!G14/'Statewide Annual Weighted Avera'!G13</f>
        <v>1.3238834622536486</v>
      </c>
      <c r="E731" s="3">
        <f>'Pine Delivered'!M14/'Statewide Annual Weighted Avera'!M13</f>
        <v>1.3311150390127351</v>
      </c>
      <c r="F731" s="3">
        <f>'Pine Delivered'!N14/'Statewide Annual Weighted Avera'!N13</f>
        <v>1.5016704595328398</v>
      </c>
      <c r="G731" s="3">
        <f>'Pine Delivered'!T14/'Statewide Annual Weighted Avera'!T13</f>
        <v>3.4494535022516408</v>
      </c>
      <c r="H731" s="3">
        <f>'Pine Delivered'!U14/'Statewide Annual Weighted Avera'!U13</f>
        <v>3.5535073067619329</v>
      </c>
    </row>
    <row r="732" spans="1:8" x14ac:dyDescent="0.25">
      <c r="A732" s="2">
        <v>1989</v>
      </c>
      <c r="C732" s="3">
        <f>'Pine Delivered'!F15/'Statewide Annual Weighted Avera'!F14</f>
        <v>1.4423601643363266</v>
      </c>
      <c r="D732" s="3">
        <f>'Pine Delivered'!G15/'Statewide Annual Weighted Avera'!G14</f>
        <v>1.3531569707175368</v>
      </c>
      <c r="E732" s="3">
        <f>'Pine Delivered'!M15/'Statewide Annual Weighted Avera'!M14</f>
        <v>1.4294987391719889</v>
      </c>
      <c r="F732" s="3">
        <f>'Pine Delivered'!N15/'Statewide Annual Weighted Avera'!N14</f>
        <v>1.5723638979523993</v>
      </c>
      <c r="G732" s="3">
        <f>'Pine Delivered'!T15/'Statewide Annual Weighted Avera'!T14</f>
        <v>4.4591325889431364</v>
      </c>
      <c r="H732" s="3">
        <f>'Pine Delivered'!U15/'Statewide Annual Weighted Avera'!U14</f>
        <v>3.8299050372333925</v>
      </c>
    </row>
    <row r="733" spans="1:8" x14ac:dyDescent="0.25">
      <c r="A733" s="2">
        <v>1990</v>
      </c>
      <c r="C733" s="3">
        <f>'Pine Delivered'!F16/'Statewide Annual Weighted Avera'!F15</f>
        <v>1.4581088622015754</v>
      </c>
      <c r="D733" s="3">
        <f>'Pine Delivered'!G16/'Statewide Annual Weighted Avera'!G15</f>
        <v>1.2277968866524362</v>
      </c>
      <c r="E733" s="3">
        <f>'Pine Delivered'!M16/'Statewide Annual Weighted Avera'!M15</f>
        <v>1.3900373081661233</v>
      </c>
      <c r="F733" s="3">
        <f>'Pine Delivered'!N16/'Statewide Annual Weighted Avera'!N15</f>
        <v>1.5156119183221426</v>
      </c>
      <c r="G733" s="3">
        <f>'Pine Delivered'!T16/'Statewide Annual Weighted Avera'!T15</f>
        <v>3.4316737008704825</v>
      </c>
      <c r="H733" s="3">
        <f>'Pine Delivered'!U16/'Statewide Annual Weighted Avera'!U15</f>
        <v>3.6194275155421241</v>
      </c>
    </row>
    <row r="734" spans="1:8" x14ac:dyDescent="0.25">
      <c r="A734" s="2">
        <v>1991</v>
      </c>
      <c r="C734" s="3">
        <f>'Pine Delivered'!F17/'Statewide Annual Weighted Avera'!F16</f>
        <v>1.4896981904168656</v>
      </c>
      <c r="D734" s="3">
        <f>'Pine Delivered'!G17/'Statewide Annual Weighted Avera'!G16</f>
        <v>1.3660036183334825</v>
      </c>
      <c r="E734" s="3">
        <f>'Pine Delivered'!M17/'Statewide Annual Weighted Avera'!M16</f>
        <v>1.3002046539371426</v>
      </c>
      <c r="F734" s="3">
        <f>'Pine Delivered'!N17/'Statewide Annual Weighted Avera'!N16</f>
        <v>1.5884821080991431</v>
      </c>
      <c r="G734" s="3">
        <f>'Pine Delivered'!T17/'Statewide Annual Weighted Avera'!T16</f>
        <v>3.3636759394616904</v>
      </c>
      <c r="H734" s="3">
        <f>'Pine Delivered'!U17/'Statewide Annual Weighted Avera'!U16</f>
        <v>3.0185955641447628</v>
      </c>
    </row>
    <row r="735" spans="1:8" x14ac:dyDescent="0.25">
      <c r="A735" s="2">
        <v>1992</v>
      </c>
      <c r="C735" s="3">
        <f>'Pine Delivered'!F18/'Statewide Annual Weighted Avera'!F17</f>
        <v>1.3847665647203924</v>
      </c>
      <c r="D735" s="3">
        <f>'Pine Delivered'!G18/'Statewide Annual Weighted Avera'!G17</f>
        <v>1.3036332083528981</v>
      </c>
      <c r="E735" s="3">
        <f>'Pine Delivered'!M18/'Statewide Annual Weighted Avera'!M17</f>
        <v>1.3907828789378596</v>
      </c>
      <c r="F735" s="3">
        <f>'Pine Delivered'!N18/'Statewide Annual Weighted Avera'!N17</f>
        <v>1.3684509853989182</v>
      </c>
      <c r="G735" s="3">
        <f>'Pine Delivered'!T18/'Statewide Annual Weighted Avera'!T17</f>
        <v>2.8215821281457654</v>
      </c>
      <c r="H735" s="3">
        <f>'Pine Delivered'!U18/'Statewide Annual Weighted Avera'!U17</f>
        <v>3.0426880977021344</v>
      </c>
    </row>
    <row r="736" spans="1:8" x14ac:dyDescent="0.25">
      <c r="A736" s="2">
        <v>1993</v>
      </c>
      <c r="C736" s="3">
        <f>'Pine Delivered'!F19/'Statewide Annual Weighted Avera'!F18</f>
        <v>1.4235117327881812</v>
      </c>
      <c r="D736" s="3">
        <f>'Pine Delivered'!G19/'Statewide Annual Weighted Avera'!G18</f>
        <v>1.2643062257591378</v>
      </c>
      <c r="E736" s="3">
        <f>'Pine Delivered'!M19/'Statewide Annual Weighted Avera'!M18</f>
        <v>1.3476208852117535</v>
      </c>
      <c r="F736" s="3">
        <f>'Pine Delivered'!N19/'Statewide Annual Weighted Avera'!N18</f>
        <v>1.343565278722465</v>
      </c>
      <c r="G736" s="3">
        <f>'Pine Delivered'!T19/'Statewide Annual Weighted Avera'!T18</f>
        <v>2.4207296620932506</v>
      </c>
      <c r="H736" s="3">
        <f>'Pine Delivered'!U19/'Statewide Annual Weighted Avera'!U18</f>
        <v>3.1095448132166132</v>
      </c>
    </row>
    <row r="737" spans="1:8" x14ac:dyDescent="0.25">
      <c r="A737" s="2">
        <v>1994</v>
      </c>
      <c r="C737" s="3">
        <f>'Pine Delivered'!F20/'Statewide Annual Weighted Avera'!F19</f>
        <v>1.4339313882905591</v>
      </c>
      <c r="D737" s="3">
        <f>'Pine Delivered'!G20/'Statewide Annual Weighted Avera'!G19</f>
        <v>1.2293190378142205</v>
      </c>
      <c r="E737" s="3">
        <f>'Pine Delivered'!M20/'Statewide Annual Weighted Avera'!M19</f>
        <v>1.2391946829911775</v>
      </c>
      <c r="F737" s="3">
        <f>'Pine Delivered'!N20/'Statewide Annual Weighted Avera'!N19</f>
        <v>1.3756331652371949</v>
      </c>
      <c r="G737" s="3">
        <f>'Pine Delivered'!T20/'Statewide Annual Weighted Avera'!T19</f>
        <v>2.1791890690487277</v>
      </c>
      <c r="H737" s="3">
        <f>'Pine Delivered'!U20/'Statewide Annual Weighted Avera'!U19</f>
        <v>3.3968088323838423</v>
      </c>
    </row>
    <row r="738" spans="1:8" x14ac:dyDescent="0.25">
      <c r="A738" s="2">
        <v>1995</v>
      </c>
      <c r="C738" s="3">
        <f>'Pine Delivered'!F21/'Statewide Annual Weighted Avera'!F20</f>
        <v>1.5770060730556044</v>
      </c>
      <c r="D738" s="3">
        <f>'Pine Delivered'!G21/'Statewide Annual Weighted Avera'!G20</f>
        <v>1.2425838791087318</v>
      </c>
      <c r="E738" s="3">
        <f>'Pine Delivered'!M21/'Statewide Annual Weighted Avera'!M20</f>
        <v>1.221464811610929</v>
      </c>
      <c r="F738" s="3">
        <f>'Pine Delivered'!N21/'Statewide Annual Weighted Avera'!N20</f>
        <v>1.293680370828834</v>
      </c>
      <c r="G738" s="3">
        <f>'Pine Delivered'!T21/'Statewide Annual Weighted Avera'!T20</f>
        <v>2.0402030938078264</v>
      </c>
      <c r="H738" s="3">
        <f>'Pine Delivered'!U21/'Statewide Annual Weighted Avera'!U20</f>
        <v>3.657720494281385</v>
      </c>
    </row>
    <row r="739" spans="1:8" x14ac:dyDescent="0.25">
      <c r="A739" s="2">
        <v>1996</v>
      </c>
      <c r="C739" s="3">
        <f>'Pine Delivered'!F22/'Statewide Annual Weighted Avera'!F21</f>
        <v>1.6093335965216984</v>
      </c>
      <c r="D739" s="3">
        <f>'Pine Delivered'!G22/'Statewide Annual Weighted Avera'!G21</f>
        <v>1.3361280931389714</v>
      </c>
      <c r="E739" s="3">
        <f>'Pine Delivered'!M22/'Statewide Annual Weighted Avera'!M21</f>
        <v>1.4059653969662658</v>
      </c>
      <c r="F739" s="3">
        <f>'Pine Delivered'!N22/'Statewide Annual Weighted Avera'!N21</f>
        <v>1.3442212175993828</v>
      </c>
      <c r="G739" s="3">
        <f>'Pine Delivered'!T22/'Statewide Annual Weighted Avera'!T21</f>
        <v>2.2982150523685534</v>
      </c>
      <c r="H739" s="3">
        <f>'Pine Delivered'!U22/'Statewide Annual Weighted Avera'!U21</f>
        <v>3.6551038463628847</v>
      </c>
    </row>
    <row r="740" spans="1:8" x14ac:dyDescent="0.25">
      <c r="A740" s="2">
        <v>1997</v>
      </c>
      <c r="C740" s="3">
        <f>'Pine Delivered'!F23/'Statewide Annual Weighted Avera'!F22</f>
        <v>1.34792294422832</v>
      </c>
      <c r="D740" s="3">
        <f>'Pine Delivered'!G23/'Statewide Annual Weighted Avera'!G22</f>
        <v>1.2517001246018002</v>
      </c>
      <c r="E740" s="3">
        <f>'Pine Delivered'!M23/'Statewide Annual Weighted Avera'!M22</f>
        <v>1.2206335112324351</v>
      </c>
      <c r="F740" s="3">
        <f>'Pine Delivered'!N23/'Statewide Annual Weighted Avera'!N22</f>
        <v>1.4636326634324459</v>
      </c>
      <c r="G740" s="3">
        <f>'Pine Delivered'!T23/'Statewide Annual Weighted Avera'!T22</f>
        <v>2.1371867451533366</v>
      </c>
      <c r="H740" s="3">
        <f>'Pine Delivered'!U23/'Statewide Annual Weighted Avera'!U22</f>
        <v>3.7429861208932906</v>
      </c>
    </row>
    <row r="741" spans="1:8" x14ac:dyDescent="0.25">
      <c r="A741" s="2">
        <v>1998</v>
      </c>
      <c r="C741" s="3">
        <f>'Pine Delivered'!F24/'Statewide Annual Weighted Avera'!F23</f>
        <v>1.2672287762273422</v>
      </c>
      <c r="D741" s="3">
        <f>'Pine Delivered'!G24/'Statewide Annual Weighted Avera'!G23</f>
        <v>1.2341054001638858</v>
      </c>
      <c r="E741" s="3">
        <f>'Pine Delivered'!M24/'Statewide Annual Weighted Avera'!M23</f>
        <v>1.336497864351476</v>
      </c>
      <c r="F741" s="3">
        <f>'Pine Delivered'!N24/'Statewide Annual Weighted Avera'!N23</f>
        <v>1.5017436548506462</v>
      </c>
      <c r="G741" s="3">
        <f>'Pine Delivered'!T24/'Statewide Annual Weighted Avera'!T23</f>
        <v>1.8727041232637558</v>
      </c>
      <c r="H741" s="3">
        <f>'Pine Delivered'!U24/'Statewide Annual Weighted Avera'!U23</f>
        <v>3.1653019351943583</v>
      </c>
    </row>
    <row r="742" spans="1:8" x14ac:dyDescent="0.25">
      <c r="A742" s="2">
        <v>1999</v>
      </c>
      <c r="C742" s="3">
        <f>'Pine Delivered'!F25/'Statewide Annual Weighted Avera'!F24</f>
        <v>1.2174502382273005</v>
      </c>
      <c r="D742" s="3">
        <f>'Pine Delivered'!G25/'Statewide Annual Weighted Avera'!G24</f>
        <v>1.2351498808273407</v>
      </c>
      <c r="E742" s="3">
        <f>'Pine Delivered'!M25/'Statewide Annual Weighted Avera'!M24</f>
        <v>1.6023201252945249</v>
      </c>
      <c r="F742" s="3">
        <f>'Pine Delivered'!N25/'Statewide Annual Weighted Avera'!N24</f>
        <v>1.4815066527345853</v>
      </c>
      <c r="G742" s="3">
        <f>'Pine Delivered'!T25/'Statewide Annual Weighted Avera'!T24</f>
        <v>2.4377654550746035</v>
      </c>
      <c r="H742" s="3">
        <f>'Pine Delivered'!U25/'Statewide Annual Weighted Avera'!U24</f>
        <v>2.729799755040736</v>
      </c>
    </row>
    <row r="743" spans="1:8" x14ac:dyDescent="0.25">
      <c r="A743" s="2">
        <v>2000</v>
      </c>
      <c r="C743" s="3">
        <f>'Pine Delivered'!F26/'Statewide Annual Weighted Avera'!F25</f>
        <v>1.3571878280115015</v>
      </c>
      <c r="D743" s="3">
        <f>'Pine Delivered'!G26/'Statewide Annual Weighted Avera'!G25</f>
        <v>1.2084593908479948</v>
      </c>
      <c r="E743" s="3">
        <f>'Pine Delivered'!M26/'Statewide Annual Weighted Avera'!M25</f>
        <v>1.5046703207366952</v>
      </c>
      <c r="F743" s="3">
        <f>'Pine Delivered'!N26/'Statewide Annual Weighted Avera'!N25</f>
        <v>1.4064986334649259</v>
      </c>
      <c r="G743" s="3">
        <f>'Pine Delivered'!T26/'Statewide Annual Weighted Avera'!T25</f>
        <v>2.8373903468675463</v>
      </c>
      <c r="H743" s="3">
        <f>'Pine Delivered'!U26/'Statewide Annual Weighted Avera'!U25</f>
        <v>2.9021869857936773</v>
      </c>
    </row>
    <row r="744" spans="1:8" x14ac:dyDescent="0.25">
      <c r="A744" s="2">
        <v>2001</v>
      </c>
      <c r="C744" s="3">
        <f>'Pine Delivered'!F27/'Statewide Annual Weighted Avera'!F26</f>
        <v>1.3040902094545495</v>
      </c>
      <c r="D744" s="3">
        <f>'Pine Delivered'!G27/'Statewide Annual Weighted Avera'!G26</f>
        <v>1.2520139063859441</v>
      </c>
      <c r="E744" s="3">
        <f>'Pine Delivered'!M27/'Statewide Annual Weighted Avera'!M26</f>
        <v>1.6115143411770521</v>
      </c>
      <c r="F744" s="3">
        <f>'Pine Delivered'!N27/'Statewide Annual Weighted Avera'!N26</f>
        <v>1.4200680190816708</v>
      </c>
      <c r="G744" s="3">
        <f>'Pine Delivered'!T27/'Statewide Annual Weighted Avera'!T26</f>
        <v>3.0347785063502886</v>
      </c>
      <c r="H744" s="3">
        <f>'Pine Delivered'!U27/'Statewide Annual Weighted Avera'!U26</f>
        <v>3.2730405010297359</v>
      </c>
    </row>
    <row r="745" spans="1:8" x14ac:dyDescent="0.25">
      <c r="A745" s="2">
        <v>2002</v>
      </c>
      <c r="C745" s="3">
        <f>'Pine Delivered'!F28/'Statewide Annual Weighted Avera'!F27</f>
        <v>1.3557862116585753</v>
      </c>
      <c r="D745" s="3">
        <f>'Pine Delivered'!G28/'Statewide Annual Weighted Avera'!G27</f>
        <v>1.2557849682582722</v>
      </c>
      <c r="E745" s="3">
        <f>'Pine Delivered'!M28/'Statewide Annual Weighted Avera'!M27</f>
        <v>1.5520609979422257</v>
      </c>
      <c r="F745" s="3">
        <f>'Pine Delivered'!N28/'Statewide Annual Weighted Avera'!N27</f>
        <v>1.2996488539723248</v>
      </c>
      <c r="G745" s="3">
        <f>'Pine Delivered'!T28/'Statewide Annual Weighted Avera'!T27</f>
        <v>3.340751275830335</v>
      </c>
      <c r="H745" s="3">
        <f>'Pine Delivered'!U28/'Statewide Annual Weighted Avera'!U27</f>
        <v>3.711606658212848</v>
      </c>
    </row>
    <row r="746" spans="1:8" x14ac:dyDescent="0.25">
      <c r="A746" s="2">
        <v>2003</v>
      </c>
      <c r="C746" s="3">
        <f>'Pine Delivered'!F29/'Statewide Annual Weighted Avera'!F28</f>
        <v>1.3186855565051718</v>
      </c>
      <c r="D746" s="3">
        <f>'Pine Delivered'!G29/'Statewide Annual Weighted Avera'!G28</f>
        <v>1.2552752697065044</v>
      </c>
      <c r="E746" s="3">
        <f>'Pine Delivered'!M29/'Statewide Annual Weighted Avera'!M28</f>
        <v>1.3872130753726242</v>
      </c>
      <c r="F746" s="3">
        <f>'Pine Delivered'!N29/'Statewide Annual Weighted Avera'!N28</f>
        <v>1.3273380213968029</v>
      </c>
      <c r="G746" s="3">
        <f>'Pine Delivered'!T29/'Statewide Annual Weighted Avera'!T28</f>
        <v>3.0061048830015911</v>
      </c>
      <c r="H746" s="3">
        <f>'Pine Delivered'!U29/'Statewide Annual Weighted Avera'!U28</f>
        <v>3.1468907197935052</v>
      </c>
    </row>
    <row r="747" spans="1:8" x14ac:dyDescent="0.25">
      <c r="A747" s="2">
        <v>2004</v>
      </c>
      <c r="C747" s="3">
        <f>'Pine Delivered'!F30/'Statewide Annual Weighted Avera'!F29</f>
        <v>1.3020833891003403</v>
      </c>
      <c r="D747" s="3">
        <f>'Pine Delivered'!G30/'Statewide Annual Weighted Avera'!G29</f>
        <v>1.3138481147268171</v>
      </c>
      <c r="E747" s="3">
        <f>'Pine Delivered'!M30/'Statewide Annual Weighted Avera'!M29</f>
        <v>1.358646270164185</v>
      </c>
      <c r="F747" s="3">
        <f>'Pine Delivered'!N30/'Statewide Annual Weighted Avera'!N29</f>
        <v>1.3383919540935669</v>
      </c>
      <c r="G747" s="3">
        <f>'Pine Delivered'!T30/'Statewide Annual Weighted Avera'!T29</f>
        <v>3.0150367908194973</v>
      </c>
      <c r="H747" s="3">
        <f>'Pine Delivered'!U30/'Statewide Annual Weighted Avera'!U29</f>
        <v>3.4945672702567272</v>
      </c>
    </row>
    <row r="748" spans="1:8" x14ac:dyDescent="0.25">
      <c r="A748" s="2">
        <v>2005</v>
      </c>
      <c r="C748" s="3">
        <f>'Pine Delivered'!F31/'Statewide Annual Weighted Avera'!F30</f>
        <v>1.3454593401814676</v>
      </c>
      <c r="D748" s="3">
        <f>'Pine Delivered'!G31/'Statewide Annual Weighted Avera'!G30</f>
        <v>1.3070812983858824</v>
      </c>
      <c r="E748" s="3">
        <f>'Pine Delivered'!M31/'Statewide Annual Weighted Avera'!M30</f>
        <v>1.2840609592084526</v>
      </c>
      <c r="F748" s="3">
        <f>'Pine Delivered'!N31/'Statewide Annual Weighted Avera'!N30</f>
        <v>1.3411012511483897</v>
      </c>
      <c r="G748" s="3">
        <f>'Pine Delivered'!T31/'Statewide Annual Weighted Avera'!T30</f>
        <v>3.0184083949583504</v>
      </c>
      <c r="H748" s="3">
        <f>'Pine Delivered'!U31/'Statewide Annual Weighted Avera'!U30</f>
        <v>3.5962599452312589</v>
      </c>
    </row>
    <row r="749" spans="1:8" x14ac:dyDescent="0.25">
      <c r="A749" s="2">
        <v>2006</v>
      </c>
      <c r="C749" s="3">
        <f>'Pine Delivered'!F32/'Statewide Annual Weighted Avera'!F31</f>
        <v>1.4294593262555675</v>
      </c>
      <c r="D749" s="3">
        <f>'Pine Delivered'!G32/'Statewide Annual Weighted Avera'!G31</f>
        <v>1.3348306119353768</v>
      </c>
      <c r="E749" s="3">
        <f>'Pine Delivered'!M32/'Statewide Annual Weighted Avera'!M31</f>
        <v>1.2777004454028114</v>
      </c>
      <c r="F749" s="3">
        <f>'Pine Delivered'!N32/'Statewide Annual Weighted Avera'!N31</f>
        <v>1.512081305780435</v>
      </c>
      <c r="G749" s="3">
        <f>'Pine Delivered'!T32/'Statewide Annual Weighted Avera'!T31</f>
        <v>3.4810342943190933</v>
      </c>
      <c r="H749" s="3">
        <f>'Pine Delivered'!U32/'Statewide Annual Weighted Avera'!U31</f>
        <v>3.7690330984097895</v>
      </c>
    </row>
    <row r="750" spans="1:8" x14ac:dyDescent="0.25">
      <c r="A750" s="2">
        <v>2007</v>
      </c>
      <c r="C750" s="3">
        <f>'Pine Delivered'!F33/'Statewide Annual Weighted Avera'!F32</f>
        <v>1.3830455513224291</v>
      </c>
      <c r="D750" s="3">
        <f>'Pine Delivered'!G33/'Statewide Annual Weighted Avera'!G32</f>
        <v>1.3636318150468874</v>
      </c>
      <c r="E750" s="3">
        <f>'Pine Delivered'!M33/'Statewide Annual Weighted Avera'!M32</f>
        <v>1.267056363540755</v>
      </c>
      <c r="F750" s="3">
        <f>'Pine Delivered'!N33/'Statewide Annual Weighted Avera'!N32</f>
        <v>1.3272020472112394</v>
      </c>
      <c r="G750" s="3">
        <f>'Pine Delivered'!T33/'Statewide Annual Weighted Avera'!T32</f>
        <v>3.136711185590344</v>
      </c>
      <c r="H750" s="3">
        <f>'Pine Delivered'!U33/'Statewide Annual Weighted Avera'!U32</f>
        <v>3.4954861744510368</v>
      </c>
    </row>
    <row r="751" spans="1:8" x14ac:dyDescent="0.25">
      <c r="A751" s="2">
        <v>2008</v>
      </c>
      <c r="C751" s="3">
        <f>'Pine Delivered'!F34/'Statewide Annual Weighted Avera'!F33</f>
        <v>1.5123361239982958</v>
      </c>
      <c r="D751" s="3">
        <f>'Pine Delivered'!G34/'Statewide Annual Weighted Avera'!G33</f>
        <v>1.5546006914500559</v>
      </c>
      <c r="E751" s="3">
        <f>'Pine Delivered'!M34/'Statewide Annual Weighted Avera'!M33</f>
        <v>1.5214151014629989</v>
      </c>
      <c r="F751" s="3">
        <f>'Pine Delivered'!N34/'Statewide Annual Weighted Avera'!N33</f>
        <v>1.5167739240460349</v>
      </c>
      <c r="G751" s="3">
        <f>'Pine Delivered'!T34/'Statewide Annual Weighted Avera'!T33</f>
        <v>2.9980531467918548</v>
      </c>
      <c r="H751" s="3">
        <f>'Pine Delivered'!U34/'Statewide Annual Weighted Avera'!U33</f>
        <v>3.5798239747553029</v>
      </c>
    </row>
    <row r="752" spans="1:8" x14ac:dyDescent="0.25">
      <c r="A752" s="2">
        <v>2009</v>
      </c>
      <c r="C752" s="3">
        <f>'Pine Delivered'!F35/'Statewide Annual Weighted Avera'!F34</f>
        <v>1.4989588436655497</v>
      </c>
      <c r="D752" s="3">
        <f>'Pine Delivered'!G35/'Statewide Annual Weighted Avera'!G34</f>
        <v>1.5261380740408634</v>
      </c>
      <c r="E752" s="3">
        <f>'Pine Delivered'!M35/'Statewide Annual Weighted Avera'!M34</f>
        <v>1.5869876328511832</v>
      </c>
      <c r="F752" s="3">
        <f>'Pine Delivered'!N35/'Statewide Annual Weighted Avera'!N34</f>
        <v>1.5063076907837669</v>
      </c>
      <c r="G752" s="3">
        <f>'Pine Delivered'!T35/'Statewide Annual Weighted Avera'!T34</f>
        <v>2.9160606957471997</v>
      </c>
      <c r="H752" s="3">
        <f>'Pine Delivered'!U35/'Statewide Annual Weighted Avera'!U34</f>
        <v>3.7252938431421163</v>
      </c>
    </row>
    <row r="753" spans="1:8" x14ac:dyDescent="0.25">
      <c r="A753" s="2">
        <v>2010</v>
      </c>
      <c r="C753" s="3">
        <f>'Pine Delivered'!F36/'Statewide Annual Weighted Avera'!F35</f>
        <v>1.5138443753597874</v>
      </c>
      <c r="D753" s="3">
        <f>'Pine Delivered'!G36/'Statewide Annual Weighted Avera'!G35</f>
        <v>1.5052215319895201</v>
      </c>
      <c r="E753" s="3">
        <f>'Pine Delivered'!M36/'Statewide Annual Weighted Avera'!M35</f>
        <v>1.5291840223767932</v>
      </c>
      <c r="F753" s="3">
        <f>'Pine Delivered'!N36/'Statewide Annual Weighted Avera'!N35</f>
        <v>1.6207219734683098</v>
      </c>
      <c r="G753" s="3">
        <f>'Pine Delivered'!T36/'Statewide Annual Weighted Avera'!T35</f>
        <v>2.5872099649922657</v>
      </c>
      <c r="H753" s="3">
        <f>'Pine Delivered'!U36/'Statewide Annual Weighted Avera'!U35</f>
        <v>2.9597816704953894</v>
      </c>
    </row>
    <row r="754" spans="1:8" x14ac:dyDescent="0.25">
      <c r="A754" s="2">
        <v>2011</v>
      </c>
      <c r="C754" s="3">
        <f>'Pine Delivered'!F37/'Statewide Annual Weighted Avera'!F36</f>
        <v>1.6748813405400369</v>
      </c>
      <c r="D754" s="3">
        <f>'Pine Delivered'!G37/'Statewide Annual Weighted Avera'!G36</f>
        <v>1.6676057227374785</v>
      </c>
      <c r="E754" s="3">
        <f>'Pine Delivered'!M37/'Statewide Annual Weighted Avera'!M36</f>
        <v>1.5937709934792175</v>
      </c>
      <c r="F754" s="3">
        <f>'Pine Delivered'!N37/'Statewide Annual Weighted Avera'!N36</f>
        <v>1.7836851702886594</v>
      </c>
      <c r="G754" s="3">
        <f>'Pine Delivered'!T37/'Statewide Annual Weighted Avera'!T36</f>
        <v>3.2268546124718518</v>
      </c>
      <c r="H754" s="3">
        <f>'Pine Delivered'!U37/'Statewide Annual Weighted Avera'!U36</f>
        <v>3.5931127491055053</v>
      </c>
    </row>
    <row r="755" spans="1:8" x14ac:dyDescent="0.25">
      <c r="A755" s="2">
        <v>2012</v>
      </c>
      <c r="C755" s="3">
        <f>'Pine Delivered'!F38/'Statewide Annual Weighted Avera'!F37</f>
        <v>1.7203903881163045</v>
      </c>
      <c r="D755" s="3">
        <f>'Pine Delivered'!G38/'Statewide Annual Weighted Avera'!G37</f>
        <v>1.7835949515846024</v>
      </c>
      <c r="E755" s="3">
        <f>'Pine Delivered'!M38/'Statewide Annual Weighted Avera'!M37</f>
        <v>1.7151139980414123</v>
      </c>
      <c r="F755" s="3">
        <f>'Pine Delivered'!N38/'Statewide Annual Weighted Avera'!N37</f>
        <v>1.7458213459378333</v>
      </c>
      <c r="G755" s="3">
        <f>'Pine Delivered'!T38/'Statewide Annual Weighted Avera'!T37</f>
        <v>3.3505189297948479</v>
      </c>
      <c r="H755" s="3">
        <f>'Pine Delivered'!U38/'Statewide Annual Weighted Avera'!U37</f>
        <v>3.4490119562015131</v>
      </c>
    </row>
    <row r="756" spans="1:8" x14ac:dyDescent="0.25">
      <c r="A756" s="2">
        <v>2013</v>
      </c>
      <c r="C756" s="3">
        <f>'Pine Delivered'!F39/'Statewide Annual Weighted Avera'!F38</f>
        <v>1.6665163690271685</v>
      </c>
      <c r="D756" s="3">
        <f>'Pine Delivered'!G39/'Statewide Annual Weighted Avera'!G38</f>
        <v>1.6995574408004286</v>
      </c>
      <c r="E756" s="3">
        <f>'Pine Delivered'!M39/'Statewide Annual Weighted Avera'!M38</f>
        <v>1.6530652892763231</v>
      </c>
      <c r="F756" s="3">
        <f>'Pine Delivered'!N39/'Statewide Annual Weighted Avera'!N38</f>
        <v>1.7079179061420533</v>
      </c>
      <c r="G756" s="3">
        <f>'Pine Delivered'!T39/'Statewide Annual Weighted Avera'!T38</f>
        <v>3.0665648932990681</v>
      </c>
      <c r="H756" s="3">
        <f>'Pine Delivered'!U39/'Statewide Annual Weighted Avera'!U38</f>
        <v>2.9933597122837723</v>
      </c>
    </row>
    <row r="757" spans="1:8" x14ac:dyDescent="0.25">
      <c r="A757" s="2">
        <v>2014</v>
      </c>
      <c r="C757" s="3">
        <f>'Pine Delivered'!F40/'Statewide Annual Weighted Avera'!F39</f>
        <v>1.7109014618967362</v>
      </c>
      <c r="D757" s="3">
        <f>'Pine Delivered'!G40/'Statewide Annual Weighted Avera'!G39</f>
        <v>1.6630796610217333</v>
      </c>
      <c r="E757" s="3">
        <f>'Pine Delivered'!M40/'Statewide Annual Weighted Avera'!M39</f>
        <v>1.5694207890508596</v>
      </c>
      <c r="F757" s="3">
        <f>'Pine Delivered'!N40/'Statewide Annual Weighted Avera'!N39</f>
        <v>1.7514422910837046</v>
      </c>
      <c r="G757" s="3">
        <f>'Pine Delivered'!T40/'Statewide Annual Weighted Avera'!T39</f>
        <v>3.3558792053631832</v>
      </c>
      <c r="H757" s="3">
        <f>'Pine Delivered'!U40/'Statewide Annual Weighted Avera'!U39</f>
        <v>3.3756489260802485</v>
      </c>
    </row>
    <row r="758" spans="1:8" x14ac:dyDescent="0.25">
      <c r="A758" s="2">
        <v>2015</v>
      </c>
      <c r="C758" s="3">
        <f>'Pine Delivered'!F41/'Statewide Annual Weighted Avera'!F40</f>
        <v>1.7029754248055864</v>
      </c>
      <c r="D758" s="3">
        <f>'Pine Delivered'!G41/'Statewide Annual Weighted Avera'!G40</f>
        <v>1.6695655491121493</v>
      </c>
      <c r="E758" s="3">
        <f>'Pine Delivered'!M41/'Statewide Annual Weighted Avera'!M40</f>
        <v>1.5819936756030841</v>
      </c>
      <c r="F758" s="3">
        <f>'Pine Delivered'!N41/'Statewide Annual Weighted Avera'!N40</f>
        <v>1.7642519952559585</v>
      </c>
      <c r="G758" s="3">
        <f>'Pine Delivered'!T41/'Statewide Annual Weighted Avera'!T40</f>
        <v>3.435077082683327</v>
      </c>
      <c r="H758" s="3">
        <f>'Pine Delivered'!U41/'Statewide Annual Weighted Avera'!U40</f>
        <v>3.0285086985659597</v>
      </c>
    </row>
    <row r="759" spans="1:8" x14ac:dyDescent="0.25">
      <c r="A759" s="2">
        <v>2016</v>
      </c>
      <c r="C759" s="3">
        <f>'Pine Delivered'!F42/'Statewide Annual Weighted Avera'!F41</f>
        <v>1.7057725121773537</v>
      </c>
      <c r="D759" s="3">
        <f>'Pine Delivered'!G42/'Statewide Annual Weighted Avera'!G41</f>
        <v>1.682738473341638</v>
      </c>
      <c r="E759" s="3">
        <f>'Pine Delivered'!M42/'Statewide Annual Weighted Avera'!M41</f>
        <v>1.6590030435275716</v>
      </c>
      <c r="F759" s="3">
        <f>'Pine Delivered'!N42/'Statewide Annual Weighted Avera'!N41</f>
        <v>1.8872331369811703</v>
      </c>
      <c r="G759" s="3">
        <f>'Pine Delivered'!T42/'Statewide Annual Weighted Avera'!T41</f>
        <v>3.4438104357144987</v>
      </c>
      <c r="H759" s="3">
        <f>'Pine Delivered'!U42/'Statewide Annual Weighted Avera'!U41</f>
        <v>2.5060704776214053</v>
      </c>
    </row>
    <row r="760" spans="1:8" x14ac:dyDescent="0.25">
      <c r="A760" s="2">
        <v>2017</v>
      </c>
      <c r="C760" s="3">
        <f>'Pine Delivered'!F43/'Statewide Annual Weighted Avera'!F42</f>
        <v>1.6841132752705199</v>
      </c>
      <c r="D760" s="3">
        <f>'Pine Delivered'!G43/'Statewide Annual Weighted Avera'!G42</f>
        <v>1.7507643912058073</v>
      </c>
      <c r="E760" s="3">
        <f>'Pine Delivered'!M43/'Statewide Annual Weighted Avera'!M42</f>
        <v>1.6723867445413623</v>
      </c>
      <c r="F760" s="3">
        <f>'Pine Delivered'!N43/'Statewide Annual Weighted Avera'!N42</f>
        <v>2.0121577705805045</v>
      </c>
      <c r="G760" s="3">
        <f>'Pine Delivered'!T43/'Statewide Annual Weighted Avera'!T42</f>
        <v>3.812186888273315</v>
      </c>
      <c r="H760" s="3">
        <f>'Pine Delivered'!U43/'Statewide Annual Weighted Avera'!U42</f>
        <v>2.4739216521700578</v>
      </c>
    </row>
    <row r="761" spans="1:8" x14ac:dyDescent="0.25">
      <c r="A761" s="2">
        <v>2018</v>
      </c>
      <c r="C761" s="3">
        <f>'Pine Delivered'!F44/'Statewide Annual Weighted Avera'!F43</f>
        <v>1.6588977160590859</v>
      </c>
      <c r="D761" s="3">
        <f>'Pine Delivered'!G44/'Statewide Annual Weighted Avera'!G43</f>
        <v>1.7034390775456678</v>
      </c>
      <c r="E761" s="3">
        <f>'Pine Delivered'!M44/'Statewide Annual Weighted Avera'!M43</f>
        <v>1.769091582408119</v>
      </c>
      <c r="F761" s="3">
        <f>'Pine Delivered'!N44/'Statewide Annual Weighted Avera'!N43</f>
        <v>1.9029850347835835</v>
      </c>
      <c r="G761" s="3">
        <f>'Pine Delivered'!T44/'Statewide Annual Weighted Avera'!T43</f>
        <v>4.2172498645986982</v>
      </c>
      <c r="H761" s="3">
        <f>'Pine Delivered'!U44/'Statewide Annual Weighted Avera'!U43</f>
        <v>2.5672579716283717</v>
      </c>
    </row>
    <row r="762" spans="1:8" x14ac:dyDescent="0.25">
      <c r="A762" s="2">
        <v>2019</v>
      </c>
      <c r="C762" s="3">
        <f>'Pine Delivered'!F45/'Statewide Annual Weighted Avera'!F44</f>
        <v>1.702738854373602</v>
      </c>
      <c r="D762" s="3">
        <f>'Pine Delivered'!G45/'Statewide Annual Weighted Avera'!G44</f>
        <v>1.7400779080482962</v>
      </c>
      <c r="E762" s="3">
        <f>'Pine Delivered'!M45/'Statewide Annual Weighted Avera'!M44</f>
        <v>1.7302399371957238</v>
      </c>
      <c r="F762" s="3">
        <f>'Pine Delivered'!N45/'Statewide Annual Weighted Avera'!N44</f>
        <v>1.9910628361783409</v>
      </c>
      <c r="G762" s="3">
        <f>'Pine Delivered'!T45/'Statewide Annual Weighted Avera'!T44</f>
        <v>4.5655781615917697</v>
      </c>
      <c r="H762" s="3">
        <f>'Pine Delivered'!U45/'Statewide Annual Weighted Avera'!U44</f>
        <v>3.0661496001537492</v>
      </c>
    </row>
    <row r="763" spans="1:8" x14ac:dyDescent="0.25">
      <c r="A763" s="2">
        <v>2020</v>
      </c>
      <c r="C763" s="3">
        <f>'Pine Delivered'!F46/'Statewide Annual Weighted Avera'!F45</f>
        <v>1.6791694944168158</v>
      </c>
      <c r="D763" s="3">
        <f>'Pine Delivered'!G46/'Statewide Annual Weighted Avera'!G45</f>
        <v>1.7505597616067967</v>
      </c>
      <c r="E763" s="3">
        <f>'Pine Delivered'!M46/'Statewide Annual Weighted Avera'!M45</f>
        <v>1.7777025668323823</v>
      </c>
      <c r="F763" s="3">
        <f>'Pine Delivered'!N46/'Statewide Annual Weighted Avera'!N45</f>
        <v>2.0833216106576233</v>
      </c>
      <c r="G763" s="3">
        <f>'Pine Delivered'!T46/'Statewide Annual Weighted Avera'!T45</f>
        <v>5.2707445145290848</v>
      </c>
      <c r="H763" s="3">
        <f>'Pine Delivered'!U46/'Statewide Annual Weighted Avera'!U45</f>
        <v>2.672200452185058</v>
      </c>
    </row>
    <row r="766" spans="1:8" x14ac:dyDescent="0.25">
      <c r="A766" s="2" t="s">
        <v>163</v>
      </c>
      <c r="C766" s="3">
        <f t="shared" ref="C766:H766" si="0">AVERAGE(C758:C763)</f>
        <v>1.6889445461838271</v>
      </c>
      <c r="D766" s="3">
        <f t="shared" si="0"/>
        <v>1.7161908601433924</v>
      </c>
      <c r="E766" s="3">
        <f t="shared" si="0"/>
        <v>1.6984029250180406</v>
      </c>
      <c r="F766" s="3">
        <f t="shared" si="0"/>
        <v>1.9401687307395301</v>
      </c>
      <c r="G766" s="3">
        <f t="shared" si="0"/>
        <v>4.1241078245651162</v>
      </c>
      <c r="H766" s="3">
        <f t="shared" si="0"/>
        <v>2.7190181420541006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48CA-E25A-47CF-8A69-34A6FF1E1968}">
  <dimension ref="A2:AZ185"/>
  <sheetViews>
    <sheetView workbookViewId="0">
      <selection activeCell="D192" sqref="D192"/>
    </sheetView>
  </sheetViews>
  <sheetFormatPr defaultRowHeight="15" x14ac:dyDescent="0.25"/>
  <sheetData>
    <row r="2" spans="1:52" ht="15.75" x14ac:dyDescent="0.25">
      <c r="A2" s="21" t="s">
        <v>99</v>
      </c>
      <c r="B2" s="2"/>
      <c r="C2" s="2"/>
      <c r="D2" s="3"/>
      <c r="E2" s="3"/>
      <c r="F2" s="4"/>
      <c r="G2" s="4"/>
      <c r="H2" s="4"/>
      <c r="I2" s="3"/>
      <c r="J2" s="4"/>
      <c r="K2" s="4"/>
      <c r="L2" s="4"/>
      <c r="M2" s="4"/>
      <c r="N2" s="3"/>
      <c r="O2" s="3"/>
      <c r="P2" s="3"/>
      <c r="Q2" s="4"/>
      <c r="R2" s="4"/>
      <c r="T2" s="3"/>
      <c r="U2" s="4"/>
      <c r="V2" s="4"/>
      <c r="W2" s="4"/>
      <c r="X2" s="3"/>
      <c r="Y2" s="4"/>
      <c r="Z2" s="3"/>
      <c r="AA2" s="4"/>
      <c r="AB2" s="4"/>
      <c r="AC2" s="3"/>
      <c r="AD2" s="3"/>
      <c r="AE2" s="4"/>
      <c r="AF2" s="4"/>
      <c r="AM2" s="4"/>
      <c r="AN2" s="2"/>
      <c r="AO2" s="2"/>
      <c r="AP2" s="5"/>
      <c r="AQ2" s="5"/>
      <c r="AR2" s="2"/>
      <c r="AS2" s="2"/>
      <c r="AT2" s="2"/>
      <c r="AU2" s="5"/>
      <c r="AV2" s="5"/>
      <c r="AW2" s="2"/>
      <c r="AX2" s="2"/>
      <c r="AY2" s="5"/>
      <c r="AZ2" s="5"/>
    </row>
    <row r="3" spans="1:52" ht="15.75" x14ac:dyDescent="0.25">
      <c r="A3" s="22"/>
      <c r="B3" s="2"/>
      <c r="C3" s="2"/>
      <c r="D3" s="10" t="s">
        <v>2</v>
      </c>
      <c r="E3" s="10" t="s">
        <v>2</v>
      </c>
      <c r="F3" s="10" t="s">
        <v>2</v>
      </c>
      <c r="G3" s="10" t="s">
        <v>2</v>
      </c>
      <c r="H3" s="10" t="s">
        <v>2</v>
      </c>
      <c r="I3" s="10" t="s">
        <v>2</v>
      </c>
      <c r="J3" s="10" t="s">
        <v>2</v>
      </c>
      <c r="K3" s="10" t="s">
        <v>2</v>
      </c>
      <c r="L3" s="10" t="s">
        <v>2</v>
      </c>
      <c r="M3" s="10" t="s">
        <v>2</v>
      </c>
      <c r="N3" s="10" t="s">
        <v>2</v>
      </c>
      <c r="O3" s="10" t="s">
        <v>2</v>
      </c>
      <c r="P3" s="11" t="s">
        <v>2</v>
      </c>
      <c r="Q3" s="11" t="s">
        <v>2</v>
      </c>
      <c r="R3" s="11" t="s">
        <v>2</v>
      </c>
      <c r="S3" s="11" t="s">
        <v>2</v>
      </c>
      <c r="T3" s="11" t="s">
        <v>2</v>
      </c>
      <c r="U3" s="11" t="s">
        <v>2</v>
      </c>
      <c r="V3" s="11" t="s">
        <v>2</v>
      </c>
      <c r="W3" s="11" t="s">
        <v>2</v>
      </c>
      <c r="X3" s="11" t="s">
        <v>2</v>
      </c>
      <c r="Y3" s="11" t="s">
        <v>2</v>
      </c>
      <c r="Z3" s="10" t="s">
        <v>3</v>
      </c>
      <c r="AA3" s="10" t="s">
        <v>3</v>
      </c>
      <c r="AB3" s="10" t="s">
        <v>3</v>
      </c>
      <c r="AC3" s="10" t="s">
        <v>3</v>
      </c>
      <c r="AD3" s="10" t="s">
        <v>3</v>
      </c>
      <c r="AE3" s="10" t="s">
        <v>3</v>
      </c>
      <c r="AF3" s="8" t="s">
        <v>3</v>
      </c>
      <c r="AG3" s="10" t="s">
        <v>3</v>
      </c>
      <c r="AH3" s="10" t="s">
        <v>3</v>
      </c>
      <c r="AI3" s="10" t="s">
        <v>3</v>
      </c>
      <c r="AJ3" s="10" t="s">
        <v>3</v>
      </c>
      <c r="AK3" s="10" t="s">
        <v>3</v>
      </c>
      <c r="AL3" s="10" t="s">
        <v>3</v>
      </c>
      <c r="AM3" s="10" t="s">
        <v>3</v>
      </c>
      <c r="AN3" s="10" t="s">
        <v>3</v>
      </c>
      <c r="AO3" s="10" t="s">
        <v>3</v>
      </c>
      <c r="AP3" s="10" t="s">
        <v>3</v>
      </c>
      <c r="AQ3" s="10" t="s">
        <v>3</v>
      </c>
      <c r="AR3" s="10" t="s">
        <v>3</v>
      </c>
      <c r="AS3" s="10" t="s">
        <v>3</v>
      </c>
      <c r="AT3" s="11" t="s">
        <v>3</v>
      </c>
      <c r="AU3" s="11" t="s">
        <v>3</v>
      </c>
      <c r="AW3" s="23" t="s">
        <v>100</v>
      </c>
      <c r="AX3" s="24"/>
      <c r="AY3" s="23" t="s">
        <v>101</v>
      </c>
      <c r="AZ3" s="25"/>
    </row>
    <row r="4" spans="1:52" x14ac:dyDescent="0.25">
      <c r="A4" s="6"/>
      <c r="B4" s="2"/>
      <c r="C4" s="2"/>
      <c r="D4" s="11" t="s">
        <v>7</v>
      </c>
      <c r="E4" s="11" t="s">
        <v>8</v>
      </c>
      <c r="F4" s="10" t="s">
        <v>8</v>
      </c>
      <c r="G4" s="10" t="s">
        <v>7</v>
      </c>
      <c r="H4" s="10" t="s">
        <v>7</v>
      </c>
      <c r="I4" s="8" t="s">
        <v>11</v>
      </c>
      <c r="J4" s="11" t="s">
        <v>7</v>
      </c>
      <c r="K4" s="11" t="s">
        <v>8</v>
      </c>
      <c r="L4" s="11" t="s">
        <v>13</v>
      </c>
      <c r="M4" s="11" t="s">
        <v>15</v>
      </c>
      <c r="N4" s="11" t="s">
        <v>7</v>
      </c>
      <c r="O4" s="11" t="s">
        <v>8</v>
      </c>
      <c r="P4" s="11" t="s">
        <v>16</v>
      </c>
      <c r="Q4" s="11" t="s">
        <v>10</v>
      </c>
      <c r="R4" s="11" t="s">
        <v>102</v>
      </c>
      <c r="S4" s="8" t="s">
        <v>103</v>
      </c>
      <c r="T4" s="11" t="s">
        <v>16</v>
      </c>
      <c r="U4" s="11" t="s">
        <v>10</v>
      </c>
      <c r="V4" s="11" t="s">
        <v>14</v>
      </c>
      <c r="W4" s="11" t="s">
        <v>15</v>
      </c>
      <c r="X4" s="8" t="s">
        <v>16</v>
      </c>
      <c r="Y4" s="8" t="s">
        <v>10</v>
      </c>
      <c r="Z4" s="11" t="s">
        <v>7</v>
      </c>
      <c r="AA4" s="11" t="s">
        <v>8</v>
      </c>
      <c r="AB4" s="10" t="s">
        <v>8</v>
      </c>
      <c r="AC4" s="10" t="s">
        <v>7</v>
      </c>
      <c r="AD4" s="11" t="s">
        <v>7</v>
      </c>
      <c r="AE4" s="11" t="s">
        <v>11</v>
      </c>
      <c r="AF4" s="11" t="s">
        <v>7</v>
      </c>
      <c r="AG4" s="11" t="s">
        <v>8</v>
      </c>
      <c r="AH4" s="11" t="s">
        <v>13</v>
      </c>
      <c r="AI4" s="11" t="s">
        <v>15</v>
      </c>
      <c r="AJ4" s="11" t="s">
        <v>7</v>
      </c>
      <c r="AK4" s="11" t="s">
        <v>8</v>
      </c>
      <c r="AL4" s="11" t="s">
        <v>16</v>
      </c>
      <c r="AM4" s="11" t="s">
        <v>10</v>
      </c>
      <c r="AN4" s="11" t="s">
        <v>102</v>
      </c>
      <c r="AO4" s="11" t="s">
        <v>103</v>
      </c>
      <c r="AP4" s="11" t="s">
        <v>16</v>
      </c>
      <c r="AQ4" s="11" t="s">
        <v>10</v>
      </c>
      <c r="AR4" s="11" t="s">
        <v>14</v>
      </c>
      <c r="AS4" s="11" t="s">
        <v>15</v>
      </c>
      <c r="AT4" s="11" t="s">
        <v>16</v>
      </c>
      <c r="AU4" s="11" t="s">
        <v>10</v>
      </c>
      <c r="AW4" s="9" t="s">
        <v>104</v>
      </c>
      <c r="AX4" s="9" t="s">
        <v>105</v>
      </c>
      <c r="AY4" s="9" t="s">
        <v>104</v>
      </c>
      <c r="AZ4" s="9" t="s">
        <v>105</v>
      </c>
    </row>
    <row r="5" spans="1:52" x14ac:dyDescent="0.25">
      <c r="A5" s="6" t="s">
        <v>19</v>
      </c>
      <c r="B5" s="26" t="s">
        <v>106</v>
      </c>
      <c r="C5" s="26" t="s">
        <v>106</v>
      </c>
      <c r="D5" s="10" t="s">
        <v>26</v>
      </c>
      <c r="E5" s="10" t="s">
        <v>27</v>
      </c>
      <c r="F5" s="10" t="s">
        <v>33</v>
      </c>
      <c r="G5" s="10" t="s">
        <v>34</v>
      </c>
      <c r="H5" s="8" t="s">
        <v>40</v>
      </c>
      <c r="I5" s="8" t="s">
        <v>41</v>
      </c>
      <c r="J5" s="10" t="s">
        <v>47</v>
      </c>
      <c r="K5" s="10" t="s">
        <v>48</v>
      </c>
      <c r="L5" s="8" t="s">
        <v>54</v>
      </c>
      <c r="M5" s="8" t="s">
        <v>55</v>
      </c>
      <c r="N5" s="8" t="s">
        <v>61</v>
      </c>
      <c r="O5" s="8" t="s">
        <v>62</v>
      </c>
      <c r="P5" s="10" t="s">
        <v>68</v>
      </c>
      <c r="Q5" s="10" t="s">
        <v>69</v>
      </c>
      <c r="R5" s="10" t="s">
        <v>75</v>
      </c>
      <c r="S5" s="10" t="s">
        <v>76</v>
      </c>
      <c r="T5" s="8" t="s">
        <v>82</v>
      </c>
      <c r="U5" s="8" t="s">
        <v>83</v>
      </c>
      <c r="V5" s="8" t="s">
        <v>107</v>
      </c>
      <c r="W5" s="8" t="s">
        <v>108</v>
      </c>
      <c r="X5" s="10" t="s">
        <v>109</v>
      </c>
      <c r="Y5" s="10" t="s">
        <v>110</v>
      </c>
      <c r="Z5" s="10" t="s">
        <v>26</v>
      </c>
      <c r="AA5" s="10" t="s">
        <v>27</v>
      </c>
      <c r="AB5" s="10" t="s">
        <v>33</v>
      </c>
      <c r="AC5" s="10" t="s">
        <v>34</v>
      </c>
      <c r="AD5" s="8" t="s">
        <v>40</v>
      </c>
      <c r="AE5" s="8" t="s">
        <v>41</v>
      </c>
      <c r="AF5" s="10" t="s">
        <v>47</v>
      </c>
      <c r="AG5" s="10" t="s">
        <v>48</v>
      </c>
      <c r="AH5" s="8" t="s">
        <v>54</v>
      </c>
      <c r="AI5" s="8" t="s">
        <v>55</v>
      </c>
      <c r="AJ5" s="8" t="s">
        <v>61</v>
      </c>
      <c r="AK5" s="8" t="s">
        <v>62</v>
      </c>
      <c r="AL5" s="10" t="s">
        <v>68</v>
      </c>
      <c r="AM5" s="10" t="s">
        <v>69</v>
      </c>
      <c r="AN5" s="9" t="s">
        <v>75</v>
      </c>
      <c r="AO5" s="10" t="s">
        <v>76</v>
      </c>
      <c r="AP5" s="8" t="s">
        <v>82</v>
      </c>
      <c r="AQ5" s="8" t="s">
        <v>83</v>
      </c>
      <c r="AR5" s="8" t="s">
        <v>107</v>
      </c>
      <c r="AS5" s="11" t="s">
        <v>108</v>
      </c>
      <c r="AT5" s="10" t="s">
        <v>109</v>
      </c>
      <c r="AU5" s="10" t="s">
        <v>110</v>
      </c>
      <c r="AW5" s="9" t="s">
        <v>111</v>
      </c>
      <c r="AX5" s="9" t="s">
        <v>112</v>
      </c>
      <c r="AY5" s="9" t="s">
        <v>111</v>
      </c>
      <c r="AZ5" s="9" t="s">
        <v>112</v>
      </c>
    </row>
    <row r="6" spans="1:52" x14ac:dyDescent="0.25">
      <c r="A6" s="2">
        <f t="shared" ref="A6:A49" si="0">A10-1</f>
        <v>1977</v>
      </c>
      <c r="B6" s="2">
        <v>1</v>
      </c>
      <c r="C6" s="2">
        <v>1</v>
      </c>
      <c r="D6" s="4">
        <f>'Pine Stumpage'!H7</f>
        <v>74.908656440299097</v>
      </c>
      <c r="E6" s="4">
        <f>'Pine Stumpage'!I7</f>
        <v>100.97635438491469</v>
      </c>
      <c r="F6" s="4">
        <f>'Pine Stumpage'!J7</f>
        <v>88</v>
      </c>
      <c r="G6" s="4" t="s">
        <v>98</v>
      </c>
      <c r="H6" s="4">
        <f>'Pine Stumpage'!V7</f>
        <v>105</v>
      </c>
      <c r="I6" s="4">
        <f>'Pine Stumpage'!W7</f>
        <v>82.748908750779464</v>
      </c>
      <c r="J6" s="4">
        <f>'Pine Stumpage'!AC7</f>
        <v>62.115410634555531</v>
      </c>
      <c r="K6" s="4">
        <f>'Pine Stumpage'!AD7</f>
        <v>99.756718277273492</v>
      </c>
      <c r="L6" s="4">
        <f>'Pine Stumpage'!AJ7</f>
        <v>96</v>
      </c>
      <c r="M6" s="4">
        <f>'Pine Stumpage'!AK7</f>
        <v>101</v>
      </c>
      <c r="N6" s="4">
        <f>'Pine Stumpage'!AQ7</f>
        <v>75.682770175928496</v>
      </c>
      <c r="O6" s="4">
        <f>'Pine Stumpage'!AR7</f>
        <v>90</v>
      </c>
      <c r="P6" s="4">
        <f>'Pine Stumpage'!AX7</f>
        <v>56.820152671755721</v>
      </c>
      <c r="Q6" s="4">
        <f>'Pine Stumpage'!AY7</f>
        <v>116.5804520921285</v>
      </c>
      <c r="R6" s="4">
        <f>'Pine Stumpage'!AZ7</f>
        <v>65</v>
      </c>
      <c r="S6" s="4">
        <f>'Pine Stumpage'!BF7</f>
        <v>105.0616</v>
      </c>
      <c r="T6" s="4">
        <f>'Pine Stumpage'!BL7</f>
        <v>40</v>
      </c>
      <c r="U6" s="4">
        <f>'Pine Stumpage'!BM7</f>
        <v>36.502057613168724</v>
      </c>
      <c r="V6" s="4">
        <f>'Pine Stumpage'!BN7</f>
        <v>70</v>
      </c>
      <c r="W6" s="4">
        <f>'Pine Stumpage'!BO7</f>
        <v>75</v>
      </c>
      <c r="X6" s="4">
        <f>'Pine Stumpage'!BW7</f>
        <v>40.866666666666674</v>
      </c>
      <c r="Y6" s="4">
        <f>'Pine Stumpage'!BX7</f>
        <v>63.501326259946936</v>
      </c>
      <c r="Z6" s="4">
        <f>'Pine Stumpage'!CE7</f>
        <v>7.9697493517718243</v>
      </c>
      <c r="AA6" s="4">
        <f>'Pine Stumpage'!CF7</f>
        <v>11.617230098146131</v>
      </c>
      <c r="AB6" s="4">
        <f>'Pine Stumpage'!CG7</f>
        <v>6.5</v>
      </c>
      <c r="AC6" s="4" t="s">
        <v>98</v>
      </c>
      <c r="AD6" s="4">
        <f>'Pine Stumpage'!CS7</f>
        <v>24</v>
      </c>
      <c r="AE6" s="4">
        <f>'Pine Stumpage'!CT7</f>
        <v>17.523480662983431</v>
      </c>
      <c r="AF6" s="4">
        <f>'Pine Stumpage'!CZ7</f>
        <v>8.4358306188925081</v>
      </c>
      <c r="AG6" s="4">
        <f>'Pine Stumpage'!DA7</f>
        <v>15.193086003372677</v>
      </c>
      <c r="AH6" s="4">
        <f>'Pine Stumpage'!DG7</f>
        <v>7</v>
      </c>
      <c r="AI6" s="4">
        <f>'Pine Stumpage'!DH7</f>
        <v>7.8</v>
      </c>
      <c r="AJ6" s="4">
        <f>'Pine Stumpage'!DN7</f>
        <v>7.1470588235294104</v>
      </c>
      <c r="AK6" s="4">
        <f>'Pine Stumpage'!DO7</f>
        <v>7.5</v>
      </c>
      <c r="AL6" s="4">
        <f>'Pine Stumpage'!DU7</f>
        <v>5.997967479674795</v>
      </c>
      <c r="AM6" s="4">
        <f>'Pine Stumpage'!DV7</f>
        <v>6.4292452830188696</v>
      </c>
      <c r="AN6" s="4">
        <f>'Pine Stumpage'!EB7</f>
        <v>6.45</v>
      </c>
      <c r="AO6" s="4">
        <f>'Pine Stumpage'!EC7</f>
        <v>13.086734693877549</v>
      </c>
      <c r="AP6" s="4">
        <f>'Pine Stumpage'!EI7</f>
        <v>5.9642857142857144</v>
      </c>
      <c r="AQ6" s="4">
        <f>'Pine Stumpage'!EJ7</f>
        <v>4.2037037037037033</v>
      </c>
      <c r="AR6" s="4">
        <f>'Pine Stumpage'!EK7</f>
        <v>6</v>
      </c>
      <c r="AS6" s="4">
        <f>'Pine Stumpage'!EL7</f>
        <v>5.5</v>
      </c>
      <c r="AT6" s="4">
        <f>'Pine Stumpage'!ET7</f>
        <v>5.5531914893617031</v>
      </c>
      <c r="AU6" s="4">
        <f>'Pine Stumpage'!EU7</f>
        <v>6.7243589743589762</v>
      </c>
      <c r="AW6" s="2">
        <v>63.5</v>
      </c>
      <c r="AX6" s="2">
        <v>63.466666666666661</v>
      </c>
      <c r="AY6" s="2">
        <v>59.1</v>
      </c>
      <c r="AZ6" s="2">
        <v>59.033333333333331</v>
      </c>
    </row>
    <row r="7" spans="1:52" x14ac:dyDescent="0.25">
      <c r="A7" s="2">
        <f t="shared" si="0"/>
        <v>1977</v>
      </c>
      <c r="B7" s="2">
        <v>2</v>
      </c>
      <c r="C7" s="2">
        <f t="shared" ref="C7:C38" si="1">C6+1</f>
        <v>2</v>
      </c>
      <c r="D7" s="4">
        <f>'Pine Stumpage'!H10</f>
        <v>76.42388036691591</v>
      </c>
      <c r="E7" s="4">
        <f>'Pine Stumpage'!I10</f>
        <v>111.5015264890751</v>
      </c>
      <c r="F7" s="4">
        <f>'Pine Stumpage'!J10</f>
        <v>120</v>
      </c>
      <c r="G7" s="4" t="s">
        <v>98</v>
      </c>
      <c r="H7" s="4">
        <f>'Pine Stumpage'!V10</f>
        <v>130</v>
      </c>
      <c r="I7" s="4">
        <f>'Pine Stumpage'!W10</f>
        <v>103.29869050093535</v>
      </c>
      <c r="J7" s="4">
        <f>'Pine Stumpage'!AC10</f>
        <v>68.301312406981452</v>
      </c>
      <c r="K7" s="4">
        <f>'Pine Stumpage'!AD10</f>
        <v>108.415198433885</v>
      </c>
      <c r="L7" s="4">
        <f>'Pine Stumpage'!AJ10</f>
        <v>120</v>
      </c>
      <c r="M7" s="4">
        <f>'Pine Stumpage'!AK10</f>
        <v>110</v>
      </c>
      <c r="N7" s="4">
        <f>'Pine Stumpage'!AQ10</f>
        <v>105.37838592571904</v>
      </c>
      <c r="O7" s="4">
        <f>'Pine Stumpage'!AR10</f>
        <v>115</v>
      </c>
      <c r="P7" s="4">
        <f>'Pine Stumpage'!AX10</f>
        <v>68.82137404580152</v>
      </c>
      <c r="Q7" s="4">
        <f>'Pine Stumpage'!AY10</f>
        <v>111.26436167370281</v>
      </c>
      <c r="R7" s="4">
        <f>'Pine Stumpage'!AZ10</f>
        <v>80</v>
      </c>
      <c r="S7" s="4">
        <f>'Pine Stumpage'!BF10</f>
        <v>125.37439999999998</v>
      </c>
      <c r="T7" s="4">
        <f>'Pine Stumpage'!BL10</f>
        <v>45.508982035928142</v>
      </c>
      <c r="U7" s="4">
        <f>'Pine Stumpage'!BM10</f>
        <v>46.502057613168731</v>
      </c>
      <c r="V7" s="4">
        <f>'Pine Stumpage'!BN10</f>
        <v>85</v>
      </c>
      <c r="W7" s="4">
        <f>'Pine Stumpage'!BO10</f>
        <v>90</v>
      </c>
      <c r="X7" s="4">
        <f>'Pine Stumpage'!BW10</f>
        <v>46.300000000000004</v>
      </c>
      <c r="Y7" s="4">
        <f>'Pine Stumpage'!BX10</f>
        <v>66.750663129973461</v>
      </c>
      <c r="Z7" s="4">
        <f>'Pine Stumpage'!CE10</f>
        <v>8.4546240276577365</v>
      </c>
      <c r="AA7" s="4">
        <f>'Pine Stumpage'!CF10</f>
        <v>12.617230098146129</v>
      </c>
      <c r="AB7" s="4">
        <f>'Pine Stumpage'!CG10</f>
        <v>6.5</v>
      </c>
      <c r="AC7" s="4" t="s">
        <v>98</v>
      </c>
      <c r="AD7" s="4">
        <f>'Pine Stumpage'!CS10</f>
        <v>20.8</v>
      </c>
      <c r="AE7" s="4">
        <f>'Pine Stumpage'!CT10</f>
        <v>16.698204419889507</v>
      </c>
      <c r="AF7" s="4">
        <f>'Pine Stumpage'!CZ10</f>
        <v>8.6644951140065132</v>
      </c>
      <c r="AG7" s="4">
        <f>'Pine Stumpage'!DA10</f>
        <v>14.954468802698141</v>
      </c>
      <c r="AH7" s="4">
        <f>'Pine Stumpage'!DG10</f>
        <v>6.5</v>
      </c>
      <c r="AI7" s="4">
        <f>'Pine Stumpage'!DH10</f>
        <v>7</v>
      </c>
      <c r="AJ7" s="4">
        <f>'Pine Stumpage'!DN10</f>
        <v>7.1470588235294104</v>
      </c>
      <c r="AK7" s="4">
        <f>'Pine Stumpage'!DO10</f>
        <v>7.5</v>
      </c>
      <c r="AL7" s="4">
        <f>'Pine Stumpage'!DU10</f>
        <v>5.9959349593495919</v>
      </c>
      <c r="AM7" s="4">
        <f>'Pine Stumpage'!DV10</f>
        <v>7.933962264150944</v>
      </c>
      <c r="AN7" s="4">
        <f>'Pine Stumpage'!EB10</f>
        <v>6.9750000000000005</v>
      </c>
      <c r="AO7" s="4">
        <f>'Pine Stumpage'!EC10</f>
        <v>13.578061224489794</v>
      </c>
      <c r="AP7" s="4">
        <f>'Pine Stumpage'!EI10</f>
        <v>5.5357142857142865</v>
      </c>
      <c r="AQ7" s="4">
        <f>'Pine Stumpage'!EJ10</f>
        <v>5.9999999999999991</v>
      </c>
      <c r="AR7" s="4">
        <f>'Pine Stumpage'!EK10</f>
        <v>6.5</v>
      </c>
      <c r="AS7" s="4">
        <f>'Pine Stumpage'!EL10</f>
        <v>6.5</v>
      </c>
      <c r="AT7" s="4">
        <f>'Pine Stumpage'!ET10</f>
        <v>5.6914893617021285</v>
      </c>
      <c r="AU7" s="4">
        <f>'Pine Stumpage'!EU10</f>
        <v>7.6378205128205146</v>
      </c>
      <c r="AW7" s="2">
        <v>65.2</v>
      </c>
      <c r="AX7" s="2">
        <v>65.033333333333346</v>
      </c>
      <c r="AY7" s="2">
        <v>60.3</v>
      </c>
      <c r="AZ7" s="2">
        <v>60.333333333333336</v>
      </c>
    </row>
    <row r="8" spans="1:52" x14ac:dyDescent="0.25">
      <c r="A8" s="2">
        <f t="shared" si="0"/>
        <v>1977</v>
      </c>
      <c r="B8" s="2">
        <v>3</v>
      </c>
      <c r="C8" s="2">
        <f t="shared" si="1"/>
        <v>3</v>
      </c>
      <c r="D8" s="4">
        <f>'Pine Stumpage'!H13</f>
        <v>92.454328220149563</v>
      </c>
      <c r="E8" s="4">
        <f>'Pine Stumpage'!I13</f>
        <v>116.46453157737203</v>
      </c>
      <c r="F8" s="4">
        <f>'Pine Stumpage'!J13</f>
        <v>130</v>
      </c>
      <c r="G8" s="4" t="s">
        <v>98</v>
      </c>
      <c r="H8" s="4">
        <f>'Pine Stumpage'!V13</f>
        <v>120</v>
      </c>
      <c r="I8" s="4">
        <f>'Pine Stumpage'!W13</f>
        <v>93.298690500935351</v>
      </c>
      <c r="J8" s="4">
        <f>'Pine Stumpage'!AC13</f>
        <v>69.487214179407374</v>
      </c>
      <c r="K8" s="4">
        <f>'Pine Stumpage'!AD13</f>
        <v>115.65106483953249</v>
      </c>
      <c r="L8" s="4">
        <f>'Pine Stumpage'!AJ13</f>
        <v>125</v>
      </c>
      <c r="M8" s="4">
        <f>'Pine Stumpage'!AK13</f>
        <v>135</v>
      </c>
      <c r="N8" s="4">
        <f>'Pine Stumpage'!AQ13</f>
        <v>122.72270315554313</v>
      </c>
      <c r="O8" s="4">
        <f>'Pine Stumpage'!AR13</f>
        <v>130</v>
      </c>
      <c r="P8" s="4">
        <f>'Pine Stumpage'!AX13</f>
        <v>66.704732824427467</v>
      </c>
      <c r="Q8" s="4">
        <f>'Pine Stumpage'!AY13</f>
        <v>97.669534548175108</v>
      </c>
      <c r="R8" s="4">
        <f>'Pine Stumpage'!AZ13</f>
        <v>80</v>
      </c>
      <c r="S8" s="4">
        <f>'Pine Stumpage'!BF13</f>
        <v>125.37439999999998</v>
      </c>
      <c r="T8" s="4">
        <f>'Pine Stumpage'!BL13</f>
        <v>48.982035928143709</v>
      </c>
      <c r="U8" s="4">
        <f>'Pine Stumpage'!BM13</f>
        <v>41.748971193415642</v>
      </c>
      <c r="V8" s="4">
        <f>'Pine Stumpage'!BN13</f>
        <v>105</v>
      </c>
      <c r="W8" s="4">
        <f>'Pine Stumpage'!BO13</f>
        <v>115</v>
      </c>
      <c r="X8" s="4">
        <f>'Pine Stumpage'!BW13</f>
        <v>46.300000000000004</v>
      </c>
      <c r="Y8" s="4">
        <f>'Pine Stumpage'!BX13</f>
        <v>72.151193633952246</v>
      </c>
      <c r="Z8" s="4">
        <f>'Pine Stumpage'!CE13</f>
        <v>8.9697493517718243</v>
      </c>
      <c r="AA8" s="4">
        <f>'Pine Stumpage'!CF13</f>
        <v>12.355507088331517</v>
      </c>
      <c r="AB8" s="4">
        <f>'Pine Stumpage'!CG13</f>
        <v>6.5</v>
      </c>
      <c r="AC8" s="4" t="s">
        <v>98</v>
      </c>
      <c r="AD8" s="4">
        <f>'Pine Stumpage'!CS13</f>
        <v>18</v>
      </c>
      <c r="AE8" s="4">
        <f>'Pine Stumpage'!CT13</f>
        <v>15.841160220994478</v>
      </c>
      <c r="AF8" s="4">
        <f>'Pine Stumpage'!CZ13</f>
        <v>8.9511400651465785</v>
      </c>
      <c r="AG8" s="4">
        <f>'Pine Stumpage'!DA13</f>
        <v>13.67032040472175</v>
      </c>
      <c r="AH8" s="4">
        <f>'Pine Stumpage'!DG13</f>
        <v>7.25</v>
      </c>
      <c r="AI8" s="4">
        <f>'Pine Stumpage'!DH13</f>
        <v>7.32</v>
      </c>
      <c r="AJ8" s="4">
        <f>'Pine Stumpage'!DN13</f>
        <v>7.9411764705882337</v>
      </c>
      <c r="AK8" s="4">
        <f>'Pine Stumpage'!DO13</f>
        <v>9</v>
      </c>
      <c r="AL8" s="4">
        <f>'Pine Stumpage'!DU13</f>
        <v>6.2479674796747959</v>
      </c>
      <c r="AM8" s="4">
        <f>'Pine Stumpage'!DV13</f>
        <v>7.933962264150944</v>
      </c>
      <c r="AN8" s="4">
        <f>'Pine Stumpage'!EB13</f>
        <v>8.3000000000000007</v>
      </c>
      <c r="AO8" s="4">
        <f>'Pine Stumpage'!EC13</f>
        <v>13.414285714285713</v>
      </c>
      <c r="AP8" s="4">
        <f>'Pine Stumpage'!EI13</f>
        <v>5.5357142857142865</v>
      </c>
      <c r="AQ8" s="4">
        <f>'Pine Stumpage'!EJ13</f>
        <v>5.9999999999999991</v>
      </c>
      <c r="AR8" s="4">
        <f>'Pine Stumpage'!EK13</f>
        <v>6.5</v>
      </c>
      <c r="AS8" s="4">
        <f>'Pine Stumpage'!EL13</f>
        <v>6.5</v>
      </c>
      <c r="AT8" s="4">
        <f>'Pine Stumpage'!ET13</f>
        <v>5.9148936170212778</v>
      </c>
      <c r="AU8" s="4">
        <f>'Pine Stumpage'!EU13</f>
        <v>7.0000000000000018</v>
      </c>
      <c r="AW8" s="2">
        <v>65</v>
      </c>
      <c r="AX8" s="2">
        <v>65.133333333333326</v>
      </c>
      <c r="AY8" s="2">
        <v>61.2</v>
      </c>
      <c r="AZ8" s="2">
        <v>61.199999999999996</v>
      </c>
    </row>
    <row r="9" spans="1:52" x14ac:dyDescent="0.25">
      <c r="A9" s="2">
        <f t="shared" si="0"/>
        <v>1977</v>
      </c>
      <c r="B9" s="2">
        <v>4</v>
      </c>
      <c r="C9" s="2">
        <f t="shared" si="1"/>
        <v>4</v>
      </c>
      <c r="D9" s="4">
        <f>'Pine Stumpage'!H16</f>
        <v>92.454328220149563</v>
      </c>
      <c r="E9" s="4">
        <f>'Pine Stumpage'!I16</f>
        <v>110.97635438491469</v>
      </c>
      <c r="F9" s="4">
        <f>'Pine Stumpage'!J16</f>
        <v>140</v>
      </c>
      <c r="G9" s="4" t="s">
        <v>98</v>
      </c>
      <c r="H9" s="4">
        <f>'Pine Stumpage'!V16</f>
        <v>110</v>
      </c>
      <c r="I9" s="4">
        <f>'Pine Stumpage'!W16</f>
        <v>101.09956350031179</v>
      </c>
      <c r="J9" s="4">
        <f>'Pine Stumpage'!AC16</f>
        <v>67.032066026248131</v>
      </c>
      <c r="K9" s="4">
        <f>'Pine Stumpage'!AD16</f>
        <v>95.651064839532495</v>
      </c>
      <c r="L9" s="4">
        <f>'Pine Stumpage'!AJ16</f>
        <v>135</v>
      </c>
      <c r="M9" s="4">
        <f>'Pine Stumpage'!AK16</f>
        <v>140</v>
      </c>
      <c r="N9" s="4">
        <f>'Pine Stumpage'!AQ16</f>
        <v>101.43535325328119</v>
      </c>
      <c r="O9" s="4">
        <f>'Pine Stumpage'!AR16</f>
        <v>130</v>
      </c>
      <c r="P9" s="4">
        <f>'Pine Stumpage'!AX16</f>
        <v>69.410687022900746</v>
      </c>
      <c r="Q9" s="4">
        <f>'Pine Stumpage'!AY16</f>
        <v>106.58045209212851</v>
      </c>
      <c r="R9" s="4">
        <f>'Pine Stumpage'!AZ16</f>
        <v>70</v>
      </c>
      <c r="S9" s="4">
        <f>'Pine Stumpage'!BF16</f>
        <v>116.12319999999998</v>
      </c>
      <c r="T9" s="4">
        <f>'Pine Stumpage'!BL16</f>
        <v>48.982035928143709</v>
      </c>
      <c r="U9" s="4">
        <f>'Pine Stumpage'!BM16</f>
        <v>41.748971193415642</v>
      </c>
      <c r="V9" s="4">
        <f>'Pine Stumpage'!BN16</f>
        <v>120</v>
      </c>
      <c r="W9" s="4">
        <f>'Pine Stumpage'!BO16</f>
        <v>130</v>
      </c>
      <c r="X9" s="4">
        <f>'Pine Stumpage'!BW16</f>
        <v>50.866666666666674</v>
      </c>
      <c r="Y9" s="4">
        <f>'Pine Stumpage'!BX16</f>
        <v>80.251989389920411</v>
      </c>
      <c r="Z9" s="4">
        <f>'Pine Stumpage'!CE16</f>
        <v>8.4848746758859122</v>
      </c>
      <c r="AA9" s="4">
        <f>'Pine Stumpage'!CF16</f>
        <v>12.140676117775355</v>
      </c>
      <c r="AB9" s="4">
        <f>'Pine Stumpage'!CG16</f>
        <v>7</v>
      </c>
      <c r="AC9" s="4" t="s">
        <v>98</v>
      </c>
      <c r="AD9" s="4">
        <f>'Pine Stumpage'!CS16</f>
        <v>17</v>
      </c>
      <c r="AE9" s="4">
        <f>'Pine Stumpage'!CT16</f>
        <v>15.560773480662988</v>
      </c>
      <c r="AF9" s="4">
        <f>'Pine Stumpage'!CZ16</f>
        <v>8.3916938110749193</v>
      </c>
      <c r="AG9" s="4">
        <f>'Pine Stumpage'!DA16</f>
        <v>13.039629005059018</v>
      </c>
      <c r="AH9" s="4">
        <f>'Pine Stumpage'!DG16</f>
        <v>7.25</v>
      </c>
      <c r="AI9" s="4">
        <f>'Pine Stumpage'!DH16</f>
        <v>8.5</v>
      </c>
      <c r="AJ9" s="4">
        <f>'Pine Stumpage'!DN16</f>
        <v>7.9558823529411749</v>
      </c>
      <c r="AK9" s="4">
        <f>'Pine Stumpage'!DO16</f>
        <v>10.25</v>
      </c>
      <c r="AL9" s="4">
        <f>'Pine Stumpage'!DU16</f>
        <v>5.7439024390243887</v>
      </c>
      <c r="AM9" s="4">
        <f>'Pine Stumpage'!DV16</f>
        <v>7.933962264150944</v>
      </c>
      <c r="AN9" s="4">
        <f>'Pine Stumpage'!EB16</f>
        <v>8.625</v>
      </c>
      <c r="AO9" s="4">
        <f>'Pine Stumpage'!EC16</f>
        <v>13.724489795918366</v>
      </c>
      <c r="AP9" s="4">
        <f>'Pine Stumpage'!EI16</f>
        <v>5.5357142857142865</v>
      </c>
      <c r="AQ9" s="4">
        <f>'Pine Stumpage'!EJ16</f>
        <v>5.9999999999999991</v>
      </c>
      <c r="AR9" s="4">
        <f>'Pine Stumpage'!EK16</f>
        <v>6.5</v>
      </c>
      <c r="AS9" s="4">
        <f>'Pine Stumpage'!EL16</f>
        <v>6.5</v>
      </c>
      <c r="AT9" s="4">
        <f>'Pine Stumpage'!ET16</f>
        <v>5.5531914893617031</v>
      </c>
      <c r="AU9" s="4">
        <f>'Pine Stumpage'!EU16</f>
        <v>7.0000000000000018</v>
      </c>
      <c r="AW9" s="2">
        <v>65.8</v>
      </c>
      <c r="AX9" s="2">
        <v>65.86666666666666</v>
      </c>
      <c r="AY9" s="2">
        <v>61.9</v>
      </c>
      <c r="AZ9" s="2">
        <v>61.866666666666667</v>
      </c>
    </row>
    <row r="10" spans="1:52" x14ac:dyDescent="0.25">
      <c r="A10" s="2">
        <f t="shared" si="0"/>
        <v>1978</v>
      </c>
      <c r="B10" s="2">
        <v>1</v>
      </c>
      <c r="C10" s="2">
        <f t="shared" si="1"/>
        <v>5</v>
      </c>
      <c r="D10" s="4">
        <f>'Pine Stumpage'!H19</f>
        <v>109.93910429353275</v>
      </c>
      <c r="E10" s="4">
        <f>'Pine Stumpage'!I19</f>
        <v>128.23226578868599</v>
      </c>
      <c r="F10" s="4">
        <f>'Pine Stumpage'!J19</f>
        <v>140</v>
      </c>
      <c r="G10" s="4" t="s">
        <v>98</v>
      </c>
      <c r="H10" s="4">
        <f>'Pine Stumpage'!V19</f>
        <v>125</v>
      </c>
      <c r="I10" s="4">
        <f>'Pine Stumpage'!W19</f>
        <v>116.09956350031179</v>
      </c>
      <c r="J10" s="4">
        <f>'Pine Stumpage'!AC19</f>
        <v>78.557705317277765</v>
      </c>
      <c r="K10" s="4">
        <f>'Pine Stumpage'!AD19</f>
        <v>102.52085187162598</v>
      </c>
      <c r="L10" s="4">
        <f>'Pine Stumpage'!AJ19</f>
        <v>133</v>
      </c>
      <c r="M10" s="4">
        <f>'Pine Stumpage'!AK19</f>
        <v>140</v>
      </c>
      <c r="N10" s="4">
        <f>'Pine Stumpage'!AQ19</f>
        <v>110.89583915107511</v>
      </c>
      <c r="O10" s="4">
        <f>'Pine Stumpage'!AR19</f>
        <v>139</v>
      </c>
      <c r="P10" s="4">
        <f>'Pine Stumpage'!AX19</f>
        <v>75.880916030534337</v>
      </c>
      <c r="Q10" s="4">
        <f>'Pine Stumpage'!AY19</f>
        <v>108.60631646448996</v>
      </c>
      <c r="R10" s="4">
        <f>'Pine Stumpage'!AZ19</f>
        <v>80</v>
      </c>
      <c r="S10" s="4">
        <f>'Pine Stumpage'!BF19</f>
        <v>123.06159999999998</v>
      </c>
      <c r="T10" s="4">
        <f>'Pine Stumpage'!BL19</f>
        <v>49.491017964071851</v>
      </c>
      <c r="U10" s="4">
        <f>'Pine Stumpage'!BM19</f>
        <v>45</v>
      </c>
      <c r="V10" s="4">
        <f>'Pine Stumpage'!BN19</f>
        <v>130</v>
      </c>
      <c r="W10" s="4">
        <f>'Pine Stumpage'!BO19</f>
        <v>137</v>
      </c>
      <c r="X10" s="4">
        <f>'Pine Stumpage'!BW19</f>
        <v>70.433333333333337</v>
      </c>
      <c r="Y10" s="4">
        <f>'Pine Stumpage'!BX19</f>
        <v>85.125994694960198</v>
      </c>
      <c r="Z10" s="4">
        <f>'Pine Stumpage'!CE19</f>
        <v>8.9697493517718243</v>
      </c>
      <c r="AA10" s="4">
        <f>'Pine Stumpage'!CF19</f>
        <v>13.140676117775355</v>
      </c>
      <c r="AB10" s="4">
        <f>'Pine Stumpage'!CG19</f>
        <v>8.3000000000000007</v>
      </c>
      <c r="AC10" s="4" t="s">
        <v>98</v>
      </c>
      <c r="AD10" s="4">
        <f>'Pine Stumpage'!CS19</f>
        <v>16.5</v>
      </c>
      <c r="AE10" s="4">
        <f>'Pine Stumpage'!CT19</f>
        <v>16.140193370165747</v>
      </c>
      <c r="AF10" s="4">
        <f>'Pine Stumpage'!CZ19</f>
        <v>8.3916938110749193</v>
      </c>
      <c r="AG10" s="4">
        <f>'Pine Stumpage'!DA19</f>
        <v>13.51686340640809</v>
      </c>
      <c r="AH10" s="4">
        <f>'Pine Stumpage'!DG19</f>
        <v>7.5</v>
      </c>
      <c r="AI10" s="4">
        <f>'Pine Stumpage'!DH19</f>
        <v>8.5</v>
      </c>
      <c r="AJ10" s="4">
        <f>'Pine Stumpage'!DN19</f>
        <v>8.588235294117645</v>
      </c>
      <c r="AK10" s="4">
        <f>'Pine Stumpage'!DO19</f>
        <v>10</v>
      </c>
      <c r="AL10" s="4">
        <f>'Pine Stumpage'!DU19</f>
        <v>5.7439024390243887</v>
      </c>
      <c r="AM10" s="4">
        <f>'Pine Stumpage'!DV19</f>
        <v>8.2924528301886813</v>
      </c>
      <c r="AN10" s="4">
        <f>'Pine Stumpage'!EB19</f>
        <v>9.4</v>
      </c>
      <c r="AO10" s="4">
        <f>'Pine Stumpage'!EC19</f>
        <v>14.724489795918366</v>
      </c>
      <c r="AP10" s="4">
        <f>'Pine Stumpage'!EI19</f>
        <v>6</v>
      </c>
      <c r="AQ10" s="4">
        <f>'Pine Stumpage'!EJ19</f>
        <v>5.9999999999999991</v>
      </c>
      <c r="AR10" s="4">
        <f>'Pine Stumpage'!EK19</f>
        <v>7</v>
      </c>
      <c r="AS10" s="4">
        <f>'Pine Stumpage'!EL19</f>
        <v>7</v>
      </c>
      <c r="AT10" s="4">
        <f>'Pine Stumpage'!ET19</f>
        <v>6.2765957446808525</v>
      </c>
      <c r="AU10" s="4">
        <f>'Pine Stumpage'!EU19</f>
        <v>7.0000000000000018</v>
      </c>
      <c r="AW10" s="2">
        <v>67.5</v>
      </c>
      <c r="AX10" s="2">
        <v>67.466666666666669</v>
      </c>
      <c r="AY10" s="2">
        <v>62.9</v>
      </c>
      <c r="AZ10" s="2">
        <v>62.933333333333337</v>
      </c>
    </row>
    <row r="11" spans="1:52" x14ac:dyDescent="0.25">
      <c r="A11" s="2">
        <f t="shared" si="0"/>
        <v>1978</v>
      </c>
      <c r="B11" s="2">
        <v>2</v>
      </c>
      <c r="C11" s="2">
        <f t="shared" si="1"/>
        <v>6</v>
      </c>
      <c r="D11" s="4">
        <f>'Pine Stumpage'!H22</f>
        <v>92.454328220149563</v>
      </c>
      <c r="E11" s="4">
        <f>'Pine Stumpage'!I22</f>
        <v>108.23226578868602</v>
      </c>
      <c r="F11" s="4">
        <f>'Pine Stumpage'!J22</f>
        <v>140</v>
      </c>
      <c r="G11" s="4" t="s">
        <v>98</v>
      </c>
      <c r="H11" s="4">
        <f>'Pine Stumpage'!V22</f>
        <v>115</v>
      </c>
      <c r="I11" s="4">
        <f>'Pine Stumpage'!W22</f>
        <v>110.54978175015589</v>
      </c>
      <c r="J11" s="4">
        <f>'Pine Stumpage'!AC22</f>
        <v>78.557705317277765</v>
      </c>
      <c r="K11" s="4">
        <f>'Pine Stumpage'!AD22</f>
        <v>101.1793320282375</v>
      </c>
      <c r="L11" s="4">
        <f>'Pine Stumpage'!AJ22</f>
        <v>136</v>
      </c>
      <c r="M11" s="4">
        <f>'Pine Stumpage'!AK22</f>
        <v>137</v>
      </c>
      <c r="N11" s="4">
        <f>'Pine Stumpage'!AQ22</f>
        <v>140.854509913432</v>
      </c>
      <c r="O11" s="4">
        <f>'Pine Stumpage'!AR22</f>
        <v>160</v>
      </c>
      <c r="P11" s="4">
        <f>'Pine Stumpage'!AX22</f>
        <v>76.470229007633577</v>
      </c>
      <c r="Q11" s="4">
        <f>'Pine Stumpage'!AY22</f>
        <v>98.606316464489964</v>
      </c>
      <c r="R11" s="4">
        <f>'Pine Stumpage'!AZ22</f>
        <v>80</v>
      </c>
      <c r="S11" s="4">
        <f>'Pine Stumpage'!BF22</f>
        <v>113.43599999999999</v>
      </c>
      <c r="T11" s="4">
        <f>'Pine Stumpage'!BL22</f>
        <v>64.491017964071858</v>
      </c>
      <c r="U11" s="4">
        <f>'Pine Stumpage'!BM22</f>
        <v>60</v>
      </c>
      <c r="V11" s="4">
        <f>'Pine Stumpage'!BN22</f>
        <v>133</v>
      </c>
      <c r="W11" s="4">
        <f>'Pine Stumpage'!BO22</f>
        <v>137</v>
      </c>
      <c r="X11" s="4">
        <f>'Pine Stumpage'!BW22</f>
        <v>75.433333333333351</v>
      </c>
      <c r="Y11" s="4">
        <f>'Pine Stumpage'!BX22</f>
        <v>90.125994694960212</v>
      </c>
      <c r="Z11" s="4">
        <f>'Pine Stumpage'!CE22</f>
        <v>8.7121866897147804</v>
      </c>
      <c r="AA11" s="4">
        <f>'Pine Stumpage'!CF22</f>
        <v>12.617230098146129</v>
      </c>
      <c r="AB11" s="4">
        <f>'Pine Stumpage'!CG22</f>
        <v>8.3000000000000007</v>
      </c>
      <c r="AC11" s="4" t="s">
        <v>98</v>
      </c>
      <c r="AD11" s="4">
        <f>'Pine Stumpage'!CS22</f>
        <v>17.5</v>
      </c>
      <c r="AE11" s="4">
        <f>'Pine Stumpage'!CT22</f>
        <v>16.420580110497241</v>
      </c>
      <c r="AF11" s="4">
        <f>'Pine Stumpage'!CZ22</f>
        <v>8.9511400651465785</v>
      </c>
      <c r="AG11" s="4">
        <f>'Pine Stumpage'!DA22</f>
        <v>14.624789207419894</v>
      </c>
      <c r="AH11" s="4">
        <f>'Pine Stumpage'!DG22</f>
        <v>7.5</v>
      </c>
      <c r="AI11" s="4">
        <f>'Pine Stumpage'!DH22</f>
        <v>8.25</v>
      </c>
      <c r="AJ11" s="4">
        <f>'Pine Stumpage'!DN22</f>
        <v>9.5147058823529385</v>
      </c>
      <c r="AK11" s="4">
        <f>'Pine Stumpage'!DO22</f>
        <v>10.75</v>
      </c>
      <c r="AL11" s="4">
        <f>'Pine Stumpage'!DU22</f>
        <v>5.7439024390243887</v>
      </c>
      <c r="AM11" s="4">
        <f>'Pine Stumpage'!DV22</f>
        <v>7.933962264150944</v>
      </c>
      <c r="AN11" s="4">
        <f>'Pine Stumpage'!EB22</f>
        <v>9.3000000000000007</v>
      </c>
      <c r="AO11" s="4">
        <f>'Pine Stumpage'!EC22</f>
        <v>14.069387755102039</v>
      </c>
      <c r="AP11" s="4">
        <f>'Pine Stumpage'!EI22</f>
        <v>6</v>
      </c>
      <c r="AQ11" s="4">
        <f>'Pine Stumpage'!EJ22</f>
        <v>5.9999999999999991</v>
      </c>
      <c r="AR11" s="4">
        <f>'Pine Stumpage'!EK22</f>
        <v>7.3</v>
      </c>
      <c r="AS11" s="4">
        <f>'Pine Stumpage'!EL22</f>
        <v>7.2</v>
      </c>
      <c r="AT11" s="4">
        <f>'Pine Stumpage'!ET22</f>
        <v>6.2765957446808525</v>
      </c>
      <c r="AU11" s="4">
        <f>'Pine Stumpage'!EU22</f>
        <v>7.0000000000000018</v>
      </c>
      <c r="AW11" s="2">
        <v>69.5</v>
      </c>
      <c r="AX11" s="2">
        <v>69.5</v>
      </c>
      <c r="AY11" s="2">
        <v>64.5</v>
      </c>
      <c r="AZ11" s="2">
        <v>64.533333333333346</v>
      </c>
    </row>
    <row r="12" spans="1:52" x14ac:dyDescent="0.25">
      <c r="A12" s="2">
        <f t="shared" si="0"/>
        <v>1978</v>
      </c>
      <c r="B12" s="2">
        <v>3</v>
      </c>
      <c r="C12" s="2">
        <f t="shared" si="1"/>
        <v>7</v>
      </c>
      <c r="D12" s="4">
        <f>'Pine Stumpage'!H25</f>
        <v>119.87820858706547</v>
      </c>
      <c r="E12" s="4">
        <f>'Pine Stumpage'!I25</f>
        <v>148.23226578868602</v>
      </c>
      <c r="F12" s="4">
        <f>'Pine Stumpage'!J25</f>
        <v>150</v>
      </c>
      <c r="G12" s="4" t="s">
        <v>98</v>
      </c>
      <c r="H12" s="4">
        <f>'Pine Stumpage'!V25</f>
        <v>130</v>
      </c>
      <c r="I12" s="4">
        <f>'Pine Stumpage'!W25</f>
        <v>121.09956350031177</v>
      </c>
      <c r="J12" s="4">
        <f>'Pine Stumpage'!AC25</f>
        <v>87.115410634555531</v>
      </c>
      <c r="K12" s="4">
        <f>'Pine Stumpage'!AD25</f>
        <v>114.47173281129496</v>
      </c>
      <c r="L12" s="4">
        <f>'Pine Stumpage'!AJ25</f>
        <v>150</v>
      </c>
      <c r="M12" s="4">
        <f>'Pine Stumpage'!AK25</f>
        <v>140</v>
      </c>
      <c r="N12" s="4">
        <f>'Pine Stumpage'!AQ25</f>
        <v>145.84752862328958</v>
      </c>
      <c r="O12" s="4">
        <f>'Pine Stumpage'!AR25</f>
        <v>165</v>
      </c>
      <c r="P12" s="4">
        <f>'Pine Stumpage'!AX25</f>
        <v>80.880916030534337</v>
      </c>
      <c r="Q12" s="4">
        <f>'Pine Stumpage'!AY25</f>
        <v>110.94827125527712</v>
      </c>
      <c r="R12" s="4">
        <f>'Pine Stumpage'!AZ25</f>
        <v>90</v>
      </c>
      <c r="S12" s="4">
        <f>'Pine Stumpage'!BF25</f>
        <v>133.0616</v>
      </c>
      <c r="T12" s="4">
        <f>'Pine Stumpage'!BL25</f>
        <v>63.473053892215567</v>
      </c>
      <c r="U12" s="4">
        <f>'Pine Stumpage'!BM25</f>
        <v>50</v>
      </c>
      <c r="V12" s="4">
        <f>'Pine Stumpage'!BN25</f>
        <v>142</v>
      </c>
      <c r="W12" s="4">
        <f>'Pine Stumpage'!BO25</f>
        <v>145</v>
      </c>
      <c r="X12" s="4">
        <f>'Pine Stumpage'!BW25</f>
        <v>66.733333333333348</v>
      </c>
      <c r="Y12" s="4">
        <f>'Pine Stumpage'!BX25</f>
        <v>84.999999999999986</v>
      </c>
      <c r="Z12" s="4">
        <f>'Pine Stumpage'!CE25</f>
        <v>8.9697493517718243</v>
      </c>
      <c r="AA12" s="4">
        <f>'Pine Stumpage'!CF25</f>
        <v>14.44929116684842</v>
      </c>
      <c r="AB12" s="4">
        <f>'Pine Stumpage'!CG25</f>
        <v>8.75</v>
      </c>
      <c r="AC12" s="4" t="s">
        <v>98</v>
      </c>
      <c r="AD12" s="4">
        <f>'Pine Stumpage'!CS25</f>
        <v>19</v>
      </c>
      <c r="AE12" s="4">
        <f>'Pine Stumpage'!CT25</f>
        <v>16.841160220994478</v>
      </c>
      <c r="AF12" s="4">
        <f>'Pine Stumpage'!CZ25</f>
        <v>8.7133550488599347</v>
      </c>
      <c r="AG12" s="4">
        <f>'Pine Stumpage'!DA25</f>
        <v>14.817875210792575</v>
      </c>
      <c r="AH12" s="4">
        <f>'Pine Stumpage'!DG25</f>
        <v>8</v>
      </c>
      <c r="AI12" s="4">
        <f>'Pine Stumpage'!DH25</f>
        <v>9</v>
      </c>
      <c r="AJ12" s="4">
        <f>'Pine Stumpage'!DN25</f>
        <v>9.5147058823529385</v>
      </c>
      <c r="AK12" s="4">
        <f>'Pine Stumpage'!DO25</f>
        <v>10.75</v>
      </c>
      <c r="AL12" s="4">
        <f>'Pine Stumpage'!DU25</f>
        <v>6.3699186991869912</v>
      </c>
      <c r="AM12" s="4">
        <f>'Pine Stumpage'!DV25</f>
        <v>8.0754716981132084</v>
      </c>
      <c r="AN12" s="4">
        <f>'Pine Stumpage'!EB25</f>
        <v>9.3000000000000007</v>
      </c>
      <c r="AO12" s="4">
        <f>'Pine Stumpage'!EC25</f>
        <v>14.069387755102039</v>
      </c>
      <c r="AP12" s="4">
        <f>'Pine Stumpage'!EI25</f>
        <v>6</v>
      </c>
      <c r="AQ12" s="4">
        <f>'Pine Stumpage'!EJ25</f>
        <v>5.9999999999999991</v>
      </c>
      <c r="AR12" s="4">
        <f>'Pine Stumpage'!EK25</f>
        <v>7.5</v>
      </c>
      <c r="AS12" s="4">
        <f>'Pine Stumpage'!EL25</f>
        <v>7.5</v>
      </c>
      <c r="AT12" s="4">
        <f>'Pine Stumpage'!ET25</f>
        <v>5.9148936170212778</v>
      </c>
      <c r="AU12" s="4">
        <f>'Pine Stumpage'!EU25</f>
        <v>7.0000000000000018</v>
      </c>
      <c r="AW12" s="2">
        <v>70.400000000000006</v>
      </c>
      <c r="AX12" s="2">
        <v>70.600000000000009</v>
      </c>
      <c r="AY12" s="2">
        <v>66</v>
      </c>
      <c r="AZ12" s="2">
        <v>66.066666666666663</v>
      </c>
    </row>
    <row r="13" spans="1:52" x14ac:dyDescent="0.25">
      <c r="A13" s="2">
        <f t="shared" si="0"/>
        <v>1978</v>
      </c>
      <c r="B13" s="2">
        <v>4</v>
      </c>
      <c r="C13" s="2">
        <f t="shared" si="1"/>
        <v>8</v>
      </c>
      <c r="D13" s="4">
        <f>'Pine Stumpage'!H28</f>
        <v>128.3690742310954</v>
      </c>
      <c r="E13" s="4">
        <f>'Pine Stumpage'!I28</f>
        <v>155.48817719245733</v>
      </c>
      <c r="F13" s="4">
        <f>'Pine Stumpage'!J28</f>
        <v>165</v>
      </c>
      <c r="G13" s="4" t="s">
        <v>98</v>
      </c>
      <c r="H13" s="4">
        <f>'Pine Stumpage'!V28</f>
        <v>155</v>
      </c>
      <c r="I13" s="4">
        <f>'Pine Stumpage'!W28</f>
        <v>147.87965080024944</v>
      </c>
      <c r="J13" s="4">
        <f>'Pine Stumpage'!AC28</f>
        <v>107.82695169801107</v>
      </c>
      <c r="K13" s="4">
        <f>'Pine Stumpage'!AD28</f>
        <v>142.39063890371943</v>
      </c>
      <c r="L13" s="4">
        <f>'Pine Stumpage'!AJ28</f>
        <v>160</v>
      </c>
      <c r="M13" s="4">
        <f>'Pine Stumpage'!AK28</f>
        <v>170</v>
      </c>
      <c r="N13" s="4">
        <f>'Pine Stumpage'!AQ28</f>
        <v>153.46830494275341</v>
      </c>
      <c r="O13" s="4">
        <f>'Pine Stumpage'!AR28</f>
        <v>175</v>
      </c>
      <c r="P13" s="4">
        <f>'Pine Stumpage'!AX28</f>
        <v>85.291603053435097</v>
      </c>
      <c r="Q13" s="4">
        <f>'Pine Stumpage'!AY28</f>
        <v>131.26436167370281</v>
      </c>
      <c r="R13" s="4">
        <f>'Pine Stumpage'!AZ28</f>
        <v>100</v>
      </c>
      <c r="S13" s="4">
        <f>'Pine Stumpage'!BF28</f>
        <v>145.97343999999998</v>
      </c>
      <c r="T13" s="4">
        <f>'Pine Stumpage'!BL28</f>
        <v>58.982035928143716</v>
      </c>
      <c r="U13" s="4">
        <f>'Pine Stumpage'!BM28</f>
        <v>50</v>
      </c>
      <c r="V13" s="4">
        <f>'Pine Stumpage'!BN28</f>
        <v>158</v>
      </c>
      <c r="W13" s="4">
        <f>'Pine Stumpage'!BO28</f>
        <v>160</v>
      </c>
      <c r="X13" s="4">
        <f>'Pine Stumpage'!BW28</f>
        <v>71.300000000000011</v>
      </c>
      <c r="Y13" s="4">
        <f>'Pine Stumpage'!BX28</f>
        <v>81.624668435013248</v>
      </c>
      <c r="Z13" s="4">
        <f>'Pine Stumpage'!CE28</f>
        <v>9.7273120138288682</v>
      </c>
      <c r="AA13" s="4">
        <f>'Pine Stumpage'!CF28</f>
        <v>14.949291166848418</v>
      </c>
      <c r="AB13" s="4">
        <f>'Pine Stumpage'!CG28</f>
        <v>9</v>
      </c>
      <c r="AC13" s="4" t="s">
        <v>98</v>
      </c>
      <c r="AD13" s="4">
        <f>'Pine Stumpage'!CS28</f>
        <v>25</v>
      </c>
      <c r="AE13" s="4">
        <f>'Pine Stumpage'!CT28</f>
        <v>19.243093922651937</v>
      </c>
      <c r="AF13" s="4">
        <f>'Pine Stumpage'!CZ28</f>
        <v>10.807817589576548</v>
      </c>
      <c r="AG13" s="4">
        <f>'Pine Stumpage'!DA28</f>
        <v>18.340640809443499</v>
      </c>
      <c r="AH13" s="4">
        <f>'Pine Stumpage'!DG28</f>
        <v>8.5</v>
      </c>
      <c r="AI13" s="4">
        <f>'Pine Stumpage'!DH28</f>
        <v>11</v>
      </c>
      <c r="AJ13" s="4">
        <f>'Pine Stumpage'!DN28</f>
        <v>10.691176470588232</v>
      </c>
      <c r="AK13" s="4">
        <f>'Pine Stumpage'!DO28</f>
        <v>11.75</v>
      </c>
      <c r="AL13" s="4">
        <f>'Pine Stumpage'!DU28</f>
        <v>6.1219512195121943</v>
      </c>
      <c r="AM13" s="4">
        <f>'Pine Stumpage'!DV28</f>
        <v>7.933962264150944</v>
      </c>
      <c r="AN13" s="4">
        <f>'Pine Stumpage'!EB28</f>
        <v>9.8000000000000007</v>
      </c>
      <c r="AO13" s="4">
        <f>'Pine Stumpage'!EC28</f>
        <v>15.431632653061223</v>
      </c>
      <c r="AP13" s="4">
        <f>'Pine Stumpage'!EI28</f>
        <v>6.2321428571428577</v>
      </c>
      <c r="AQ13" s="4">
        <f>'Pine Stumpage'!EJ28</f>
        <v>5.9999999999999991</v>
      </c>
      <c r="AR13" s="4">
        <f>'Pine Stumpage'!EK28</f>
        <v>9</v>
      </c>
      <c r="AS13" s="4">
        <f>'Pine Stumpage'!EL28</f>
        <v>9.5</v>
      </c>
      <c r="AT13" s="4">
        <f>'Pine Stumpage'!ET28</f>
        <v>6.2765957446808525</v>
      </c>
      <c r="AU13" s="4">
        <f>'Pine Stumpage'!EU28</f>
        <v>7.0000000000000018</v>
      </c>
      <c r="AW13" s="2">
        <v>72.099999999999994</v>
      </c>
      <c r="AX13" s="2">
        <v>72.199999999999989</v>
      </c>
      <c r="AY13" s="2">
        <v>67.400000000000006</v>
      </c>
      <c r="AZ13" s="2">
        <v>67.399999999999991</v>
      </c>
    </row>
    <row r="14" spans="1:52" x14ac:dyDescent="0.25">
      <c r="A14" s="2">
        <f t="shared" si="0"/>
        <v>1979</v>
      </c>
      <c r="B14" s="2">
        <v>1</v>
      </c>
      <c r="C14" s="2">
        <f t="shared" si="1"/>
        <v>9</v>
      </c>
      <c r="D14" s="4">
        <f>'Pine Stumpage'!H31</f>
        <v>143.38734294303555</v>
      </c>
      <c r="E14" s="4">
        <f>'Pine Stumpage'!I31</f>
        <v>169.13463035019453</v>
      </c>
      <c r="F14" s="4">
        <f>'Pine Stumpage'!J31</f>
        <v>195</v>
      </c>
      <c r="G14" s="4" t="s">
        <v>98</v>
      </c>
      <c r="H14" s="4">
        <f>'Pine Stumpage'!V31</f>
        <v>170</v>
      </c>
      <c r="I14" s="4">
        <f>'Pine Stumpage'!W31</f>
        <v>156.64934525046769</v>
      </c>
      <c r="J14" s="4">
        <f>'Pine Stumpage'!AC31</f>
        <v>109.82695169801107</v>
      </c>
      <c r="K14" s="4">
        <f>'Pine Stumpage'!AD31</f>
        <v>146.17933202823747</v>
      </c>
      <c r="L14" s="4">
        <f>'Pine Stumpage'!AJ31</f>
        <v>192</v>
      </c>
      <c r="M14" s="4">
        <f>'Pine Stumpage'!AK31</f>
        <v>197</v>
      </c>
      <c r="N14" s="4">
        <f>'Pine Stumpage'!AQ31</f>
        <v>178.17090198268636</v>
      </c>
      <c r="O14" s="4">
        <f>'Pine Stumpage'!AR31</f>
        <v>195</v>
      </c>
      <c r="P14" s="4">
        <f>'Pine Stumpage'!AX31</f>
        <v>95.291603053435097</v>
      </c>
      <c r="Q14" s="4">
        <f>'Pine Stumpage'!AY31</f>
        <v>138.60631646448996</v>
      </c>
      <c r="R14" s="4">
        <f>'Pine Stumpage'!AZ31</f>
        <v>110</v>
      </c>
      <c r="S14" s="4">
        <f>'Pine Stumpage'!BF31</f>
        <v>158.43599999999998</v>
      </c>
      <c r="T14" s="4">
        <f>'Pine Stumpage'!BL31</f>
        <v>59.491017964071858</v>
      </c>
      <c r="U14" s="4">
        <f>'Pine Stumpage'!BM31</f>
        <v>53.251028806584358</v>
      </c>
      <c r="V14" s="4">
        <f>'Pine Stumpage'!BN31</f>
        <v>175</v>
      </c>
      <c r="W14" s="4">
        <f>'Pine Stumpage'!BO31</f>
        <v>185</v>
      </c>
      <c r="X14" s="4">
        <f>'Pine Stumpage'!BW31</f>
        <v>80.866666666666674</v>
      </c>
      <c r="Y14" s="4">
        <f>'Pine Stumpage'!BX31</f>
        <v>96.750663129973475</v>
      </c>
      <c r="Z14" s="4">
        <f>'Pine Stumpage'!CE31</f>
        <v>9.7273120138288682</v>
      </c>
      <c r="AA14" s="4">
        <f>'Pine Stumpage'!CF31</f>
        <v>14.949291166848418</v>
      </c>
      <c r="AB14" s="4">
        <f>'Pine Stumpage'!CG31</f>
        <v>10</v>
      </c>
      <c r="AC14" s="4" t="s">
        <v>98</v>
      </c>
      <c r="AD14" s="4">
        <f>'Pine Stumpage'!CS31</f>
        <v>23</v>
      </c>
      <c r="AE14" s="4">
        <f>'Pine Stumpage'!CT31</f>
        <v>19.401933701657462</v>
      </c>
      <c r="AF14" s="4">
        <f>'Pine Stumpage'!CZ31</f>
        <v>9.7133550488599347</v>
      </c>
      <c r="AG14" s="4">
        <f>'Pine Stumpage'!DA31</f>
        <v>15.817875210792575</v>
      </c>
      <c r="AH14" s="4">
        <f>'Pine Stumpage'!DG31</f>
        <v>8.5</v>
      </c>
      <c r="AI14" s="4">
        <f>'Pine Stumpage'!DH31</f>
        <v>10.5</v>
      </c>
      <c r="AJ14" s="4">
        <f>'Pine Stumpage'!DN31</f>
        <v>10.764705882352938</v>
      </c>
      <c r="AK14" s="4">
        <f>'Pine Stumpage'!DO31</f>
        <v>12</v>
      </c>
      <c r="AL14" s="4">
        <f>'Pine Stumpage'!DU31</f>
        <v>6.3719512195121943</v>
      </c>
      <c r="AM14" s="4">
        <f>'Pine Stumpage'!DV31</f>
        <v>7.6462264150943406</v>
      </c>
      <c r="AN14" s="4">
        <f>'Pine Stumpage'!EB31</f>
        <v>9.7250000000000014</v>
      </c>
      <c r="AO14" s="4">
        <f>'Pine Stumpage'!EC31</f>
        <v>14.595408163265304</v>
      </c>
      <c r="AP14" s="4">
        <f>'Pine Stumpage'!EI31</f>
        <v>6.2321428571428577</v>
      </c>
      <c r="AQ14" s="4">
        <f>'Pine Stumpage'!EJ31</f>
        <v>5.9999999999999991</v>
      </c>
      <c r="AR14" s="4">
        <f>'Pine Stumpage'!EK31</f>
        <v>9</v>
      </c>
      <c r="AS14" s="4">
        <f>'Pine Stumpage'!EL31</f>
        <v>9.5</v>
      </c>
      <c r="AT14" s="4">
        <f>'Pine Stumpage'!ET31</f>
        <v>6.2765957446808525</v>
      </c>
      <c r="AU14" s="4">
        <f>'Pine Stumpage'!EU31</f>
        <v>7.0000000000000018</v>
      </c>
      <c r="AW14" s="2">
        <v>74.900000000000006</v>
      </c>
      <c r="AX14" s="2">
        <v>74.833333333333329</v>
      </c>
      <c r="AY14" s="2">
        <v>69.099999999999994</v>
      </c>
      <c r="AZ14" s="2">
        <v>69.066666666666663</v>
      </c>
    </row>
    <row r="15" spans="1:52" x14ac:dyDescent="0.25">
      <c r="A15" s="2">
        <f t="shared" si="0"/>
        <v>1979</v>
      </c>
      <c r="B15" s="2">
        <v>2</v>
      </c>
      <c r="C15" s="2">
        <f t="shared" si="1"/>
        <v>10</v>
      </c>
      <c r="D15" s="4">
        <f>'Pine Stumpage'!H34</f>
        <v>148.4177907962692</v>
      </c>
      <c r="E15" s="4">
        <f>'Pine Stumpage'!I34</f>
        <v>166.9393594732116</v>
      </c>
      <c r="F15" s="4">
        <f>'Pine Stumpage'!J34</f>
        <v>190</v>
      </c>
      <c r="G15" s="4" t="s">
        <v>98</v>
      </c>
      <c r="H15" s="4">
        <f>'Pine Stumpage'!V34</f>
        <v>170</v>
      </c>
      <c r="I15" s="4">
        <f>'Pine Stumpage'!W34</f>
        <v>147.74890875077946</v>
      </c>
      <c r="J15" s="4">
        <f>'Pine Stumpage'!AC34</f>
        <v>104.48721417940737</v>
      </c>
      <c r="K15" s="4">
        <f>'Pine Stumpage'!AD34</f>
        <v>146.17933202823747</v>
      </c>
      <c r="L15" s="4">
        <f>'Pine Stumpage'!AJ34</f>
        <v>160</v>
      </c>
      <c r="M15" s="4">
        <f>'Pine Stumpage'!AK34</f>
        <v>170</v>
      </c>
      <c r="N15" s="4">
        <f>'Pine Stumpage'!AQ34</f>
        <v>170.81262217257745</v>
      </c>
      <c r="O15" s="4">
        <f>'Pine Stumpage'!AR34</f>
        <v>190</v>
      </c>
      <c r="P15" s="4">
        <f>'Pine Stumpage'!AX34</f>
        <v>101.76183206106869</v>
      </c>
      <c r="Q15" s="4">
        <f>'Pine Stumpage'!AY34</f>
        <v>148.60631646448999</v>
      </c>
      <c r="R15" s="4">
        <f>'Pine Stumpage'!AZ34</f>
        <v>110</v>
      </c>
      <c r="S15" s="4">
        <f>'Pine Stumpage'!BF34</f>
        <v>153.43599999999998</v>
      </c>
      <c r="T15" s="4">
        <f>'Pine Stumpage'!BL34</f>
        <v>65.101796407185617</v>
      </c>
      <c r="U15" s="4">
        <f>'Pine Stumpage'!BM34</f>
        <v>64.600823045267489</v>
      </c>
      <c r="V15" s="4">
        <f>'Pine Stumpage'!BN34</f>
        <v>185</v>
      </c>
      <c r="W15" s="4">
        <f>'Pine Stumpage'!BO34</f>
        <v>190</v>
      </c>
      <c r="X15" s="4">
        <f>'Pine Stumpage'!BW34</f>
        <v>85.866666666666674</v>
      </c>
      <c r="Y15" s="4">
        <f>'Pine Stumpage'!BX34</f>
        <v>98.375331564986737</v>
      </c>
      <c r="Z15" s="4">
        <f>'Pine Stumpage'!CE34</f>
        <v>9.9697493517718243</v>
      </c>
      <c r="AA15" s="4">
        <f>'Pine Stumpage'!CF34</f>
        <v>15.449291166848418</v>
      </c>
      <c r="AB15" s="4">
        <f>'Pine Stumpage'!CG34</f>
        <v>9.5</v>
      </c>
      <c r="AC15" s="4" t="s">
        <v>98</v>
      </c>
      <c r="AD15" s="4">
        <f>'Pine Stumpage'!CS34</f>
        <v>22</v>
      </c>
      <c r="AE15" s="4">
        <f>'Pine Stumpage'!CT34</f>
        <v>18.401933701657462</v>
      </c>
      <c r="AF15" s="4">
        <f>'Pine Stumpage'!CZ34</f>
        <v>11.188925081433224</v>
      </c>
      <c r="AG15" s="4">
        <f>'Pine Stumpage'!DA34</f>
        <v>17.863406408094427</v>
      </c>
      <c r="AH15" s="4">
        <f>'Pine Stumpage'!DG34</f>
        <v>8</v>
      </c>
      <c r="AI15" s="4">
        <f>'Pine Stumpage'!DH34</f>
        <v>8.5</v>
      </c>
      <c r="AJ15" s="4">
        <f>'Pine Stumpage'!DN34</f>
        <v>10.117647058823525</v>
      </c>
      <c r="AK15" s="4">
        <f>'Pine Stumpage'!DO34</f>
        <v>11</v>
      </c>
      <c r="AL15" s="4">
        <f>'Pine Stumpage'!DU34</f>
        <v>6.4979674796747959</v>
      </c>
      <c r="AM15" s="4">
        <f>'Pine Stumpage'!DV34</f>
        <v>8.0047169811320771</v>
      </c>
      <c r="AN15" s="4">
        <f>'Pine Stumpage'!EB34</f>
        <v>10.1</v>
      </c>
      <c r="AO15" s="4">
        <f>'Pine Stumpage'!EC34</f>
        <v>12.379591836734694</v>
      </c>
      <c r="AP15" s="4">
        <f>'Pine Stumpage'!EI34</f>
        <v>6.2321428571428577</v>
      </c>
      <c r="AQ15" s="4">
        <f>'Pine Stumpage'!EJ34</f>
        <v>5.9999999999999991</v>
      </c>
      <c r="AR15" s="4">
        <f>'Pine Stumpage'!EK34</f>
        <v>9</v>
      </c>
      <c r="AS15" s="4">
        <f>'Pine Stumpage'!EL34</f>
        <v>9.5</v>
      </c>
      <c r="AT15" s="4">
        <f>'Pine Stumpage'!ET34</f>
        <v>6.2765957446808525</v>
      </c>
      <c r="AU15" s="4">
        <f>'Pine Stumpage'!EU34</f>
        <v>7.0000000000000018</v>
      </c>
      <c r="AW15" s="2">
        <v>77.5</v>
      </c>
      <c r="AX15" s="2">
        <v>77.466666666666669</v>
      </c>
      <c r="AY15" s="2">
        <v>71.5</v>
      </c>
      <c r="AZ15" s="2">
        <v>71.466666666666654</v>
      </c>
    </row>
    <row r="16" spans="1:52" x14ac:dyDescent="0.25">
      <c r="A16" s="2">
        <f t="shared" si="0"/>
        <v>1979</v>
      </c>
      <c r="B16" s="2">
        <v>3</v>
      </c>
      <c r="C16" s="2">
        <f t="shared" si="1"/>
        <v>11</v>
      </c>
      <c r="D16" s="4">
        <f>'Pine Stumpage'!H37</f>
        <v>132.2838202420412</v>
      </c>
      <c r="E16" s="4">
        <f>'Pine Stumpage'!I37</f>
        <v>171.84172403472013</v>
      </c>
      <c r="F16" s="4">
        <f>'Pine Stumpage'!J37</f>
        <v>172</v>
      </c>
      <c r="G16" s="4" t="s">
        <v>98</v>
      </c>
      <c r="H16" s="4">
        <f>'Pine Stumpage'!V37</f>
        <v>160</v>
      </c>
      <c r="I16" s="4">
        <f>'Pine Stumpage'!W37</f>
        <v>151.09956350031177</v>
      </c>
      <c r="J16" s="4">
        <f>'Pine Stumpage'!AC37</f>
        <v>105.6731159518333</v>
      </c>
      <c r="K16" s="4">
        <f>'Pine Stumpage'!AD37</f>
        <v>146.70759921694247</v>
      </c>
      <c r="L16" s="4">
        <f>'Pine Stumpage'!AJ37</f>
        <v>163</v>
      </c>
      <c r="M16" s="4">
        <f>'Pine Stumpage'!AK37</f>
        <v>173</v>
      </c>
      <c r="N16" s="4">
        <f>'Pine Stumpage'!AQ37</f>
        <v>163.76989667690589</v>
      </c>
      <c r="O16" s="4">
        <f>'Pine Stumpage'!AR37</f>
        <v>182</v>
      </c>
      <c r="P16" s="4">
        <f>'Pine Stumpage'!AX37</f>
        <v>98.291603053435097</v>
      </c>
      <c r="Q16" s="4">
        <f>'Pine Stumpage'!AY37</f>
        <v>138.41666221343456</v>
      </c>
      <c r="R16" s="4">
        <f>'Pine Stumpage'!AZ37</f>
        <v>107</v>
      </c>
      <c r="S16" s="4">
        <f>'Pine Stumpage'!BF37</f>
        <v>160.74879999999999</v>
      </c>
      <c r="T16" s="4">
        <f>'Pine Stumpage'!BL37</f>
        <v>59.221556886227546</v>
      </c>
      <c r="U16" s="4">
        <f>'Pine Stumpage'!BM37</f>
        <v>71.748971193415642</v>
      </c>
      <c r="V16" s="4">
        <f>'Pine Stumpage'!BN37</f>
        <v>167</v>
      </c>
      <c r="W16" s="4">
        <f>'Pine Stumpage'!BO37</f>
        <v>188</v>
      </c>
      <c r="X16" s="4">
        <f>'Pine Stumpage'!BW37</f>
        <v>85.386666666666684</v>
      </c>
      <c r="Y16" s="4">
        <f>'Pine Stumpage'!BX37</f>
        <v>96.624668435013263</v>
      </c>
      <c r="Z16" s="4">
        <f>'Pine Stumpage'!CE37</f>
        <v>9.424373379429559</v>
      </c>
      <c r="AA16" s="4">
        <f>'Pine Stumpage'!CF37</f>
        <v>15.925845147219192</v>
      </c>
      <c r="AB16" s="4">
        <f>'Pine Stumpage'!CG37</f>
        <v>9.5</v>
      </c>
      <c r="AC16" s="4" t="s">
        <v>98</v>
      </c>
      <c r="AD16" s="4">
        <f>'Pine Stumpage'!CS37</f>
        <v>23</v>
      </c>
      <c r="AE16" s="4">
        <f>'Pine Stumpage'!CT37</f>
        <v>19.401933701657462</v>
      </c>
      <c r="AF16" s="4">
        <f>'Pine Stumpage'!CZ37</f>
        <v>12.045602605863191</v>
      </c>
      <c r="AG16" s="4">
        <f>'Pine Stumpage'!DA37</f>
        <v>19.386172006745355</v>
      </c>
      <c r="AH16" s="4">
        <f>'Pine Stumpage'!DG37</f>
        <v>8.5</v>
      </c>
      <c r="AI16" s="4">
        <f>'Pine Stumpage'!DH37</f>
        <v>9</v>
      </c>
      <c r="AJ16" s="4">
        <f>'Pine Stumpage'!DN37</f>
        <v>8.588235294117645</v>
      </c>
      <c r="AK16" s="4">
        <f>'Pine Stumpage'!DO37</f>
        <v>10</v>
      </c>
      <c r="AL16" s="4">
        <f>'Pine Stumpage'!DU37</f>
        <v>6.6219512195121943</v>
      </c>
      <c r="AM16" s="4">
        <f>'Pine Stumpage'!DV37</f>
        <v>8.0754716981132084</v>
      </c>
      <c r="AN16" s="4">
        <f>'Pine Stumpage'!EB37</f>
        <v>9.15</v>
      </c>
      <c r="AO16" s="4">
        <f>'Pine Stumpage'!EC37</f>
        <v>12.05204081632653</v>
      </c>
      <c r="AP16" s="4">
        <f>'Pine Stumpage'!EI37</f>
        <v>5.5357142857142865</v>
      </c>
      <c r="AQ16" s="4">
        <f>'Pine Stumpage'!EJ37</f>
        <v>5.9999999999999991</v>
      </c>
      <c r="AR16" s="4">
        <f>'Pine Stumpage'!EK37</f>
        <v>8.5</v>
      </c>
      <c r="AS16" s="4">
        <f>'Pine Stumpage'!EL37</f>
        <v>9.5</v>
      </c>
      <c r="AT16" s="4">
        <f>'Pine Stumpage'!ET37</f>
        <v>6.2765957446808525</v>
      </c>
      <c r="AU16" s="4">
        <f>'Pine Stumpage'!EU37</f>
        <v>7.0000000000000018</v>
      </c>
      <c r="AW16" s="2">
        <v>79.599999999999994</v>
      </c>
      <c r="AX16" s="2">
        <v>79.900000000000006</v>
      </c>
      <c r="AY16" s="2">
        <v>73.8</v>
      </c>
      <c r="AZ16" s="2">
        <v>73.833333333333329</v>
      </c>
    </row>
    <row r="17" spans="1:52" x14ac:dyDescent="0.25">
      <c r="A17" s="2">
        <f t="shared" si="0"/>
        <v>1979</v>
      </c>
      <c r="B17" s="2">
        <v>4</v>
      </c>
      <c r="C17" s="2">
        <f t="shared" si="1"/>
        <v>12</v>
      </c>
      <c r="D17" s="4">
        <f>'Pine Stumpage'!H40</f>
        <v>149.84776073383182</v>
      </c>
      <c r="E17" s="4">
        <f>'Pine Stumpage'!I40</f>
        <v>161.27955701885662</v>
      </c>
      <c r="F17" s="4">
        <f>'Pine Stumpage'!J40</f>
        <v>185</v>
      </c>
      <c r="G17" s="4" t="s">
        <v>98</v>
      </c>
      <c r="H17" s="4">
        <f>'Pine Stumpage'!V40</f>
        <v>150</v>
      </c>
      <c r="I17" s="4">
        <f>'Pine Stumpage'!W40</f>
        <v>141.09956350031177</v>
      </c>
      <c r="J17" s="4">
        <f>'Pine Stumpage'!AC40</f>
        <v>120.92950886212959</v>
      </c>
      <c r="K17" s="4">
        <f>'Pine Stumpage'!AD40</f>
        <v>148.49629234146045</v>
      </c>
      <c r="L17" s="4">
        <f>'Pine Stumpage'!AJ40</f>
        <v>187</v>
      </c>
      <c r="M17" s="4">
        <f>'Pine Stumpage'!AK40</f>
        <v>180</v>
      </c>
      <c r="N17" s="4">
        <f>'Pine Stumpage'!AQ40</f>
        <v>178.80145210834959</v>
      </c>
      <c r="O17" s="4">
        <f>'Pine Stumpage'!AR40</f>
        <v>198</v>
      </c>
      <c r="P17" s="4">
        <f>'Pine Stumpage'!AX40</f>
        <v>110.2916030534351</v>
      </c>
      <c r="Q17" s="4">
        <f>'Pine Stumpage'!AY40</f>
        <v>156.26436167370281</v>
      </c>
      <c r="R17" s="4">
        <f>'Pine Stumpage'!AZ40</f>
        <v>110</v>
      </c>
      <c r="S17" s="4">
        <f>'Pine Stumpage'!BF40</f>
        <v>169.67392000000001</v>
      </c>
      <c r="T17" s="4">
        <f>'Pine Stumpage'!BL40</f>
        <v>60.32335329341317</v>
      </c>
      <c r="U17" s="4">
        <f>'Pine Stumpage'!BM40</f>
        <v>73.399176954732511</v>
      </c>
      <c r="V17" s="4">
        <f>'Pine Stumpage'!BN40</f>
        <v>188</v>
      </c>
      <c r="W17" s="4">
        <f>'Pine Stumpage'!BO40</f>
        <v>190</v>
      </c>
      <c r="X17" s="4">
        <f>'Pine Stumpage'!BW40</f>
        <v>74.90666666666668</v>
      </c>
      <c r="Y17" s="4">
        <f>'Pine Stumpage'!BX40</f>
        <v>82.848806366047739</v>
      </c>
      <c r="Z17" s="4">
        <f>'Pine Stumpage'!CE40</f>
        <v>9.424373379429559</v>
      </c>
      <c r="AA17" s="4">
        <f>'Pine Stumpage'!CF40</f>
        <v>14.093784078516904</v>
      </c>
      <c r="AB17" s="4">
        <f>'Pine Stumpage'!CG40</f>
        <v>9.5</v>
      </c>
      <c r="AC17" s="4" t="s">
        <v>98</v>
      </c>
      <c r="AD17" s="4">
        <f>'Pine Stumpage'!CS40</f>
        <v>23.5</v>
      </c>
      <c r="AE17" s="4">
        <f>'Pine Stumpage'!CT40</f>
        <v>19.542127071823209</v>
      </c>
      <c r="AF17" s="4">
        <f>'Pine Stumpage'!CZ40</f>
        <v>12.045602605863191</v>
      </c>
      <c r="AG17" s="4">
        <f>'Pine Stumpage'!DA40</f>
        <v>19.386172006745355</v>
      </c>
      <c r="AH17" s="4">
        <f>'Pine Stumpage'!DG40</f>
        <v>9.5</v>
      </c>
      <c r="AI17" s="4">
        <f>'Pine Stumpage'!DH40</f>
        <v>9.5</v>
      </c>
      <c r="AJ17" s="4">
        <f>'Pine Stumpage'!DN40</f>
        <v>8.588235294117645</v>
      </c>
      <c r="AK17" s="4">
        <f>'Pine Stumpage'!DO40</f>
        <v>10</v>
      </c>
      <c r="AL17" s="4">
        <f>'Pine Stumpage'!DU40</f>
        <v>6.6219512195121943</v>
      </c>
      <c r="AM17" s="4">
        <f>'Pine Stumpage'!DV40</f>
        <v>7.7169811320754729</v>
      </c>
      <c r="AN17" s="4">
        <f>'Pine Stumpage'!EB40</f>
        <v>10.199999999999999</v>
      </c>
      <c r="AO17" s="4">
        <f>'Pine Stumpage'!EC40</f>
        <v>13.55204081632653</v>
      </c>
      <c r="AP17" s="4">
        <f>'Pine Stumpage'!EI40</f>
        <v>5.5357142857142865</v>
      </c>
      <c r="AQ17" s="4">
        <f>'Pine Stumpage'!EJ40</f>
        <v>5.9999999999999991</v>
      </c>
      <c r="AR17" s="4">
        <f>'Pine Stumpage'!EK40</f>
        <v>9</v>
      </c>
      <c r="AS17" s="4">
        <f>'Pine Stumpage'!EL40</f>
        <v>9.5</v>
      </c>
      <c r="AT17" s="4">
        <f>'Pine Stumpage'!ET40</f>
        <v>6.9148936170212778</v>
      </c>
      <c r="AU17" s="4">
        <f>'Pine Stumpage'!EU40</f>
        <v>7.862179487179489</v>
      </c>
      <c r="AW17" s="2">
        <v>82.6</v>
      </c>
      <c r="AX17" s="2">
        <v>82.7</v>
      </c>
      <c r="AY17" s="2">
        <v>75.900000000000006</v>
      </c>
      <c r="AZ17" s="2">
        <v>75.933333333333337</v>
      </c>
    </row>
    <row r="18" spans="1:52" x14ac:dyDescent="0.25">
      <c r="A18" s="2">
        <f t="shared" si="0"/>
        <v>1980</v>
      </c>
      <c r="B18" s="2">
        <v>1</v>
      </c>
      <c r="C18" s="2">
        <f t="shared" si="1"/>
        <v>13</v>
      </c>
      <c r="D18" s="4">
        <f>'Pine Stumpage'!H43</f>
        <v>124.90865644029911</v>
      </c>
      <c r="E18" s="4">
        <f>'Pine Stumpage'!I43</f>
        <v>146.03699491170306</v>
      </c>
      <c r="F18" s="4">
        <f>'Pine Stumpage'!J43</f>
        <v>190</v>
      </c>
      <c r="G18" s="4" t="s">
        <v>98</v>
      </c>
      <c r="H18" s="4">
        <f>'Pine Stumpage'!V43</f>
        <v>140</v>
      </c>
      <c r="I18" s="4">
        <f>'Pine Stumpage'!W43</f>
        <v>131.0995635003118</v>
      </c>
      <c r="J18" s="4">
        <f>'Pine Stumpage'!AC43</f>
        <v>102.11541063455553</v>
      </c>
      <c r="K18" s="4">
        <f>'Pine Stumpage'!AD43</f>
        <v>134.39063890371949</v>
      </c>
      <c r="L18" s="4">
        <f>'Pine Stumpage'!AJ43</f>
        <v>190</v>
      </c>
      <c r="M18" s="4">
        <f>'Pine Stumpage'!AK43</f>
        <v>193</v>
      </c>
      <c r="N18" s="4">
        <f>'Pine Stumpage'!AQ43</f>
        <v>170.55012566322256</v>
      </c>
      <c r="O18" s="4">
        <f>'Pine Stumpage'!AR43</f>
        <v>185</v>
      </c>
      <c r="P18" s="4">
        <f>'Pine Stumpage'!AX43</f>
        <v>96.879694656488539</v>
      </c>
      <c r="Q18" s="4">
        <f>'Pine Stumpage'!AY43</f>
        <v>134.69539892053655</v>
      </c>
      <c r="R18" s="4">
        <f>'Pine Stumpage'!AZ43</f>
        <v>105</v>
      </c>
      <c r="S18" s="4">
        <f>'Pine Stumpage'!BF43</f>
        <v>155.37439999999998</v>
      </c>
      <c r="T18" s="4">
        <f>'Pine Stumpage'!BL43</f>
        <v>60.508982035928142</v>
      </c>
      <c r="U18" s="4">
        <f>'Pine Stumpage'!BM43</f>
        <v>70.246913580246925</v>
      </c>
      <c r="V18" s="4">
        <f>'Pine Stumpage'!BN43</f>
        <v>195</v>
      </c>
      <c r="W18" s="4">
        <f>'Pine Stumpage'!BO43</f>
        <v>185</v>
      </c>
      <c r="X18" s="4">
        <f>'Pine Stumpage'!BW43</f>
        <v>66.38666666666667</v>
      </c>
      <c r="Y18" s="4">
        <f>'Pine Stumpage'!BX43</f>
        <v>81.67506631299733</v>
      </c>
      <c r="Z18" s="4">
        <f>'Pine Stumpage'!CE43</f>
        <v>10.424373379429561</v>
      </c>
      <c r="AA18" s="4">
        <f>'Pine Stumpage'!CF43</f>
        <v>15.617230098146131</v>
      </c>
      <c r="AB18" s="4">
        <f>'Pine Stumpage'!CG43</f>
        <v>10</v>
      </c>
      <c r="AC18" s="4" t="s">
        <v>98</v>
      </c>
      <c r="AD18" s="4">
        <f>'Pine Stumpage'!CS43</f>
        <v>25</v>
      </c>
      <c r="AE18" s="4">
        <f>'Pine Stumpage'!CT43</f>
        <v>19.962707182320447</v>
      </c>
      <c r="AF18" s="4">
        <f>'Pine Stumpage'!CZ43</f>
        <v>12.426710097719869</v>
      </c>
      <c r="AG18" s="4">
        <f>'Pine Stumpage'!DA43</f>
        <v>19.505480607082625</v>
      </c>
      <c r="AH18" s="4">
        <f>'Pine Stumpage'!DG43</f>
        <v>9.5</v>
      </c>
      <c r="AI18" s="4">
        <f>'Pine Stumpage'!DH43</f>
        <v>9.5</v>
      </c>
      <c r="AJ18" s="4">
        <f>'Pine Stumpage'!DN43</f>
        <v>9.8823529411764675</v>
      </c>
      <c r="AK18" s="4">
        <f>'Pine Stumpage'!DO43</f>
        <v>12</v>
      </c>
      <c r="AL18" s="4">
        <f>'Pine Stumpage'!DU43</f>
        <v>6.6219512195121943</v>
      </c>
      <c r="AM18" s="4">
        <f>'Pine Stumpage'!DV43</f>
        <v>7.7169811320754729</v>
      </c>
      <c r="AN18" s="4">
        <f>'Pine Stumpage'!EB43</f>
        <v>11.6</v>
      </c>
      <c r="AO18" s="4">
        <f>'Pine Stumpage'!EC43</f>
        <v>14.138265306122447</v>
      </c>
      <c r="AP18" s="4">
        <f>'Pine Stumpage'!EI43</f>
        <v>5.5357142857142865</v>
      </c>
      <c r="AQ18" s="4">
        <f>'Pine Stumpage'!EJ43</f>
        <v>5.9999999999999991</v>
      </c>
      <c r="AR18" s="4">
        <f>'Pine Stumpage'!EK43</f>
        <v>9</v>
      </c>
      <c r="AS18" s="4">
        <f>'Pine Stumpage'!EL43</f>
        <v>9.5</v>
      </c>
      <c r="AT18" s="4">
        <f>'Pine Stumpage'!ET43</f>
        <v>7.5106382978723412</v>
      </c>
      <c r="AU18" s="4">
        <f>'Pine Stumpage'!EU43</f>
        <v>9.362179487179489</v>
      </c>
      <c r="AW18" s="2">
        <v>86.9</v>
      </c>
      <c r="AX18" s="2">
        <v>86.533333333333346</v>
      </c>
      <c r="AY18" s="2">
        <v>78.900000000000006</v>
      </c>
      <c r="AZ18" s="2">
        <v>78.933333333333323</v>
      </c>
    </row>
    <row r="19" spans="1:52" x14ac:dyDescent="0.25">
      <c r="A19" s="2">
        <f t="shared" si="0"/>
        <v>1980</v>
      </c>
      <c r="B19" s="2">
        <v>2</v>
      </c>
      <c r="C19" s="2">
        <f t="shared" si="1"/>
        <v>14</v>
      </c>
      <c r="D19" s="4">
        <f>'Pine Stumpage'!H46</f>
        <v>104.96955214676638</v>
      </c>
      <c r="E19" s="4">
        <f>'Pine Stumpage'!I46</f>
        <v>115.48817719245733</v>
      </c>
      <c r="F19" s="4">
        <f>'Pine Stumpage'!J46</f>
        <v>165</v>
      </c>
      <c r="G19" s="4" t="s">
        <v>98</v>
      </c>
      <c r="H19" s="4">
        <f>'Pine Stumpage'!V46</f>
        <v>110</v>
      </c>
      <c r="I19" s="4">
        <f>'Pine Stumpage'!W46</f>
        <v>92.199127000623577</v>
      </c>
      <c r="J19" s="4">
        <f>'Pine Stumpage'!AC46</f>
        <v>92.589771343525896</v>
      </c>
      <c r="K19" s="4">
        <f>'Pine Stumpage'!AD46</f>
        <v>120.57738624903595</v>
      </c>
      <c r="L19" s="4">
        <f>'Pine Stumpage'!AJ46</f>
        <v>155</v>
      </c>
      <c r="M19" s="4">
        <f>'Pine Stumpage'!AK46</f>
        <v>170</v>
      </c>
      <c r="N19" s="4">
        <f>'Pine Stumpage'!AQ46</f>
        <v>132.44568556269198</v>
      </c>
      <c r="O19" s="4">
        <f>'Pine Stumpage'!AR46</f>
        <v>144</v>
      </c>
      <c r="P19" s="4">
        <f>'Pine Stumpage'!AX46</f>
        <v>85.880916030534337</v>
      </c>
      <c r="Q19" s="4">
        <f>'Pine Stumpage'!AY46</f>
        <v>111.69539892053656</v>
      </c>
      <c r="R19" s="4">
        <f>'Pine Stumpage'!AZ46</f>
        <v>85</v>
      </c>
      <c r="S19" s="4">
        <f>'Pine Stumpage'!BF46</f>
        <v>115.37439999999999</v>
      </c>
      <c r="T19" s="4">
        <f>'Pine Stumpage'!BL46</f>
        <v>54.491017964071858</v>
      </c>
      <c r="U19" s="4">
        <f>'Pine Stumpage'!BM46</f>
        <v>55.246913580246918</v>
      </c>
      <c r="V19" s="4">
        <f>'Pine Stumpage'!BN46</f>
        <v>180</v>
      </c>
      <c r="W19" s="4">
        <f>'Pine Stumpage'!BO46</f>
        <v>170</v>
      </c>
      <c r="X19" s="4">
        <f>'Pine Stumpage'!BW46</f>
        <v>56.733333333333341</v>
      </c>
      <c r="Y19" s="4">
        <f>'Pine Stumpage'!BX46</f>
        <v>71.624668435013248</v>
      </c>
      <c r="Z19" s="4">
        <f>'Pine Stumpage'!CE46</f>
        <v>10.939498703543649</v>
      </c>
      <c r="AA19" s="4">
        <f>'Pine Stumpage'!CF46</f>
        <v>15.617230098146131</v>
      </c>
      <c r="AB19" s="4">
        <f>'Pine Stumpage'!CG46</f>
        <v>11</v>
      </c>
      <c r="AC19" s="4" t="s">
        <v>98</v>
      </c>
      <c r="AD19" s="4">
        <f>'Pine Stumpage'!CS46</f>
        <v>25</v>
      </c>
      <c r="AE19" s="4">
        <f>'Pine Stumpage'!CT46</f>
        <v>22.841160220994478</v>
      </c>
      <c r="AF19" s="4">
        <f>'Pine Stumpage'!CZ46</f>
        <v>12.426710097719869</v>
      </c>
      <c r="AG19" s="4">
        <f>'Pine Stumpage'!DA46</f>
        <v>18.908937605396282</v>
      </c>
      <c r="AH19" s="4">
        <f>'Pine Stumpage'!DG46</f>
        <v>10</v>
      </c>
      <c r="AI19" s="4">
        <f>'Pine Stumpage'!DH46</f>
        <v>10.5</v>
      </c>
      <c r="AJ19" s="4">
        <f>'Pine Stumpage'!DN46</f>
        <v>9.8823529411764675</v>
      </c>
      <c r="AK19" s="4">
        <f>'Pine Stumpage'!DO46</f>
        <v>12</v>
      </c>
      <c r="AL19" s="4">
        <f>'Pine Stumpage'!DU46</f>
        <v>6.8699186991869912</v>
      </c>
      <c r="AM19" s="4">
        <f>'Pine Stumpage'!DV46</f>
        <v>7.8584905660377373</v>
      </c>
      <c r="AN19" s="4">
        <f>'Pine Stumpage'!EB46</f>
        <v>11.55</v>
      </c>
      <c r="AO19" s="4">
        <f>'Pine Stumpage'!EC46</f>
        <v>13.379591836734694</v>
      </c>
      <c r="AP19" s="4">
        <f>'Pine Stumpage'!EI46</f>
        <v>5.5357142857142865</v>
      </c>
      <c r="AQ19" s="4">
        <f>'Pine Stumpage'!EJ46</f>
        <v>5.9999999999999991</v>
      </c>
      <c r="AR19" s="4">
        <f>'Pine Stumpage'!EK46</f>
        <v>9</v>
      </c>
      <c r="AS19" s="4">
        <f>'Pine Stumpage'!EL46</f>
        <v>9.5</v>
      </c>
      <c r="AT19" s="4">
        <f>'Pine Stumpage'!ET46</f>
        <v>7.5531914893617031</v>
      </c>
      <c r="AU19" s="4">
        <f>'Pine Stumpage'!EU46</f>
        <v>9.0000000000000018</v>
      </c>
      <c r="AW19" s="2">
        <v>88.3</v>
      </c>
      <c r="AX19" s="2">
        <v>88.266666666666666</v>
      </c>
      <c r="AY19" s="2">
        <v>81.8</v>
      </c>
      <c r="AZ19" s="2">
        <v>81.833333333333329</v>
      </c>
    </row>
    <row r="20" spans="1:52" x14ac:dyDescent="0.25">
      <c r="A20" s="2">
        <f t="shared" si="0"/>
        <v>1980</v>
      </c>
      <c r="B20" s="2">
        <v>3</v>
      </c>
      <c r="C20" s="2">
        <f t="shared" si="1"/>
        <v>15</v>
      </c>
      <c r="D20" s="4">
        <f>'Pine Stumpage'!H49</f>
        <v>94.908656440299097</v>
      </c>
      <c r="E20" s="4">
        <f>'Pine Stumpage'!I49</f>
        <v>118.23226578868602</v>
      </c>
      <c r="F20" s="4">
        <f>'Pine Stumpage'!J49</f>
        <v>160</v>
      </c>
      <c r="G20" s="4" t="s">
        <v>98</v>
      </c>
      <c r="H20" s="4">
        <f>'Pine Stumpage'!V49</f>
        <v>110</v>
      </c>
      <c r="I20" s="4">
        <f>'Pine Stumpage'!W49</f>
        <v>101.09956350031179</v>
      </c>
      <c r="J20" s="4">
        <f>'Pine Stumpage'!AC49</f>
        <v>87.589771343525896</v>
      </c>
      <c r="K20" s="4">
        <f>'Pine Stumpage'!AD49</f>
        <v>113.34151984338845</v>
      </c>
      <c r="L20" s="4">
        <f>'Pine Stumpage'!AJ49</f>
        <v>156</v>
      </c>
      <c r="M20" s="4">
        <f>'Pine Stumpage'!AK49</f>
        <v>134</v>
      </c>
      <c r="N20" s="4">
        <f>'Pine Stumpage'!AQ49</f>
        <v>138.43786651773246</v>
      </c>
      <c r="O20" s="4">
        <f>'Pine Stumpage'!AR49</f>
        <v>141</v>
      </c>
      <c r="P20" s="4">
        <f>'Pine Stumpage'!AX49</f>
        <v>80.291603053435097</v>
      </c>
      <c r="Q20" s="4">
        <f>'Pine Stumpage'!AY49</f>
        <v>110.8476994602683</v>
      </c>
      <c r="R20" s="4">
        <f>'Pine Stumpage'!AZ49</f>
        <v>83</v>
      </c>
      <c r="S20" s="4">
        <f>'Pine Stumpage'!BF49</f>
        <v>114.29952</v>
      </c>
      <c r="T20" s="4">
        <f>'Pine Stumpage'!BL49</f>
        <v>51.407185628742518</v>
      </c>
      <c r="U20" s="4">
        <f>'Pine Stumpage'!BM49</f>
        <v>56.748971193415642</v>
      </c>
      <c r="V20" s="4">
        <f>'Pine Stumpage'!BN49</f>
        <v>172</v>
      </c>
      <c r="W20" s="4">
        <f>'Pine Stumpage'!BO49</f>
        <v>166</v>
      </c>
      <c r="X20" s="4">
        <f>'Pine Stumpage'!BW49</f>
        <v>57.773333333333341</v>
      </c>
      <c r="Y20" s="4">
        <f>'Pine Stumpage'!BX49</f>
        <v>84.299734748010593</v>
      </c>
      <c r="Z20" s="4">
        <f>'Pine Stumpage'!CE49</f>
        <v>11.197061365600693</v>
      </c>
      <c r="AA20" s="4">
        <f>'Pine Stumpage'!CF49</f>
        <v>16.664122137404583</v>
      </c>
      <c r="AB20" s="4">
        <f>'Pine Stumpage'!CG49</f>
        <v>11</v>
      </c>
      <c r="AC20" s="4" t="s">
        <v>98</v>
      </c>
      <c r="AD20" s="4">
        <f>'Pine Stumpage'!CS49</f>
        <v>29</v>
      </c>
      <c r="AE20" s="4">
        <f>'Pine Stumpage'!CT49</f>
        <v>24.682320441988956</v>
      </c>
      <c r="AF20" s="4">
        <f>'Pine Stumpage'!CZ49</f>
        <v>13.188925081433226</v>
      </c>
      <c r="AG20" s="4">
        <f>'Pine Stumpage'!DA49</f>
        <v>21.772344013490716</v>
      </c>
      <c r="AH20" s="4">
        <f>'Pine Stumpage'!DG49</f>
        <v>10.9</v>
      </c>
      <c r="AI20" s="4">
        <f>'Pine Stumpage'!DH49</f>
        <v>7.3</v>
      </c>
      <c r="AJ20" s="4">
        <f>'Pine Stumpage'!DN49</f>
        <v>10.235294117647056</v>
      </c>
      <c r="AK20" s="4">
        <f>'Pine Stumpage'!DO49</f>
        <v>12</v>
      </c>
      <c r="AL20" s="4">
        <f>'Pine Stumpage'!DU49</f>
        <v>6.9918699186991855</v>
      </c>
      <c r="AM20" s="4">
        <f>'Pine Stumpage'!DV49</f>
        <v>8.0000000000000018</v>
      </c>
      <c r="AN20" s="4">
        <f>'Pine Stumpage'!EB49</f>
        <v>11.45</v>
      </c>
      <c r="AO20" s="4">
        <f>'Pine Stumpage'!EC49</f>
        <v>12.896938775510204</v>
      </c>
      <c r="AP20" s="4">
        <f>'Pine Stumpage'!EI49</f>
        <v>5.4642857142857153</v>
      </c>
      <c r="AQ20" s="4">
        <f>'Pine Stumpage'!EJ49</f>
        <v>5.1296296296296289</v>
      </c>
      <c r="AR20" s="4">
        <f>'Pine Stumpage'!EK49</f>
        <v>9</v>
      </c>
      <c r="AS20" s="4">
        <f>'Pine Stumpage'!EL49</f>
        <v>9.5</v>
      </c>
      <c r="AT20" s="4">
        <f>'Pine Stumpage'!ET49</f>
        <v>7.4148936170212769</v>
      </c>
      <c r="AU20" s="4">
        <f>'Pine Stumpage'!EU49</f>
        <v>8.6378205128205146</v>
      </c>
      <c r="AW20" s="2">
        <v>91.5</v>
      </c>
      <c r="AX20" s="2">
        <v>91.166666666666671</v>
      </c>
      <c r="AY20" s="2">
        <v>83.3</v>
      </c>
      <c r="AZ20" s="2">
        <v>83.333333333333329</v>
      </c>
    </row>
    <row r="21" spans="1:52" x14ac:dyDescent="0.25">
      <c r="A21" s="2">
        <f t="shared" si="0"/>
        <v>1980</v>
      </c>
      <c r="B21" s="2">
        <v>4</v>
      </c>
      <c r="C21" s="2">
        <f t="shared" si="1"/>
        <v>16</v>
      </c>
      <c r="D21" s="4">
        <f>'Pine Stumpage'!H52</f>
        <v>108.4177907962692</v>
      </c>
      <c r="E21" s="4">
        <f>'Pine Stumpage'!I52</f>
        <v>134.62280754265188</v>
      </c>
      <c r="F21" s="4">
        <f>'Pine Stumpage'!J52</f>
        <v>157</v>
      </c>
      <c r="G21" s="4" t="s">
        <v>98</v>
      </c>
      <c r="H21" s="4">
        <f>'Pine Stumpage'!V52</f>
        <v>120</v>
      </c>
      <c r="I21" s="4">
        <f>'Pine Stumpage'!W52</f>
        <v>124.45021824984411</v>
      </c>
      <c r="J21" s="4">
        <f>'Pine Stumpage'!AC52</f>
        <v>89.96157488837774</v>
      </c>
      <c r="K21" s="4">
        <f>'Pine Stumpage'!AD52</f>
        <v>126.02455953016545</v>
      </c>
      <c r="L21" s="4">
        <f>'Pine Stumpage'!AJ52</f>
        <v>170</v>
      </c>
      <c r="M21" s="4">
        <f>'Pine Stumpage'!AK52</f>
        <v>137</v>
      </c>
      <c r="N21" s="4">
        <f>'Pine Stumpage'!AQ52</f>
        <v>133.3917900027925</v>
      </c>
      <c r="O21" s="4">
        <f>'Pine Stumpage'!AR52</f>
        <v>144</v>
      </c>
      <c r="P21" s="4">
        <f>'Pine Stumpage'!AX52</f>
        <v>91.233282442748077</v>
      </c>
      <c r="Q21" s="4">
        <f>'Pine Stumpage'!AY52</f>
        <v>126.41666221343455</v>
      </c>
      <c r="R21" s="4">
        <f>'Pine Stumpage'!AZ52</f>
        <v>75</v>
      </c>
      <c r="S21" s="4">
        <f>'Pine Stumpage'!BF52</f>
        <v>139.44927999999999</v>
      </c>
      <c r="T21" s="4">
        <f>'Pine Stumpage'!BL52</f>
        <v>66.982035928143702</v>
      </c>
      <c r="U21" s="4">
        <f>'Pine Stumpage'!BM52</f>
        <v>55.901234567901241</v>
      </c>
      <c r="V21" s="4">
        <f>'Pine Stumpage'!BN52</f>
        <v>185</v>
      </c>
      <c r="W21" s="4">
        <f>'Pine Stumpage'!BO52</f>
        <v>175</v>
      </c>
      <c r="X21" s="4">
        <f>'Pine Stumpage'!BW52</f>
        <v>67.733333333333348</v>
      </c>
      <c r="Y21" s="4">
        <f>'Pine Stumpage'!BX52</f>
        <v>78.574270557029166</v>
      </c>
      <c r="Z21" s="4">
        <f>'Pine Stumpage'!CE52</f>
        <v>11.697061365600693</v>
      </c>
      <c r="AA21" s="4">
        <f>'Pine Stumpage'!CF52</f>
        <v>17.949291166848418</v>
      </c>
      <c r="AB21" s="4">
        <f>'Pine Stumpage'!CG52</f>
        <v>11.5</v>
      </c>
      <c r="AC21" s="4" t="s">
        <v>98</v>
      </c>
      <c r="AD21" s="4">
        <f>'Pine Stumpage'!CS52</f>
        <v>29</v>
      </c>
      <c r="AE21" s="4">
        <f>'Pine Stumpage'!CT52</f>
        <v>23.243093922651937</v>
      </c>
      <c r="AF21" s="4">
        <f>'Pine Stumpage'!CZ52</f>
        <v>13.853420195439739</v>
      </c>
      <c r="AG21" s="4">
        <f>'Pine Stumpage'!DA52</f>
        <v>25.147554806070819</v>
      </c>
      <c r="AH21" s="4">
        <f>'Pine Stumpage'!DG52</f>
        <v>11.35</v>
      </c>
      <c r="AI21" s="4">
        <f>'Pine Stumpage'!DH52</f>
        <v>7.3</v>
      </c>
      <c r="AJ21" s="4">
        <f>'Pine Stumpage'!DN52</f>
        <v>10.235294117647056</v>
      </c>
      <c r="AK21" s="4">
        <f>'Pine Stumpage'!DO52</f>
        <v>12</v>
      </c>
      <c r="AL21" s="4">
        <f>'Pine Stumpage'!DU52</f>
        <v>7.1158536585365839</v>
      </c>
      <c r="AM21" s="4">
        <f>'Pine Stumpage'!DV52</f>
        <v>8.787735849056606</v>
      </c>
      <c r="AN21" s="4">
        <f>'Pine Stumpage'!EB52</f>
        <v>11.45</v>
      </c>
      <c r="AO21" s="4">
        <f>'Pine Stumpage'!EC52</f>
        <v>12.896938775510204</v>
      </c>
      <c r="AP21" s="4" t="str">
        <f>'Pine Stumpage'!EI52</f>
        <v>na</v>
      </c>
      <c r="AQ21" s="4" t="str">
        <f>'Pine Stumpage'!EJ52</f>
        <v>na</v>
      </c>
      <c r="AR21" s="4">
        <f>'Pine Stumpage'!EK52</f>
        <v>9</v>
      </c>
      <c r="AS21" s="4">
        <f>'Pine Stumpage'!EL52</f>
        <v>9.5</v>
      </c>
      <c r="AT21" s="4">
        <f>'Pine Stumpage'!ET52</f>
        <v>7.5531914893617031</v>
      </c>
      <c r="AU21" s="4">
        <f>'Pine Stumpage'!EU52</f>
        <v>9.2756410256410273</v>
      </c>
      <c r="AW21" s="2">
        <v>93.2</v>
      </c>
      <c r="AX21" s="2">
        <v>93.266666666666666</v>
      </c>
      <c r="AY21" s="2">
        <v>85.5</v>
      </c>
      <c r="AZ21" s="2">
        <v>85.533333333333346</v>
      </c>
    </row>
    <row r="22" spans="1:52" x14ac:dyDescent="0.25">
      <c r="A22" s="2">
        <f t="shared" si="0"/>
        <v>1981</v>
      </c>
      <c r="B22" s="2">
        <v>1</v>
      </c>
      <c r="C22" s="2">
        <f t="shared" si="1"/>
        <v>17</v>
      </c>
      <c r="D22" s="4">
        <f>'Pine Stumpage'!H55</f>
        <v>113.4177907962692</v>
      </c>
      <c r="E22" s="4">
        <f>'Pine Stumpage'!I55</f>
        <v>128.6464531577372</v>
      </c>
      <c r="F22" s="4">
        <f>'Pine Stumpage'!J55</f>
        <v>145</v>
      </c>
      <c r="G22" s="4" t="s">
        <v>98</v>
      </c>
      <c r="H22" s="4">
        <f>'Pine Stumpage'!V55</f>
        <v>131</v>
      </c>
      <c r="I22" s="4">
        <f>'Pine Stumpage'!W55</f>
        <v>122.98960715028061</v>
      </c>
      <c r="J22" s="4">
        <f>'Pine Stumpage'!AC55</f>
        <v>109.01285347043699</v>
      </c>
      <c r="K22" s="4">
        <f>'Pine Stumpage'!AD55</f>
        <v>136.65848015661143</v>
      </c>
      <c r="L22" s="4">
        <f>'Pine Stumpage'!AJ55</f>
        <v>150</v>
      </c>
      <c r="M22" s="4">
        <f>'Pine Stumpage'!AK55</f>
        <v>125</v>
      </c>
      <c r="N22" s="4">
        <f>'Pine Stumpage'!AQ55</f>
        <v>140.69757051103042</v>
      </c>
      <c r="O22" s="4">
        <f>'Pine Stumpage'!AR55</f>
        <v>148</v>
      </c>
      <c r="P22" s="4">
        <f>'Pine Stumpage'!AX55</f>
        <v>96.172519083969448</v>
      </c>
      <c r="Q22" s="4">
        <f>'Pine Stumpage'!AY55</f>
        <v>151.47988029711968</v>
      </c>
      <c r="R22" s="4">
        <f>'Pine Stumpage'!AZ55</f>
        <v>93</v>
      </c>
      <c r="S22" s="4">
        <f>'Pine Stumpage'!BF55</f>
        <v>132.22463999999999</v>
      </c>
      <c r="T22" s="4">
        <f>'Pine Stumpage'!BL55</f>
        <v>71.71257485029939</v>
      </c>
      <c r="U22" s="4">
        <f>'Pine Stumpage'!BM55</f>
        <v>70.304526748971199</v>
      </c>
      <c r="V22" s="4">
        <f>'Pine Stumpage'!BN55</f>
        <v>157</v>
      </c>
      <c r="W22" s="4">
        <f>'Pine Stumpage'!BO55</f>
        <v>151</v>
      </c>
      <c r="X22" s="4">
        <f>'Pine Stumpage'!BW55</f>
        <v>63.906666666666673</v>
      </c>
      <c r="Y22" s="4">
        <f>'Pine Stumpage'!BX55</f>
        <v>79.274535809018559</v>
      </c>
      <c r="Z22" s="4">
        <f>'Pine Stumpage'!CE55</f>
        <v>13.454624027657736</v>
      </c>
      <c r="AA22" s="4">
        <f>'Pine Stumpage'!CF55</f>
        <v>17.617230098146131</v>
      </c>
      <c r="AB22" s="4">
        <f>'Pine Stumpage'!CG55</f>
        <v>11.5</v>
      </c>
      <c r="AC22" s="4" t="s">
        <v>98</v>
      </c>
      <c r="AD22" s="4">
        <f>'Pine Stumpage'!CS55</f>
        <v>26</v>
      </c>
      <c r="AE22" s="4">
        <f>'Pine Stumpage'!CT55</f>
        <v>22.401933701657462</v>
      </c>
      <c r="AF22" s="4">
        <f>'Pine Stumpage'!CZ55</f>
        <v>12.807817589576548</v>
      </c>
      <c r="AG22" s="4">
        <f>'Pine Stumpage'!DA55</f>
        <v>20.340640809443499</v>
      </c>
      <c r="AH22" s="4">
        <f>'Pine Stumpage'!DG55</f>
        <v>11</v>
      </c>
      <c r="AI22" s="4">
        <f>'Pine Stumpage'!DH55</f>
        <v>8.5</v>
      </c>
      <c r="AJ22" s="4">
        <f>'Pine Stumpage'!DN55</f>
        <v>10.235294117647056</v>
      </c>
      <c r="AK22" s="4">
        <f>'Pine Stumpage'!DO55</f>
        <v>12</v>
      </c>
      <c r="AL22" s="4">
        <f>'Pine Stumpage'!DU55</f>
        <v>6.4959349593495928</v>
      </c>
      <c r="AM22" s="4">
        <f>'Pine Stumpage'!DV55</f>
        <v>8.7924528301886813</v>
      </c>
      <c r="AN22" s="4">
        <f>'Pine Stumpage'!EB55</f>
        <v>11.45</v>
      </c>
      <c r="AO22" s="4">
        <f>'Pine Stumpage'!EC55</f>
        <v>12.724489795918366</v>
      </c>
      <c r="AP22" s="4">
        <f>'Pine Stumpage'!EI55</f>
        <v>5.9642857142857144</v>
      </c>
      <c r="AQ22" s="4">
        <f>'Pine Stumpage'!EJ55</f>
        <v>5.3703703703703702</v>
      </c>
      <c r="AR22" s="4">
        <f>'Pine Stumpage'!EK55</f>
        <v>9.75</v>
      </c>
      <c r="AS22" s="4">
        <f>'Pine Stumpage'!EL55</f>
        <v>9.5</v>
      </c>
      <c r="AT22" s="4">
        <f>'Pine Stumpage'!ET55</f>
        <v>7.4148936170212769</v>
      </c>
      <c r="AU22" s="4">
        <f>'Pine Stumpage'!EU55</f>
        <v>8.6378205128205146</v>
      </c>
      <c r="AW22" s="2">
        <v>96.1</v>
      </c>
      <c r="AX22" s="2">
        <v>96.100000000000009</v>
      </c>
      <c r="AY22" s="2">
        <v>87.9</v>
      </c>
      <c r="AZ22" s="2">
        <v>87.8</v>
      </c>
    </row>
    <row r="23" spans="1:52" x14ac:dyDescent="0.25">
      <c r="A23" s="2">
        <f t="shared" si="0"/>
        <v>1981</v>
      </c>
      <c r="B23" s="2">
        <v>2</v>
      </c>
      <c r="C23" s="2">
        <f t="shared" si="1"/>
        <v>18</v>
      </c>
      <c r="D23" s="4">
        <f>'Pine Stumpage'!H58</f>
        <v>134.89038772835892</v>
      </c>
      <c r="E23" s="4">
        <f>'Pine Stumpage'!I58</f>
        <v>157.39054175396586</v>
      </c>
      <c r="F23" s="4">
        <f>'Pine Stumpage'!J58</f>
        <v>190</v>
      </c>
      <c r="G23" s="4" t="s">
        <v>98</v>
      </c>
      <c r="H23" s="4">
        <f>'Pine Stumpage'!V58</f>
        <v>161</v>
      </c>
      <c r="I23" s="4">
        <f>'Pine Stumpage'!W58</f>
        <v>137.85886510081065</v>
      </c>
      <c r="J23" s="4">
        <f>'Pine Stumpage'!AC58</f>
        <v>131.14747666080365</v>
      </c>
      <c r="K23" s="4">
        <f>'Pine Stumpage'!AD58</f>
        <v>165.21130687548191</v>
      </c>
      <c r="L23" s="4">
        <f>'Pine Stumpage'!AJ58</f>
        <v>200</v>
      </c>
      <c r="M23" s="4">
        <f>'Pine Stumpage'!AK58</f>
        <v>180</v>
      </c>
      <c r="N23" s="4">
        <f>'Pine Stumpage'!AQ58</f>
        <v>175.80564088243506</v>
      </c>
      <c r="O23" s="4">
        <f>'Pine Stumpage'!AR58</f>
        <v>195</v>
      </c>
      <c r="P23" s="4">
        <f>'Pine Stumpage'!AX58</f>
        <v>100.2916030534351</v>
      </c>
      <c r="Q23" s="4">
        <f>'Pine Stumpage'!AY58</f>
        <v>156.89654251055421</v>
      </c>
      <c r="R23" s="4">
        <f>'Pine Stumpage'!AZ58</f>
        <v>121</v>
      </c>
      <c r="S23" s="4">
        <f>'Pine Stumpage'!BF58</f>
        <v>152.1232</v>
      </c>
      <c r="T23" s="4">
        <f>'Pine Stumpage'!BL58</f>
        <v>69.491017964071858</v>
      </c>
      <c r="U23" s="4">
        <f>'Pine Stumpage'!BM58</f>
        <v>63.251028806584372</v>
      </c>
      <c r="V23" s="4">
        <f>'Pine Stumpage'!BN58</f>
        <v>212</v>
      </c>
      <c r="W23" s="4">
        <f>'Pine Stumpage'!BO58</f>
        <v>200</v>
      </c>
      <c r="X23" s="4">
        <f>'Pine Stumpage'!BW58</f>
        <v>68.993333333333339</v>
      </c>
      <c r="Y23" s="4">
        <f>'Pine Stumpage'!BX58</f>
        <v>79.874005305039773</v>
      </c>
      <c r="Z23" s="4">
        <f>'Pine Stumpage'!CE58</f>
        <v>13.454624027657736</v>
      </c>
      <c r="AA23" s="4">
        <f>'Pine Stumpage'!CF58</f>
        <v>17.617230098146131</v>
      </c>
      <c r="AB23" s="4">
        <f>'Pine Stumpage'!CG58</f>
        <v>11.5</v>
      </c>
      <c r="AC23" s="4" t="s">
        <v>98</v>
      </c>
      <c r="AD23" s="4">
        <f>'Pine Stumpage'!CS58</f>
        <v>28</v>
      </c>
      <c r="AE23" s="4">
        <f>'Pine Stumpage'!CT58</f>
        <v>22.962707182320447</v>
      </c>
      <c r="AF23" s="4">
        <f>'Pine Stumpage'!CZ58</f>
        <v>13.045602605863191</v>
      </c>
      <c r="AG23" s="4">
        <f>'Pine Stumpage'!DA58</f>
        <v>22.295109612141644</v>
      </c>
      <c r="AH23" s="4">
        <f>'Pine Stumpage'!DG58</f>
        <v>11</v>
      </c>
      <c r="AI23" s="4">
        <f>'Pine Stumpage'!DH58</f>
        <v>9</v>
      </c>
      <c r="AJ23" s="4">
        <f>'Pine Stumpage'!DN58</f>
        <v>10.235294117647056</v>
      </c>
      <c r="AK23" s="4">
        <f>'Pine Stumpage'!DO58</f>
        <v>12</v>
      </c>
      <c r="AL23" s="4">
        <f>'Pine Stumpage'!DU58</f>
        <v>6.9918699186991855</v>
      </c>
      <c r="AM23" s="4">
        <f>'Pine Stumpage'!DV58</f>
        <v>9.0754716981132084</v>
      </c>
      <c r="AN23" s="4">
        <f>'Pine Stumpage'!EB58</f>
        <v>11.55</v>
      </c>
      <c r="AO23" s="4">
        <f>'Pine Stumpage'!EC58</f>
        <v>13.724489795918366</v>
      </c>
      <c r="AP23" s="4">
        <f>'Pine Stumpage'!EI58</f>
        <v>5.9642857142857144</v>
      </c>
      <c r="AQ23" s="4">
        <f>'Pine Stumpage'!EJ58</f>
        <v>5.3703703703703702</v>
      </c>
      <c r="AR23" s="4">
        <f>'Pine Stumpage'!EK58</f>
        <v>11</v>
      </c>
      <c r="AS23" s="4">
        <f>'Pine Stumpage'!EL58</f>
        <v>10</v>
      </c>
      <c r="AT23" s="4">
        <f>'Pine Stumpage'!ET58</f>
        <v>7.4148936170212769</v>
      </c>
      <c r="AU23" s="4">
        <f>'Pine Stumpage'!EU58</f>
        <v>8.6378205128205146</v>
      </c>
      <c r="AW23" s="2">
        <v>98.3</v>
      </c>
      <c r="AX23" s="2">
        <v>98.266666666666666</v>
      </c>
      <c r="AY23" s="2">
        <v>89.8</v>
      </c>
      <c r="AZ23" s="2">
        <v>89.833333333333329</v>
      </c>
    </row>
    <row r="24" spans="1:52" x14ac:dyDescent="0.25">
      <c r="A24" s="2">
        <f t="shared" si="0"/>
        <v>1981</v>
      </c>
      <c r="B24" s="2">
        <v>3</v>
      </c>
      <c r="C24" s="2">
        <f t="shared" si="1"/>
        <v>19</v>
      </c>
      <c r="D24" s="4">
        <f>'Pine Stumpage'!H61</f>
        <v>139.32035766592156</v>
      </c>
      <c r="E24" s="4">
        <f>'Pine Stumpage'!I61</f>
        <v>176.13463035019453</v>
      </c>
      <c r="F24" s="4">
        <f>'Pine Stumpage'!J61</f>
        <v>190</v>
      </c>
      <c r="G24" s="4" t="s">
        <v>98</v>
      </c>
      <c r="H24" s="4">
        <f>'Pine Stumpage'!V61</f>
        <v>160</v>
      </c>
      <c r="I24" s="4">
        <f>'Pine Stumpage'!W61</f>
        <v>165.34026189981293</v>
      </c>
      <c r="J24" s="4">
        <f>'Pine Stumpage'!AC61</f>
        <v>126.09619807874441</v>
      </c>
      <c r="K24" s="4">
        <f>'Pine Stumpage'!AD61</f>
        <v>168.13021296790643</v>
      </c>
      <c r="L24" s="4">
        <f>'Pine Stumpage'!AJ61</f>
        <v>217</v>
      </c>
      <c r="M24" s="4">
        <f>'Pine Stumpage'!AK61</f>
        <v>182</v>
      </c>
      <c r="N24" s="4">
        <f>'Pine Stumpage'!AQ61</f>
        <v>175.28064786372519</v>
      </c>
      <c r="O24" s="4">
        <f>'Pine Stumpage'!AR61</f>
        <v>185</v>
      </c>
      <c r="P24" s="4">
        <f>'Pine Stumpage'!AX61</f>
        <v>97.055877862595395</v>
      </c>
      <c r="Q24" s="4">
        <f>'Pine Stumpage'!AY61</f>
        <v>158.95976059423936</v>
      </c>
      <c r="R24" s="4">
        <f>'Pine Stumpage'!AZ61</f>
        <v>120</v>
      </c>
      <c r="S24" s="4">
        <f>'Pine Stumpage'!BF61</f>
        <v>163.59904</v>
      </c>
      <c r="T24" s="4">
        <f>'Pine Stumpage'!BL61</f>
        <v>69.185628742514965</v>
      </c>
      <c r="U24" s="4">
        <f>'Pine Stumpage'!BM61</f>
        <v>61.300411522633752</v>
      </c>
      <c r="V24" s="4">
        <f>'Pine Stumpage'!BN61</f>
        <v>200</v>
      </c>
      <c r="W24" s="4">
        <f>'Pine Stumpage'!BO61</f>
        <v>216</v>
      </c>
      <c r="X24" s="4">
        <f>'Pine Stumpage'!BW61</f>
        <v>71.733333333333348</v>
      </c>
      <c r="Y24" s="4">
        <f>'Pine Stumpage'!BX61</f>
        <v>85.949602122015904</v>
      </c>
      <c r="Z24" s="4">
        <f>'Pine Stumpage'!CE61</f>
        <v>13.71218668971478</v>
      </c>
      <c r="AA24" s="4">
        <f>'Pine Stumpage'!CF61</f>
        <v>19.187568157033809</v>
      </c>
      <c r="AB24" s="4">
        <f>'Pine Stumpage'!CG61</f>
        <v>11.5</v>
      </c>
      <c r="AC24" s="4" t="s">
        <v>98</v>
      </c>
      <c r="AD24" s="4">
        <f>'Pine Stumpage'!CS61</f>
        <v>28</v>
      </c>
      <c r="AE24" s="4">
        <f>'Pine Stumpage'!CT61</f>
        <v>23.682320441988956</v>
      </c>
      <c r="AF24" s="4">
        <f>'Pine Stumpage'!CZ61</f>
        <v>13.045602605863191</v>
      </c>
      <c r="AG24" s="4">
        <f>'Pine Stumpage'!DA61</f>
        <v>25.158516020236078</v>
      </c>
      <c r="AH24" s="4">
        <f>'Pine Stumpage'!DG61</f>
        <v>11.5</v>
      </c>
      <c r="AI24" s="4">
        <f>'Pine Stumpage'!DH61</f>
        <v>9.5</v>
      </c>
      <c r="AJ24" s="4">
        <f>'Pine Stumpage'!DN61</f>
        <v>10.882352941176467</v>
      </c>
      <c r="AK24" s="4">
        <f>'Pine Stumpage'!DO61</f>
        <v>13</v>
      </c>
      <c r="AL24" s="4">
        <f>'Pine Stumpage'!DU61</f>
        <v>7.117886178861788</v>
      </c>
      <c r="AM24" s="4">
        <f>'Pine Stumpage'!DV61</f>
        <v>8.7169811320754729</v>
      </c>
      <c r="AN24" s="4">
        <f>'Pine Stumpage'!EB61</f>
        <v>10.600000000000001</v>
      </c>
      <c r="AO24" s="4">
        <f>'Pine Stumpage'!EC61</f>
        <v>12.707142857142856</v>
      </c>
      <c r="AP24" s="4">
        <f>'Pine Stumpage'!EI61</f>
        <v>5.9642857142857144</v>
      </c>
      <c r="AQ24" s="4">
        <f>'Pine Stumpage'!EJ61</f>
        <v>5.3703703703703702</v>
      </c>
      <c r="AR24" s="4">
        <f>'Pine Stumpage'!EK61</f>
        <v>11</v>
      </c>
      <c r="AS24" s="4">
        <f>'Pine Stumpage'!EL61</f>
        <v>10</v>
      </c>
      <c r="AT24" s="4">
        <f>'Pine Stumpage'!ET61</f>
        <v>7.6914893617021285</v>
      </c>
      <c r="AU24" s="4">
        <f>'Pine Stumpage'!EU61</f>
        <v>9.6378205128205146</v>
      </c>
      <c r="AW24" s="2">
        <v>99</v>
      </c>
      <c r="AX24" s="2">
        <v>98.933333333333337</v>
      </c>
      <c r="AY24" s="2">
        <v>92.3</v>
      </c>
      <c r="AZ24" s="2">
        <v>92.36666666666666</v>
      </c>
    </row>
    <row r="25" spans="1:52" x14ac:dyDescent="0.25">
      <c r="A25" s="2">
        <f t="shared" si="0"/>
        <v>1981</v>
      </c>
      <c r="B25" s="2">
        <v>4</v>
      </c>
      <c r="C25" s="2">
        <f t="shared" si="1"/>
        <v>20</v>
      </c>
      <c r="D25" s="4">
        <f>'Pine Stumpage'!H64</f>
        <v>134.87820858706547</v>
      </c>
      <c r="E25" s="4">
        <f>'Pine Stumpage'!I64</f>
        <v>163.23226578868599</v>
      </c>
      <c r="F25" s="4">
        <f>'Pine Stumpage'!J64</f>
        <v>200</v>
      </c>
      <c r="G25" s="4" t="s">
        <v>98</v>
      </c>
      <c r="H25" s="4">
        <f>'Pine Stumpage'!V64</f>
        <v>155</v>
      </c>
      <c r="I25" s="4">
        <f>'Pine Stumpage'!W64</f>
        <v>150.54978175015589</v>
      </c>
      <c r="J25" s="4">
        <f>'Pine Stumpage'!AC64</f>
        <v>118.30131240698144</v>
      </c>
      <c r="K25" s="4">
        <f>'Pine Stumpage'!AD64</f>
        <v>156.17933202823747</v>
      </c>
      <c r="L25" s="4">
        <f>'Pine Stumpage'!AJ64</f>
        <v>210</v>
      </c>
      <c r="M25" s="4">
        <f>'Pine Stumpage'!AK64</f>
        <v>202</v>
      </c>
      <c r="N25" s="4">
        <f>'Pine Stumpage'!AQ64</f>
        <v>185.10807037140461</v>
      </c>
      <c r="O25" s="4">
        <f>'Pine Stumpage'!AR64</f>
        <v>210</v>
      </c>
      <c r="P25" s="4">
        <f>'Pine Stumpage'!AX64</f>
        <v>97.642748091603039</v>
      </c>
      <c r="Q25" s="4">
        <f>'Pine Stumpage'!AY64</f>
        <v>158.60631646448996</v>
      </c>
      <c r="R25" s="4">
        <f>'Pine Stumpage'!AZ64</f>
        <v>95</v>
      </c>
      <c r="S25" s="4">
        <f>'Pine Stumpage'!BF64</f>
        <v>148.52415999999999</v>
      </c>
      <c r="T25" s="4">
        <f>'Pine Stumpage'!BL64</f>
        <v>59.221556886227546</v>
      </c>
      <c r="U25" s="4" t="str">
        <f>'Pine Stumpage'!BM64</f>
        <v>na</v>
      </c>
      <c r="V25" s="4">
        <f>'Pine Stumpage'!BN64</f>
        <v>202</v>
      </c>
      <c r="W25" s="4">
        <f>'Pine Stumpage'!BO64</f>
        <v>220</v>
      </c>
      <c r="X25" s="4"/>
      <c r="Y25" s="4">
        <f>'Pine Stumpage'!BX64</f>
        <v>74.224137931034477</v>
      </c>
      <c r="Z25" s="4">
        <f>'Pine Stumpage'!CE64</f>
        <v>13.71218668971478</v>
      </c>
      <c r="AA25" s="4">
        <f>'Pine Stumpage'!CF64</f>
        <v>19.187568157033809</v>
      </c>
      <c r="AB25" s="4">
        <f>'Pine Stumpage'!CG64</f>
        <v>12</v>
      </c>
      <c r="AC25" s="4" t="s">
        <v>98</v>
      </c>
      <c r="AD25" s="4">
        <f>'Pine Stumpage'!CS64</f>
        <v>29</v>
      </c>
      <c r="AE25" s="4">
        <f>'Pine Stumpage'!CT64</f>
        <v>23.962707182320447</v>
      </c>
      <c r="AF25" s="4">
        <f>'Pine Stumpage'!CZ64</f>
        <v>13.521172638436482</v>
      </c>
      <c r="AG25" s="4">
        <f>'Pine Stumpage'!DA64</f>
        <v>23.579258010118039</v>
      </c>
      <c r="AH25" s="4">
        <f>'Pine Stumpage'!DG64</f>
        <v>12.75</v>
      </c>
      <c r="AI25" s="4">
        <f>'Pine Stumpage'!DH64</f>
        <v>10.25</v>
      </c>
      <c r="AJ25" s="4">
        <f>'Pine Stumpage'!DN64</f>
        <v>11.735294117647056</v>
      </c>
      <c r="AK25" s="4">
        <f>'Pine Stumpage'!DO64</f>
        <v>13.5</v>
      </c>
      <c r="AL25" s="4">
        <f>'Pine Stumpage'!DU64</f>
        <v>6.4918699186991855</v>
      </c>
      <c r="AM25" s="4">
        <f>'Pine Stumpage'!DV64</f>
        <v>8.5754716981132084</v>
      </c>
      <c r="AN25" s="4">
        <f>'Pine Stumpage'!EB64</f>
        <v>11.100000000000001</v>
      </c>
      <c r="AO25" s="4">
        <f>'Pine Stumpage'!EC64</f>
        <v>13.034693877551019</v>
      </c>
      <c r="AP25" s="4">
        <f>'Pine Stumpage'!EI64</f>
        <v>4.5714285714285721</v>
      </c>
      <c r="AQ25" s="4">
        <f>'Pine Stumpage'!EJ64</f>
        <v>5.3703703703703702</v>
      </c>
      <c r="AR25" s="4">
        <f>'Pine Stumpage'!EK64</f>
        <v>11</v>
      </c>
      <c r="AS25" s="4">
        <f>'Pine Stumpage'!EL64</f>
        <v>11.5</v>
      </c>
      <c r="AT25" s="4">
        <f>'Pine Stumpage'!ET64</f>
        <v>7.8297872340425538</v>
      </c>
      <c r="AU25" s="4">
        <f>'Pine Stumpage'!EU64</f>
        <v>10.137820512820515</v>
      </c>
      <c r="AW25" s="2">
        <v>98.8</v>
      </c>
      <c r="AX25" s="2">
        <v>98.833333333333329</v>
      </c>
      <c r="AY25" s="2">
        <v>93.7</v>
      </c>
      <c r="AZ25" s="2">
        <v>93.7</v>
      </c>
    </row>
    <row r="26" spans="1:52" x14ac:dyDescent="0.25">
      <c r="A26" s="2">
        <f t="shared" si="0"/>
        <v>1982</v>
      </c>
      <c r="B26" s="2">
        <v>1</v>
      </c>
      <c r="C26" s="2">
        <f t="shared" si="1"/>
        <v>21</v>
      </c>
      <c r="D26" s="4">
        <f>'Pine Stumpage'!H67</f>
        <v>98.399522084329021</v>
      </c>
      <c r="E26" s="4">
        <f>'Pine Stumpage'!I67</f>
        <v>120.48817719245734</v>
      </c>
      <c r="F26" s="4">
        <f>'Pine Stumpage'!J67</f>
        <v>151</v>
      </c>
      <c r="G26" s="4" t="s">
        <v>98</v>
      </c>
      <c r="H26" s="4">
        <f>'Pine Stumpage'!V67</f>
        <v>141</v>
      </c>
      <c r="I26" s="4">
        <f>'Pine Stumpage'!W67</f>
        <v>113.40864685096653</v>
      </c>
      <c r="J26" s="4">
        <f>'Pine Stumpage'!AC67</f>
        <v>89.147476660803662</v>
      </c>
      <c r="K26" s="4">
        <f>'Pine Stumpage'!AD67</f>
        <v>139.30954499614398</v>
      </c>
      <c r="L26" s="4">
        <f>'Pine Stumpage'!AJ67</f>
        <v>168</v>
      </c>
      <c r="M26" s="4">
        <f>'Pine Stumpage'!AK67</f>
        <v>160</v>
      </c>
      <c r="N26" s="4">
        <f>'Pine Stumpage'!AQ67</f>
        <v>147.74029600670201</v>
      </c>
      <c r="O26" s="4">
        <f>'Pine Stumpage'!AR67</f>
        <v>156</v>
      </c>
      <c r="P26" s="4">
        <f>'Pine Stumpage'!AX67</f>
        <v>85.407022900763337</v>
      </c>
      <c r="Q26" s="4">
        <f>'Pine Stumpage'!AY67</f>
        <v>140.50574466948115</v>
      </c>
      <c r="R26" s="4">
        <f>'Pine Stumpage'!AZ67</f>
        <v>82</v>
      </c>
      <c r="S26" s="4">
        <f>'Pine Stumpage'!BF67</f>
        <v>147.04831999999999</v>
      </c>
      <c r="T26" s="4">
        <f>'Pine Stumpage'!BL67</f>
        <v>53.425149700598801</v>
      </c>
      <c r="U26" s="4" t="str">
        <f>'Pine Stumpage'!BM67</f>
        <v>na</v>
      </c>
      <c r="V26" s="4">
        <f>'Pine Stumpage'!BN67</f>
        <v>166</v>
      </c>
      <c r="W26" s="4">
        <f>'Pine Stumpage'!BO67</f>
        <v>177</v>
      </c>
      <c r="X26" s="4">
        <f>'Pine Stumpage'!BW67</f>
        <v>61.686666666666667</v>
      </c>
      <c r="Y26" s="4">
        <f>'Pine Stumpage'!BX67</f>
        <v>83.249336870026511</v>
      </c>
      <c r="Z26" s="4">
        <f>'Pine Stumpage'!CE67</f>
        <v>12.424373379429561</v>
      </c>
      <c r="AA26" s="4">
        <f>'Pine Stumpage'!CF67</f>
        <v>20.234460196292257</v>
      </c>
      <c r="AB26" s="4">
        <f>'Pine Stumpage'!CG67</f>
        <v>16</v>
      </c>
      <c r="AC26" s="4" t="s">
        <v>98</v>
      </c>
      <c r="AD26" s="4">
        <f>'Pine Stumpage'!CS67</f>
        <v>29</v>
      </c>
      <c r="AE26" s="4">
        <f>'Pine Stumpage'!CT67</f>
        <v>24.322513812154703</v>
      </c>
      <c r="AF26" s="4">
        <f>'Pine Stumpage'!CZ67</f>
        <v>12.902280130293159</v>
      </c>
      <c r="AG26" s="4">
        <f>'Pine Stumpage'!DA67</f>
        <v>23.295109612141644</v>
      </c>
      <c r="AH26" s="4">
        <f>'Pine Stumpage'!DG67</f>
        <v>16</v>
      </c>
      <c r="AI26" s="4">
        <f>'Pine Stumpage'!DH67</f>
        <v>13</v>
      </c>
      <c r="AJ26" s="4">
        <f>'Pine Stumpage'!DN67</f>
        <v>12.735294117647054</v>
      </c>
      <c r="AK26" s="4">
        <f>'Pine Stumpage'!DO67</f>
        <v>14.5</v>
      </c>
      <c r="AL26" s="4">
        <f>'Pine Stumpage'!DU67</f>
        <v>6.4918699186991855</v>
      </c>
      <c r="AM26" s="4">
        <f>'Pine Stumpage'!DV67</f>
        <v>8.7547169811320771</v>
      </c>
      <c r="AN26" s="4">
        <f>'Pine Stumpage'!EB67</f>
        <v>11.15</v>
      </c>
      <c r="AO26" s="4">
        <f>'Pine Stumpage'!EC67</f>
        <v>13.534693877551017</v>
      </c>
      <c r="AP26" s="4">
        <f>'Pine Stumpage'!EI67</f>
        <v>4.5714285714285721</v>
      </c>
      <c r="AQ26" s="4">
        <f>'Pine Stumpage'!EJ67</f>
        <v>5.3703703703703702</v>
      </c>
      <c r="AR26" s="4">
        <f>'Pine Stumpage'!EK67</f>
        <v>14.5</v>
      </c>
      <c r="AS26" s="4">
        <f>'Pine Stumpage'!EL67</f>
        <v>13</v>
      </c>
      <c r="AT26" s="4">
        <f>'Pine Stumpage'!ET67</f>
        <v>9.3297872340425556</v>
      </c>
      <c r="AU26" s="4">
        <f>'Pine Stumpage'!EU67</f>
        <v>11.362179487179489</v>
      </c>
      <c r="AW26" s="2">
        <v>99.8</v>
      </c>
      <c r="AX26" s="2">
        <v>99.7</v>
      </c>
      <c r="AY26" s="2">
        <v>94.6</v>
      </c>
      <c r="AZ26" s="2">
        <v>94.466666666666654</v>
      </c>
    </row>
    <row r="27" spans="1:52" x14ac:dyDescent="0.25">
      <c r="A27" s="2">
        <f t="shared" si="0"/>
        <v>1982</v>
      </c>
      <c r="B27" s="2">
        <v>2</v>
      </c>
      <c r="C27" s="2">
        <f t="shared" si="1"/>
        <v>22</v>
      </c>
      <c r="D27" s="4">
        <f>'Pine Stumpage'!H70</f>
        <v>135.90256686965239</v>
      </c>
      <c r="E27" s="4">
        <f>'Pine Stumpage'!I70</f>
        <v>165.17162526189762</v>
      </c>
      <c r="F27" s="4">
        <f>'Pine Stumpage'!J70</f>
        <v>169</v>
      </c>
      <c r="G27" s="4" t="s">
        <v>98</v>
      </c>
      <c r="H27" s="4">
        <f>'Pine Stumpage'!V70</f>
        <v>147</v>
      </c>
      <c r="I27" s="4">
        <f>'Pine Stumpage'!W70</f>
        <v>133.64934525046766</v>
      </c>
      <c r="J27" s="4">
        <f>'Pine Stumpage'!AC70</f>
        <v>105.99364091462589</v>
      </c>
      <c r="K27" s="4">
        <f>'Pine Stumpage'!AD70</f>
        <v>155.02455953016545</v>
      </c>
      <c r="L27" s="4">
        <f>'Pine Stumpage'!AJ70</f>
        <v>154</v>
      </c>
      <c r="M27" s="4">
        <f>'Pine Stumpage'!AK70</f>
        <v>162</v>
      </c>
      <c r="N27" s="4">
        <f>'Pine Stumpage'!AQ70</f>
        <v>133.3917900027925</v>
      </c>
      <c r="O27" s="4">
        <f>'Pine Stumpage'!AR70</f>
        <v>144</v>
      </c>
      <c r="P27" s="4">
        <f>'Pine Stumpage'!AX70</f>
        <v>73.466564885496183</v>
      </c>
      <c r="Q27" s="4">
        <f>'Pine Stumpage'!AY70</f>
        <v>137.9856249666008</v>
      </c>
      <c r="R27" s="4">
        <f>'Pine Stumpage'!AZ70</f>
        <v>83</v>
      </c>
      <c r="S27" s="4">
        <f>'Pine Stumpage'!BF70</f>
        <v>147.73552000000001</v>
      </c>
      <c r="T27" s="4">
        <f>'Pine Stumpage'!BL70</f>
        <v>60.305389221556887</v>
      </c>
      <c r="U27" s="4" t="str">
        <f>'Pine Stumpage'!BM70</f>
        <v>na</v>
      </c>
      <c r="V27" s="4">
        <f>'Pine Stumpage'!BN70</f>
        <v>173</v>
      </c>
      <c r="W27" s="4">
        <f>'Pine Stumpage'!BO70</f>
        <v>160</v>
      </c>
      <c r="X27" s="4">
        <f>'Pine Stumpage'!BW70</f>
        <v>58.860000000000007</v>
      </c>
      <c r="Y27" s="4">
        <f>'Pine Stumpage'!BX70</f>
        <v>83.599469496021214</v>
      </c>
      <c r="Z27" s="4">
        <f>'Pine Stumpage'!CE70</f>
        <v>14.394122731201383</v>
      </c>
      <c r="AA27" s="4">
        <f>'Pine Stumpage'!CF70</f>
        <v>21.140676117775357</v>
      </c>
      <c r="AB27" s="4">
        <f>'Pine Stumpage'!CG70</f>
        <v>16</v>
      </c>
      <c r="AC27" s="4" t="s">
        <v>98</v>
      </c>
      <c r="AD27" s="4">
        <f>'Pine Stumpage'!CS70</f>
        <v>31</v>
      </c>
      <c r="AE27" s="4">
        <f>'Pine Stumpage'!CT70</f>
        <v>26.3225138121547</v>
      </c>
      <c r="AF27" s="4">
        <f>'Pine Stumpage'!CZ70</f>
        <v>14.091205211726383</v>
      </c>
      <c r="AG27" s="4">
        <f>'Pine Stumpage'!DA70</f>
        <v>25.908937605396282</v>
      </c>
      <c r="AH27" s="4">
        <f>'Pine Stumpage'!DG70</f>
        <v>17</v>
      </c>
      <c r="AI27" s="4">
        <f>'Pine Stumpage'!DH70</f>
        <v>14</v>
      </c>
      <c r="AJ27" s="4">
        <f>'Pine Stumpage'!DN70</f>
        <v>11.176470588235292</v>
      </c>
      <c r="AK27" s="4">
        <f>'Pine Stumpage'!DO70</f>
        <v>14</v>
      </c>
      <c r="AL27" s="4">
        <f>'Pine Stumpage'!DU70</f>
        <v>6.9918699186991855</v>
      </c>
      <c r="AM27" s="4">
        <f>'Pine Stumpage'!DV70</f>
        <v>9.0754716981132084</v>
      </c>
      <c r="AN27" s="4">
        <f>'Pine Stumpage'!EB70</f>
        <v>11.5</v>
      </c>
      <c r="AO27" s="4">
        <f>'Pine Stumpage'!EC70</f>
        <v>17.207142857142856</v>
      </c>
      <c r="AP27" s="4" t="str">
        <f>'Pine Stumpage'!EI70</f>
        <v>na</v>
      </c>
      <c r="AQ27" s="4" t="str">
        <f>'Pine Stumpage'!EJ70</f>
        <v>na</v>
      </c>
      <c r="AR27" s="4">
        <f>'Pine Stumpage'!EK70</f>
        <v>15.25</v>
      </c>
      <c r="AS27" s="4">
        <f>'Pine Stumpage'!EL70</f>
        <v>13</v>
      </c>
      <c r="AT27" s="4">
        <f>'Pine Stumpage'!ET70</f>
        <v>8.6914893617021285</v>
      </c>
      <c r="AU27" s="4">
        <f>'Pine Stumpage'!EU70</f>
        <v>10.362179487179489</v>
      </c>
      <c r="AW27" s="2">
        <v>99.8</v>
      </c>
      <c r="AX27" s="2">
        <v>99.8</v>
      </c>
      <c r="AY27" s="2">
        <v>95.8</v>
      </c>
      <c r="AZ27" s="2">
        <v>95.899999999999991</v>
      </c>
    </row>
    <row r="28" spans="1:52" x14ac:dyDescent="0.25">
      <c r="A28" s="2">
        <f t="shared" si="0"/>
        <v>1982</v>
      </c>
      <c r="B28" s="2">
        <v>3</v>
      </c>
      <c r="C28" s="2">
        <f t="shared" si="1"/>
        <v>23</v>
      </c>
      <c r="D28" s="4">
        <f>'Pine Stumpage'!H73</f>
        <v>132.38125337238884</v>
      </c>
      <c r="E28" s="4">
        <f>'Pine Stumpage'!I73</f>
        <v>158.03699491170306</v>
      </c>
      <c r="F28" s="4">
        <f>'Pine Stumpage'!J73</f>
        <v>157</v>
      </c>
      <c r="G28" s="4" t="s">
        <v>98</v>
      </c>
      <c r="H28" s="4">
        <f>'Pine Stumpage'!V73</f>
        <v>155</v>
      </c>
      <c r="I28" s="4">
        <f>'Pine Stumpage'!W73</f>
        <v>141.64934525046769</v>
      </c>
      <c r="J28" s="4">
        <f>'Pine Stumpage'!AC73</f>
        <v>116.85901772425922</v>
      </c>
      <c r="K28" s="4">
        <f>'Pine Stumpage'!AD73</f>
        <v>163.94346562258994</v>
      </c>
      <c r="L28" s="4">
        <f>'Pine Stumpage'!AJ73</f>
        <v>145</v>
      </c>
      <c r="M28" s="4">
        <f>'Pine Stumpage'!AK73</f>
        <v>153</v>
      </c>
      <c r="N28" s="4">
        <f>'Pine Stumpage'!AQ73</f>
        <v>123.51019268360791</v>
      </c>
      <c r="O28" s="4">
        <f>'Pine Stumpage'!AR73</f>
        <v>145</v>
      </c>
      <c r="P28" s="4">
        <f>'Pine Stumpage'!AX73</f>
        <v>81.466564885496169</v>
      </c>
      <c r="Q28" s="4">
        <f>'Pine Stumpage'!AY73</f>
        <v>141.73275263186025</v>
      </c>
      <c r="R28" s="4">
        <f>'Pine Stumpage'!AZ73</f>
        <v>95</v>
      </c>
      <c r="S28" s="4">
        <f>'Pine Stumpage'!BF73</f>
        <v>153.43599999999998</v>
      </c>
      <c r="T28" s="4" t="str">
        <f>'Pine Stumpage'!BL73</f>
        <v>na</v>
      </c>
      <c r="U28" s="4" t="str">
        <f>'Pine Stumpage'!BM73</f>
        <v>na</v>
      </c>
      <c r="V28" s="4">
        <f>'Pine Stumpage'!BN73</f>
        <v>161</v>
      </c>
      <c r="W28" s="4">
        <f>'Pine Stumpage'!BO73</f>
        <v>158</v>
      </c>
      <c r="X28" s="4">
        <f>'Pine Stumpage'!BW73</f>
        <v>61.860000000000007</v>
      </c>
      <c r="Y28" s="4">
        <f>'Pine Stumpage'!BX73</f>
        <v>87.274535809018559</v>
      </c>
      <c r="Z28" s="4">
        <f>'Pine Stumpage'!CE73</f>
        <v>12.060717372515127</v>
      </c>
      <c r="AA28" s="4">
        <f>'Pine Stumpage'!CF73</f>
        <v>17.783260632497274</v>
      </c>
      <c r="AB28" s="4">
        <f>'Pine Stumpage'!CG73</f>
        <v>16</v>
      </c>
      <c r="AC28" s="4" t="s">
        <v>98</v>
      </c>
      <c r="AD28" s="4">
        <f>'Pine Stumpage'!CS73</f>
        <v>31</v>
      </c>
      <c r="AE28" s="4">
        <f>'Pine Stumpage'!CT73</f>
        <v>25.962707182320447</v>
      </c>
      <c r="AF28" s="4">
        <f>'Pine Stumpage'!CZ73</f>
        <v>13.377850162866448</v>
      </c>
      <c r="AG28" s="4">
        <f>'Pine Stumpage'!DA73</f>
        <v>25.772344013490716</v>
      </c>
      <c r="AH28" s="4">
        <f>'Pine Stumpage'!DG73</f>
        <v>16</v>
      </c>
      <c r="AI28" s="4">
        <f>'Pine Stumpage'!DH73</f>
        <v>14</v>
      </c>
      <c r="AJ28" s="4">
        <f>'Pine Stumpage'!DN73</f>
        <v>10.588235294117645</v>
      </c>
      <c r="AK28" s="4">
        <f>'Pine Stumpage'!DO73</f>
        <v>12</v>
      </c>
      <c r="AL28" s="4">
        <f>'Pine Stumpage'!DU73</f>
        <v>6.9918699186991855</v>
      </c>
      <c r="AM28" s="4">
        <f>'Pine Stumpage'!DV73</f>
        <v>9.0754716981132084</v>
      </c>
      <c r="AN28" s="4">
        <f>'Pine Stumpage'!EB73</f>
        <v>11.3</v>
      </c>
      <c r="AO28" s="4">
        <f>'Pine Stumpage'!EC73</f>
        <v>15.379591836734692</v>
      </c>
      <c r="AP28" s="4" t="str">
        <f>'Pine Stumpage'!EI73</f>
        <v>na</v>
      </c>
      <c r="AQ28" s="4" t="str">
        <f>'Pine Stumpage'!EJ73</f>
        <v>na</v>
      </c>
      <c r="AR28" s="4">
        <f>'Pine Stumpage'!EK73</f>
        <v>14</v>
      </c>
      <c r="AS28" s="4">
        <f>'Pine Stumpage'!EL73</f>
        <v>15</v>
      </c>
      <c r="AT28" s="4">
        <f>'Pine Stumpage'!ET73</f>
        <v>8.6914893617021285</v>
      </c>
      <c r="AU28" s="4">
        <f>'Pine Stumpage'!EU73</f>
        <v>10.224358974358976</v>
      </c>
      <c r="AW28" s="2">
        <v>100.3</v>
      </c>
      <c r="AX28" s="2">
        <v>100.23333333333333</v>
      </c>
      <c r="AY28" s="2">
        <v>97.7</v>
      </c>
      <c r="AZ28" s="2">
        <v>97.7</v>
      </c>
    </row>
    <row r="29" spans="1:52" x14ac:dyDescent="0.25">
      <c r="A29" s="2">
        <f t="shared" si="0"/>
        <v>1982</v>
      </c>
      <c r="B29" s="2">
        <v>4</v>
      </c>
      <c r="C29" s="2">
        <f t="shared" si="1"/>
        <v>24</v>
      </c>
      <c r="D29" s="4">
        <f>'Pine Stumpage'!H76</f>
        <v>127.94519386417949</v>
      </c>
      <c r="E29" s="4">
        <f>'Pine Stumpage'!I76</f>
        <v>153.46453157737201</v>
      </c>
      <c r="F29" s="4">
        <f>'Pine Stumpage'!J76</f>
        <v>146</v>
      </c>
      <c r="G29" s="4" t="s">
        <v>98</v>
      </c>
      <c r="H29" s="4">
        <f>'Pine Stumpage'!V76</f>
        <v>155</v>
      </c>
      <c r="I29" s="4">
        <f>'Pine Stumpage'!W76</f>
        <v>148.76969445021825</v>
      </c>
      <c r="J29" s="4">
        <f>'Pine Stumpage'!AC76</f>
        <v>119.30131240698145</v>
      </c>
      <c r="K29" s="4">
        <f>'Pine Stumpage'!AD76</f>
        <v>154.94346562258994</v>
      </c>
      <c r="L29" s="4">
        <f>'Pine Stumpage'!AJ76</f>
        <v>136</v>
      </c>
      <c r="M29" s="4">
        <f>'Pine Stumpage'!AK76</f>
        <v>130</v>
      </c>
      <c r="N29" s="4">
        <f>'Pine Stumpage'!AQ76</f>
        <v>120.3574420552918</v>
      </c>
      <c r="O29" s="4">
        <f>'Pine Stumpage'!AR76</f>
        <v>130</v>
      </c>
      <c r="P29" s="4">
        <f>'Pine Stumpage'!AX76</f>
        <v>88.526106870229</v>
      </c>
      <c r="Q29" s="4">
        <f>'Pine Stumpage'!AY76</f>
        <v>134.29022604606428</v>
      </c>
      <c r="R29" s="4">
        <f>'Pine Stumpage'!AZ76</f>
        <v>92</v>
      </c>
      <c r="S29" s="4">
        <f>'Pine Stumpage'!BF76</f>
        <v>142.44927999999999</v>
      </c>
      <c r="T29" s="4" t="str">
        <f>'Pine Stumpage'!BL76</f>
        <v>na</v>
      </c>
      <c r="U29" s="4" t="str">
        <f>'Pine Stumpage'!BM76</f>
        <v>na</v>
      </c>
      <c r="V29" s="4">
        <f>'Pine Stumpage'!BN76</f>
        <v>146</v>
      </c>
      <c r="W29" s="4">
        <f>'Pine Stumpage'!BO76</f>
        <v>150</v>
      </c>
      <c r="X29" s="4">
        <f>'Pine Stumpage'!BW76</f>
        <v>59.686666666666675</v>
      </c>
      <c r="Y29" s="4">
        <f>'Pine Stumpage'!BX76</f>
        <v>82.599469496021214</v>
      </c>
      <c r="Z29" s="4">
        <f>'Pine Stumpage'!CE76</f>
        <v>13.090968020743302</v>
      </c>
      <c r="AA29" s="4">
        <f>'Pine Stumpage'!CF76</f>
        <v>16.212922573609596</v>
      </c>
      <c r="AB29" s="4">
        <f>'Pine Stumpage'!CG76</f>
        <v>16</v>
      </c>
      <c r="AC29" s="4" t="s">
        <v>98</v>
      </c>
      <c r="AD29" s="4">
        <f>'Pine Stumpage'!CS76</f>
        <v>31</v>
      </c>
      <c r="AE29" s="4">
        <f>'Pine Stumpage'!CT76</f>
        <v>24.523480662983431</v>
      </c>
      <c r="AF29" s="4">
        <f>'Pine Stumpage'!CZ76</f>
        <v>12.426710097719869</v>
      </c>
      <c r="AG29" s="4">
        <f>'Pine Stumpage'!DA76</f>
        <v>22.010961214165256</v>
      </c>
      <c r="AH29" s="4">
        <f>'Pine Stumpage'!DG76</f>
        <v>16</v>
      </c>
      <c r="AI29" s="4">
        <f>'Pine Stumpage'!DH76</f>
        <v>15</v>
      </c>
      <c r="AJ29" s="4">
        <f>'Pine Stumpage'!DN76</f>
        <v>11.294117647058821</v>
      </c>
      <c r="AK29" s="4">
        <f>'Pine Stumpage'!DO76</f>
        <v>12</v>
      </c>
      <c r="AL29" s="4">
        <f>'Pine Stumpage'!DU76</f>
        <v>6.9918699186991855</v>
      </c>
      <c r="AM29" s="4">
        <f>'Pine Stumpage'!DV76</f>
        <v>9.0754716981132084</v>
      </c>
      <c r="AN29" s="4">
        <f>'Pine Stumpage'!EB76</f>
        <v>11.175000000000001</v>
      </c>
      <c r="AO29" s="4">
        <f>'Pine Stumpage'!EC76</f>
        <v>13.870918367346938</v>
      </c>
      <c r="AP29" s="4" t="str">
        <f>'Pine Stumpage'!EI76</f>
        <v>na</v>
      </c>
      <c r="AQ29" s="4" t="str">
        <f>'Pine Stumpage'!EJ76</f>
        <v>na</v>
      </c>
      <c r="AR29" s="4">
        <f>'Pine Stumpage'!EK76</f>
        <v>13</v>
      </c>
      <c r="AS29" s="4">
        <f>'Pine Stumpage'!EL76</f>
        <v>16</v>
      </c>
      <c r="AT29" s="4">
        <f>'Pine Stumpage'!ET76</f>
        <v>8.6914893617021285</v>
      </c>
      <c r="AU29" s="4">
        <f>'Pine Stumpage'!EU76</f>
        <v>10.155448717948721</v>
      </c>
      <c r="AW29" s="2">
        <v>100.3</v>
      </c>
      <c r="AX29" s="2">
        <v>100.33333333333333</v>
      </c>
      <c r="AY29" s="2">
        <v>98</v>
      </c>
      <c r="AZ29" s="2">
        <v>97.933333333333323</v>
      </c>
    </row>
    <row r="30" spans="1:52" x14ac:dyDescent="0.25">
      <c r="A30" s="2">
        <f t="shared" si="0"/>
        <v>1983</v>
      </c>
      <c r="B30" s="2">
        <v>1</v>
      </c>
      <c r="C30" s="2">
        <f t="shared" si="1"/>
        <v>25</v>
      </c>
      <c r="D30" s="4">
        <f>'Pine Stumpage'!H79</f>
        <v>137.39952208432902</v>
      </c>
      <c r="E30" s="4">
        <f>'Pine Stumpage'!I79</f>
        <v>159.48817719245733</v>
      </c>
      <c r="F30" s="4">
        <f>'Pine Stumpage'!J79</f>
        <v>142</v>
      </c>
      <c r="G30" s="4" t="s">
        <v>98</v>
      </c>
      <c r="H30" s="4">
        <f>'Pine Stumpage'!V79</f>
        <v>179</v>
      </c>
      <c r="I30" s="4">
        <f>'Pine Stumpage'!W79</f>
        <v>159.41903970068591</v>
      </c>
      <c r="J30" s="4">
        <f>'Pine Stumpage'!AC79</f>
        <v>116.85901772425922</v>
      </c>
      <c r="K30" s="4">
        <f>'Pine Stumpage'!AD79</f>
        <v>168.86237171501446</v>
      </c>
      <c r="L30" s="4">
        <f>'Pine Stumpage'!AJ79</f>
        <v>143</v>
      </c>
      <c r="M30" s="4">
        <f>'Pine Stumpage'!AK79</f>
        <v>129</v>
      </c>
      <c r="N30" s="4">
        <f>'Pine Stumpage'!AQ79</f>
        <v>125.08740575258305</v>
      </c>
      <c r="O30" s="4">
        <f>'Pine Stumpage'!AR79</f>
        <v>139</v>
      </c>
      <c r="P30" s="4">
        <f>'Pine Stumpage'!AX79</f>
        <v>86.232061068702279</v>
      </c>
      <c r="Q30" s="4">
        <f>'Pine Stumpage'!AY79</f>
        <v>140.32757975738795</v>
      </c>
      <c r="R30" s="4">
        <f>'Pine Stumpage'!AZ79</f>
        <v>97</v>
      </c>
      <c r="S30" s="4">
        <f>'Pine Stumpage'!BF79</f>
        <v>173.43599999999998</v>
      </c>
      <c r="T30" s="4">
        <f>'Pine Stumpage'!BL79</f>
        <v>62.916167664670652</v>
      </c>
      <c r="U30" s="4">
        <f>'Pine Stumpage'!BM79</f>
        <v>75.897119341563794</v>
      </c>
      <c r="V30" s="4">
        <f>'Pine Stumpage'!BN79</f>
        <v>139</v>
      </c>
      <c r="W30" s="4">
        <f>'Pine Stumpage'!BO79</f>
        <v>147</v>
      </c>
      <c r="X30" s="4">
        <f>'Pine Stumpage'!BW79</f>
        <v>60.726666666666674</v>
      </c>
      <c r="Y30" s="4">
        <f>'Pine Stumpage'!BX79</f>
        <v>102.02519893899202</v>
      </c>
      <c r="Z30" s="4">
        <f>'Pine Stumpage'!CE79</f>
        <v>13.727312013828868</v>
      </c>
      <c r="AA30" s="4">
        <f>'Pine Stumpage'!CF79</f>
        <v>16.332061068702291</v>
      </c>
      <c r="AB30" s="4">
        <f>'Pine Stumpage'!CG79</f>
        <v>16</v>
      </c>
      <c r="AC30" s="4" t="s">
        <v>98</v>
      </c>
      <c r="AD30" s="4">
        <f>'Pine Stumpage'!CS79</f>
        <v>33</v>
      </c>
      <c r="AE30" s="4">
        <f>'Pine Stumpage'!CT79</f>
        <v>25.084254143646412</v>
      </c>
      <c r="AF30" s="4">
        <f>'Pine Stumpage'!CZ79</f>
        <v>13.615635179153093</v>
      </c>
      <c r="AG30" s="4">
        <f>'Pine Stumpage'!DA79</f>
        <v>25.817875210792572</v>
      </c>
      <c r="AH30" s="4">
        <f>'Pine Stumpage'!DG79</f>
        <v>17</v>
      </c>
      <c r="AI30" s="4">
        <f>'Pine Stumpage'!DH79</f>
        <v>14.75</v>
      </c>
      <c r="AJ30" s="4">
        <f>'Pine Stumpage'!DN79</f>
        <v>12.441176470588232</v>
      </c>
      <c r="AK30" s="4">
        <f>'Pine Stumpage'!DO79</f>
        <v>13.5</v>
      </c>
      <c r="AL30" s="4">
        <f>'Pine Stumpage'!DU79</f>
        <v>6.9918699186991855</v>
      </c>
      <c r="AM30" s="4">
        <f>'Pine Stumpage'!DV79</f>
        <v>9.0754716981132084</v>
      </c>
      <c r="AN30" s="4">
        <f>'Pine Stumpage'!EB79</f>
        <v>11.200000000000001</v>
      </c>
      <c r="AO30" s="4">
        <f>'Pine Stumpage'!EC79</f>
        <v>14.207142857142856</v>
      </c>
      <c r="AP30" s="4" t="str">
        <f>'Pine Stumpage'!EI79</f>
        <v>na</v>
      </c>
      <c r="AQ30" s="4" t="str">
        <f>'Pine Stumpage'!EJ79</f>
        <v>na</v>
      </c>
      <c r="AR30" s="4">
        <f>'Pine Stumpage'!EK79</f>
        <v>14.5</v>
      </c>
      <c r="AS30" s="4">
        <f>'Pine Stumpage'!EL79</f>
        <v>15</v>
      </c>
      <c r="AT30" s="4">
        <f>'Pine Stumpage'!ET79</f>
        <v>8.7606382978723421</v>
      </c>
      <c r="AU30" s="4">
        <f>'Pine Stumpage'!EU79</f>
        <v>10.543269230769234</v>
      </c>
      <c r="AW30" s="2">
        <v>100.5</v>
      </c>
      <c r="AX30" s="2">
        <v>100.36666666666667</v>
      </c>
      <c r="AY30" s="2">
        <v>97.9</v>
      </c>
      <c r="AZ30" s="2">
        <v>97.866666666666674</v>
      </c>
    </row>
    <row r="31" spans="1:52" x14ac:dyDescent="0.25">
      <c r="A31" s="2">
        <f t="shared" si="0"/>
        <v>1983</v>
      </c>
      <c r="B31" s="2">
        <v>2</v>
      </c>
      <c r="C31" s="2">
        <f t="shared" si="1"/>
        <v>26</v>
      </c>
      <c r="D31" s="4">
        <f>'Pine Stumpage'!H82</f>
        <v>168.41170122562249</v>
      </c>
      <c r="E31" s="4">
        <f>'Pine Stumpage'!I82</f>
        <v>190.68344806944026</v>
      </c>
      <c r="F31" s="4">
        <f>'Pine Stumpage'!J82</f>
        <v>173</v>
      </c>
      <c r="G31" s="4" t="s">
        <v>98</v>
      </c>
      <c r="H31" s="4">
        <f>'Pine Stumpage'!V82</f>
        <v>182</v>
      </c>
      <c r="I31" s="4">
        <f>'Pine Stumpage'!W82</f>
        <v>176.65973810018707</v>
      </c>
      <c r="J31" s="4">
        <f>'Pine Stumpage'!AC82</f>
        <v>138.64104992558515</v>
      </c>
      <c r="K31" s="4">
        <f>'Pine Stumpage'!AD82</f>
        <v>182.35866405647499</v>
      </c>
      <c r="L31" s="4">
        <f>'Pine Stumpage'!AJ82</f>
        <v>159</v>
      </c>
      <c r="M31" s="4">
        <f>'Pine Stumpage'!AK82</f>
        <v>164</v>
      </c>
      <c r="N31" s="4">
        <f>'Pine Stumpage'!AQ82</f>
        <v>152.36470259703992</v>
      </c>
      <c r="O31" s="4">
        <f>'Pine Stumpage'!AR82</f>
        <v>172</v>
      </c>
      <c r="P31" s="4">
        <f>'Pine Stumpage'!AX82</f>
        <v>98.290381679389299</v>
      </c>
      <c r="Q31" s="4">
        <f>'Pine Stumpage'!AY82</f>
        <v>167.4281515523968</v>
      </c>
      <c r="R31" s="4">
        <f>'Pine Stumpage'!AZ82</f>
        <v>136</v>
      </c>
      <c r="S31" s="4">
        <f>'Pine Stumpage'!BF82</f>
        <v>188.14976000000001</v>
      </c>
      <c r="T31" s="4">
        <f>'Pine Stumpage'!BL82</f>
        <v>107.94610778443113</v>
      </c>
      <c r="U31" s="4" t="str">
        <f>'Pine Stumpage'!BM82</f>
        <v>na</v>
      </c>
      <c r="V31" s="4">
        <f>'Pine Stumpage'!BN82</f>
        <v>169</v>
      </c>
      <c r="W31" s="4">
        <f>'Pine Stumpage'!BO82</f>
        <v>171</v>
      </c>
      <c r="X31" s="4">
        <f>'Pine Stumpage'!BW82</f>
        <v>80.206666666666663</v>
      </c>
      <c r="Y31" s="4">
        <f>'Pine Stumpage'!BX82</f>
        <v>115.35013262599469</v>
      </c>
      <c r="Z31" s="4">
        <f>'Pine Stumpage'!CE82</f>
        <v>15.969749351771824</v>
      </c>
      <c r="AA31" s="4">
        <f>'Pine Stumpage'!CF82</f>
        <v>18.308615049073065</v>
      </c>
      <c r="AB31" s="4">
        <f>'Pine Stumpage'!CG82</f>
        <v>16.5</v>
      </c>
      <c r="AC31" s="4" t="s">
        <v>98</v>
      </c>
      <c r="AD31" s="4">
        <f>'Pine Stumpage'!CS82</f>
        <v>29.5</v>
      </c>
      <c r="AE31" s="4">
        <f>'Pine Stumpage'!CT82</f>
        <v>26.981353591160225</v>
      </c>
      <c r="AF31" s="4">
        <f>'Pine Stumpage'!CZ82</f>
        <v>14.615635179153095</v>
      </c>
      <c r="AG31" s="4">
        <f>'Pine Stumpage'!DA82</f>
        <v>26.340640809443499</v>
      </c>
      <c r="AH31" s="4">
        <f>'Pine Stumpage'!DG82</f>
        <v>18</v>
      </c>
      <c r="AI31" s="4">
        <f>'Pine Stumpage'!DH82</f>
        <v>15</v>
      </c>
      <c r="AJ31" s="4">
        <f>'Pine Stumpage'!DN82</f>
        <v>11.735294117647056</v>
      </c>
      <c r="AK31" s="4">
        <f>'Pine Stumpage'!DO82</f>
        <v>13.5</v>
      </c>
      <c r="AL31" s="4">
        <f>'Pine Stumpage'!DU82</f>
        <v>6.9918699186991855</v>
      </c>
      <c r="AM31" s="4">
        <f>'Pine Stumpage'!DV82</f>
        <v>9.4339622641509457</v>
      </c>
      <c r="AN31" s="4">
        <f>'Pine Stumpage'!EB82</f>
        <v>12.4</v>
      </c>
      <c r="AO31" s="4">
        <f>'Pine Stumpage'!EC82</f>
        <v>17.207142857142856</v>
      </c>
      <c r="AP31" s="4" t="str">
        <f>'Pine Stumpage'!EI82</f>
        <v>na</v>
      </c>
      <c r="AQ31" s="4" t="str">
        <f>'Pine Stumpage'!EJ82</f>
        <v>na</v>
      </c>
      <c r="AR31" s="4">
        <f>'Pine Stumpage'!EK82</f>
        <v>14.5</v>
      </c>
      <c r="AS31" s="4">
        <f>'Pine Stumpage'!EL82</f>
        <v>15</v>
      </c>
      <c r="AT31" s="4">
        <f>'Pine Stumpage'!ET82</f>
        <v>7.8297872340425538</v>
      </c>
      <c r="AU31" s="4">
        <f>'Pine Stumpage'!EU82</f>
        <v>10.275641025641029</v>
      </c>
      <c r="AW31" s="2">
        <v>100.8</v>
      </c>
      <c r="AX31" s="2">
        <v>100.73333333333333</v>
      </c>
      <c r="AY31" s="2">
        <v>99.2</v>
      </c>
      <c r="AZ31" s="2">
        <v>99.100000000000009</v>
      </c>
    </row>
    <row r="32" spans="1:52" x14ac:dyDescent="0.25">
      <c r="A32" s="2">
        <f t="shared" si="0"/>
        <v>1983</v>
      </c>
      <c r="B32" s="2">
        <v>3</v>
      </c>
      <c r="C32" s="2">
        <f t="shared" si="1"/>
        <v>27</v>
      </c>
      <c r="D32" s="4">
        <f>'Pine Stumpage'!H85</f>
        <v>168.89038772835892</v>
      </c>
      <c r="E32" s="4">
        <f>'Pine Stumpage'!I85</f>
        <v>188.09763543849147</v>
      </c>
      <c r="F32" s="4">
        <f>'Pine Stumpage'!J85</f>
        <v>177</v>
      </c>
      <c r="G32" s="4" t="s">
        <v>98</v>
      </c>
      <c r="H32" s="4">
        <f>'Pine Stumpage'!V85</f>
        <v>180</v>
      </c>
      <c r="I32" s="4">
        <f>'Pine Stumpage'!W85</f>
        <v>172.87965080024944</v>
      </c>
      <c r="J32" s="4">
        <f>'Pine Stumpage'!AC85</f>
        <v>119.85901772425922</v>
      </c>
      <c r="K32" s="4">
        <f>'Pine Stumpage'!AD85</f>
        <v>165.60194577920146</v>
      </c>
      <c r="L32" s="4">
        <f>'Pine Stumpage'!AJ85</f>
        <v>172</v>
      </c>
      <c r="M32" s="4">
        <f>'Pine Stumpage'!AK85</f>
        <v>180</v>
      </c>
      <c r="N32" s="4">
        <f>'Pine Stumpage'!AQ85</f>
        <v>156.04412175370004</v>
      </c>
      <c r="O32" s="4">
        <f>'Pine Stumpage'!AR85</f>
        <v>170</v>
      </c>
      <c r="P32" s="4">
        <f>'Pine Stumpage'!AX85</f>
        <v>97.289160305343501</v>
      </c>
      <c r="Q32" s="4">
        <f>'Pine Stumpage'!AY85</f>
        <v>172.58045209212852</v>
      </c>
      <c r="R32" s="4">
        <f>'Pine Stumpage'!AZ85</f>
        <v>126</v>
      </c>
      <c r="S32" s="4">
        <f>'Pine Stumpage'!BF85</f>
        <v>163.67391999999998</v>
      </c>
      <c r="T32" s="4">
        <f>'Pine Stumpage'!BL85</f>
        <v>75.712574850299404</v>
      </c>
      <c r="U32" s="4" t="str">
        <f>'Pine Stumpage'!BM85</f>
        <v>na</v>
      </c>
      <c r="V32" s="4">
        <f>'Pine Stumpage'!BN85</f>
        <v>179</v>
      </c>
      <c r="W32" s="4">
        <f>'Pine Stumpage'!BO85</f>
        <v>195</v>
      </c>
      <c r="X32" s="4">
        <f>'Pine Stumpage'!BW85</f>
        <v>66.680000000000007</v>
      </c>
      <c r="Y32" s="4">
        <f>'Pine Stumpage'!BX85</f>
        <v>110.59946949602121</v>
      </c>
      <c r="Z32" s="4">
        <f>'Pine Stumpage'!CE85</f>
        <v>16.181936041486605</v>
      </c>
      <c r="AA32" s="4">
        <f>'Pine Stumpage'!CF85</f>
        <v>18.630861504907308</v>
      </c>
      <c r="AB32" s="4">
        <f>'Pine Stumpage'!CG85</f>
        <v>17.5</v>
      </c>
      <c r="AC32" s="4" t="s">
        <v>98</v>
      </c>
      <c r="AD32" s="4">
        <f>'Pine Stumpage'!CS85</f>
        <v>29.5</v>
      </c>
      <c r="AE32" s="4">
        <f>'Pine Stumpage'!CT85</f>
        <v>25.542127071823209</v>
      </c>
      <c r="AF32" s="4">
        <f>'Pine Stumpage'!CZ85</f>
        <v>13.855048859934854</v>
      </c>
      <c r="AG32" s="4">
        <f>'Pine Stumpage'!DA85</f>
        <v>23.295109612141644</v>
      </c>
      <c r="AH32" s="4">
        <f>'Pine Stumpage'!DG85</f>
        <v>19.25</v>
      </c>
      <c r="AI32" s="4">
        <f>'Pine Stumpage'!DH85</f>
        <v>16</v>
      </c>
      <c r="AJ32" s="4">
        <f>'Pine Stumpage'!DN85</f>
        <v>13.382352941176467</v>
      </c>
      <c r="AK32" s="4">
        <f>'Pine Stumpage'!DO85</f>
        <v>15.5</v>
      </c>
      <c r="AL32" s="4">
        <f>'Pine Stumpage'!DU85</f>
        <v>7.4878048780487791</v>
      </c>
      <c r="AM32" s="4">
        <f>'Pine Stumpage'!DV85</f>
        <v>10.433962264150946</v>
      </c>
      <c r="AN32" s="4">
        <f>'Pine Stumpage'!EB85</f>
        <v>12.4</v>
      </c>
      <c r="AO32" s="4">
        <f>'Pine Stumpage'!EC85</f>
        <v>17.37959183673469</v>
      </c>
      <c r="AP32" s="4">
        <f>'Pine Stumpage'!EI85</f>
        <v>7.4642857142857144</v>
      </c>
      <c r="AQ32" s="4">
        <f>'Pine Stumpage'!EJ85</f>
        <v>6.9999999999999991</v>
      </c>
      <c r="AR32" s="4">
        <f>'Pine Stumpage'!EK85</f>
        <v>15.75</v>
      </c>
      <c r="AS32" s="4">
        <f>'Pine Stumpage'!EL85</f>
        <v>16</v>
      </c>
      <c r="AT32" s="4">
        <f>'Pine Stumpage'!ET85</f>
        <v>7.6063829787234054</v>
      </c>
      <c r="AU32" s="4">
        <f>'Pine Stumpage'!EU85</f>
        <v>10.637820512820515</v>
      </c>
      <c r="AW32" s="2">
        <v>101.8</v>
      </c>
      <c r="AX32" s="2">
        <v>101.7</v>
      </c>
      <c r="AY32" s="2">
        <v>100.2</v>
      </c>
      <c r="AZ32" s="2">
        <v>100.26666666666667</v>
      </c>
    </row>
    <row r="33" spans="1:52" x14ac:dyDescent="0.25">
      <c r="A33" s="2">
        <f t="shared" si="0"/>
        <v>1983</v>
      </c>
      <c r="B33" s="2">
        <v>4</v>
      </c>
      <c r="C33" s="2">
        <f t="shared" si="1"/>
        <v>28</v>
      </c>
      <c r="D33" s="4">
        <f>'Pine Stumpage'!H88</f>
        <v>182.9208355815926</v>
      </c>
      <c r="E33" s="4">
        <f>'Pine Stumpage'!I88</f>
        <v>200.9393594732116</v>
      </c>
      <c r="F33" s="4">
        <f>'Pine Stumpage'!J88</f>
        <v>168</v>
      </c>
      <c r="G33" s="4" t="s">
        <v>98</v>
      </c>
      <c r="H33" s="4">
        <f>'Pine Stumpage'!V88</f>
        <v>179</v>
      </c>
      <c r="I33" s="4">
        <f>'Pine Stumpage'!W88</f>
        <v>179</v>
      </c>
      <c r="J33" s="4">
        <f>'Pine Stumpage'!AC88</f>
        <v>107.83980516844809</v>
      </c>
      <c r="K33" s="4">
        <f>'Pine Stumpage'!AD88</f>
        <v>178.99258468292095</v>
      </c>
      <c r="L33" s="4">
        <f>'Pine Stumpage'!AJ88</f>
        <v>162</v>
      </c>
      <c r="M33" s="4">
        <f>'Pine Stumpage'!AK88</f>
        <v>158</v>
      </c>
      <c r="N33" s="4">
        <f>'Pine Stumpage'!AQ88</f>
        <v>150.15805640882434</v>
      </c>
      <c r="O33" s="4">
        <f>'Pine Stumpage'!AR88</f>
        <v>157</v>
      </c>
      <c r="P33" s="4">
        <f>'Pine Stumpage'!AX88</f>
        <v>104.76061068702288</v>
      </c>
      <c r="Q33" s="4">
        <f>'Pine Stumpage'!AY88</f>
        <v>160.41666221343456</v>
      </c>
      <c r="R33" s="4">
        <f>'Pine Stumpage'!AZ88</f>
        <v>120</v>
      </c>
      <c r="S33" s="4">
        <f>'Pine Stumpage'!BF88</f>
        <v>169.13648000000001</v>
      </c>
      <c r="T33" s="4">
        <f>'Pine Stumpage'!BL88</f>
        <v>88.982035928143702</v>
      </c>
      <c r="U33" s="4">
        <f>'Pine Stumpage'!BM88</f>
        <v>90.493827160493822</v>
      </c>
      <c r="V33" s="4">
        <f>'Pine Stumpage'!BN88</f>
        <v>157</v>
      </c>
      <c r="W33" s="4">
        <f>'Pine Stumpage'!BO88</f>
        <v>163</v>
      </c>
      <c r="X33" s="4">
        <f>'Pine Stumpage'!BW88</f>
        <v>72.286666666666676</v>
      </c>
      <c r="Y33" s="4">
        <f>'Pine Stumpage'!BX88</f>
        <v>129.35013262599466</v>
      </c>
      <c r="Z33" s="4">
        <f>'Pine Stumpage'!CE88</f>
        <v>16.136560069144341</v>
      </c>
      <c r="AA33" s="4">
        <f>'Pine Stumpage'!CF88</f>
        <v>20.523446019629226</v>
      </c>
      <c r="AB33" s="4">
        <f>'Pine Stumpage'!CG88</f>
        <v>17.5</v>
      </c>
      <c r="AC33" s="4" t="s">
        <v>98</v>
      </c>
      <c r="AD33" s="4">
        <f>'Pine Stumpage'!CS88</f>
        <v>29.5</v>
      </c>
      <c r="AE33" s="4">
        <f>'Pine Stumpage'!CT88</f>
        <v>26.621546961325972</v>
      </c>
      <c r="AF33" s="4">
        <f>'Pine Stumpage'!CZ88</f>
        <v>13.188925081433226</v>
      </c>
      <c r="AG33" s="4">
        <f>'Pine Stumpage'!DA88</f>
        <v>22.726812816188861</v>
      </c>
      <c r="AH33" s="4">
        <f>'Pine Stumpage'!DG88</f>
        <v>16.5</v>
      </c>
      <c r="AI33" s="4">
        <f>'Pine Stumpage'!DH88</f>
        <v>15</v>
      </c>
      <c r="AJ33" s="4">
        <f>'Pine Stumpage'!DN88</f>
        <v>13.088235294117645</v>
      </c>
      <c r="AK33" s="4">
        <f>'Pine Stumpage'!DO88</f>
        <v>14.5</v>
      </c>
      <c r="AL33" s="4">
        <f>'Pine Stumpage'!DU88</f>
        <v>8.2398373983739823</v>
      </c>
      <c r="AM33" s="4">
        <f>'Pine Stumpage'!DV88</f>
        <v>10.57547169811321</v>
      </c>
      <c r="AN33" s="4">
        <f>'Pine Stumpage'!EB88</f>
        <v>11.5</v>
      </c>
      <c r="AO33" s="4">
        <f>'Pine Stumpage'!EC88</f>
        <v>17.034693877551017</v>
      </c>
      <c r="AP33" s="4">
        <f>'Pine Stumpage'!EI88</f>
        <v>7.4642857142857144</v>
      </c>
      <c r="AQ33" s="4">
        <f>'Pine Stumpage'!EJ88</f>
        <v>6.9999999999999991</v>
      </c>
      <c r="AR33" s="4">
        <f>'Pine Stumpage'!EK88</f>
        <v>13</v>
      </c>
      <c r="AS33" s="4">
        <f>'Pine Stumpage'!EL88</f>
        <v>14.5</v>
      </c>
      <c r="AT33" s="4">
        <f>'Pine Stumpage'!ET88</f>
        <v>7.6063829787234054</v>
      </c>
      <c r="AU33" s="4">
        <f>'Pine Stumpage'!EU88</f>
        <v>10.637820512820515</v>
      </c>
      <c r="AW33" s="2">
        <v>102.1</v>
      </c>
      <c r="AX33" s="2">
        <v>102.2</v>
      </c>
      <c r="AY33" s="2">
        <v>101.2</v>
      </c>
      <c r="AZ33" s="2">
        <v>101.16666666666667</v>
      </c>
    </row>
    <row r="34" spans="1:52" x14ac:dyDescent="0.25">
      <c r="A34" s="2">
        <f t="shared" si="0"/>
        <v>1984</v>
      </c>
      <c r="B34" s="2">
        <v>1</v>
      </c>
      <c r="C34" s="2">
        <f t="shared" si="1"/>
        <v>29</v>
      </c>
      <c r="D34" s="4">
        <f>'Pine Stumpage'!H91</f>
        <v>151.92692515223931</v>
      </c>
      <c r="E34" s="4">
        <f>'Pine Stumpage'!I91</f>
        <v>176.07398982340615</v>
      </c>
      <c r="F34" s="4">
        <f>'Pine Stumpage'!J91</f>
        <v>176</v>
      </c>
      <c r="G34" s="4" t="s">
        <v>98</v>
      </c>
      <c r="H34" s="4">
        <f>'Pine Stumpage'!V91</f>
        <v>169</v>
      </c>
      <c r="I34" s="4">
        <f>'Pine Stumpage'!W91</f>
        <v>160.09956350031177</v>
      </c>
      <c r="J34" s="4">
        <f>'Pine Stumpage'!AC91</f>
        <v>109.70518197808144</v>
      </c>
      <c r="K34" s="4">
        <f>'Pine Stumpage'!AD91</f>
        <v>167.28498546597845</v>
      </c>
      <c r="L34" s="4">
        <f>'Pine Stumpage'!AJ91</f>
        <v>169</v>
      </c>
      <c r="M34" s="4">
        <f>'Pine Stumpage'!AK91</f>
        <v>153</v>
      </c>
      <c r="N34" s="4">
        <f>'Pine Stumpage'!AQ91</f>
        <v>153.88941636414407</v>
      </c>
      <c r="O34" s="4">
        <f>'Pine Stumpage'!AR91</f>
        <v>165</v>
      </c>
      <c r="P34" s="4">
        <f>'Pine Stumpage'!AX91</f>
        <v>101.76061068702288</v>
      </c>
      <c r="Q34" s="4">
        <f>'Pine Stumpage'!AY91</f>
        <v>162.20114359001769</v>
      </c>
      <c r="R34" s="4">
        <f>'Pine Stumpage'!AZ91</f>
        <v>108</v>
      </c>
      <c r="S34" s="4">
        <f>'Pine Stumpage'!BF91</f>
        <v>168.22463999999999</v>
      </c>
      <c r="T34" s="4">
        <f>'Pine Stumpage'!BL91</f>
        <v>84.491017964071858</v>
      </c>
      <c r="U34" s="4">
        <f>'Pine Stumpage'!BM91</f>
        <v>91.193415637860085</v>
      </c>
      <c r="V34" s="4">
        <f>'Pine Stumpage'!BN91</f>
        <v>157</v>
      </c>
      <c r="W34" s="4">
        <f>'Pine Stumpage'!BO91</f>
        <v>158</v>
      </c>
      <c r="X34" s="4">
        <f>'Pine Stumpage'!BW91</f>
        <v>78.720000000000013</v>
      </c>
      <c r="Y34" s="4">
        <f>'Pine Stumpage'!BX91</f>
        <v>141.70026525198938</v>
      </c>
      <c r="Z34" s="4">
        <f>'Pine Stumpage'!CE91</f>
        <v>15.409248055315473</v>
      </c>
      <c r="AA34" s="4">
        <f>'Pine Stumpage'!CF91</f>
        <v>20.332061068702291</v>
      </c>
      <c r="AB34" s="4">
        <f>'Pine Stumpage'!CG91</f>
        <v>19</v>
      </c>
      <c r="AC34" s="4" t="s">
        <v>98</v>
      </c>
      <c r="AD34" s="4">
        <f>'Pine Stumpage'!CS91</f>
        <v>31.75</v>
      </c>
      <c r="AE34" s="4">
        <f>'Pine Stumpage'!CT91</f>
        <v>29.051450276243095</v>
      </c>
      <c r="AF34" s="4">
        <f>'Pine Stumpage'!CZ91</f>
        <v>13.90228013029316</v>
      </c>
      <c r="AG34" s="4">
        <f>'Pine Stumpage'!DA91</f>
        <v>24.295109612141644</v>
      </c>
      <c r="AH34" s="4">
        <f>'Pine Stumpage'!DG91</f>
        <v>17</v>
      </c>
      <c r="AI34" s="4">
        <f>'Pine Stumpage'!DH91</f>
        <v>15</v>
      </c>
      <c r="AJ34" s="4">
        <f>'Pine Stumpage'!DN91</f>
        <v>13.088235294117645</v>
      </c>
      <c r="AK34" s="4">
        <f>'Pine Stumpage'!DO91</f>
        <v>14.5</v>
      </c>
      <c r="AL34" s="4">
        <f>'Pine Stumpage'!DU91</f>
        <v>8.2398373983739823</v>
      </c>
      <c r="AM34" s="4">
        <f>'Pine Stumpage'!DV91</f>
        <v>10.57547169811321</v>
      </c>
      <c r="AN34" s="4">
        <f>'Pine Stumpage'!EB91</f>
        <v>11.5</v>
      </c>
      <c r="AO34" s="4">
        <f>'Pine Stumpage'!EC91</f>
        <v>17.034693877551017</v>
      </c>
      <c r="AP34" s="4">
        <f>'Pine Stumpage'!EI91</f>
        <v>7.9285714285714288</v>
      </c>
      <c r="AQ34" s="4">
        <f>'Pine Stumpage'!EJ91</f>
        <v>6.9999999999999991</v>
      </c>
      <c r="AR34" s="4">
        <f>'Pine Stumpage'!EK91</f>
        <v>17.5</v>
      </c>
      <c r="AS34" s="4">
        <f>'Pine Stumpage'!EL91</f>
        <v>15.5</v>
      </c>
      <c r="AT34" s="4">
        <f>'Pine Stumpage'!ET91</f>
        <v>7.6063829787234054</v>
      </c>
      <c r="AU34" s="4">
        <f>'Pine Stumpage'!EU91</f>
        <v>10.637820512820515</v>
      </c>
      <c r="AW34" s="2">
        <v>103.2</v>
      </c>
      <c r="AX34" s="2">
        <v>103.33333333333333</v>
      </c>
      <c r="AY34" s="2">
        <v>102.4</v>
      </c>
      <c r="AZ34" s="2">
        <v>102.3</v>
      </c>
    </row>
    <row r="35" spans="1:52" x14ac:dyDescent="0.25">
      <c r="A35" s="2">
        <f t="shared" si="0"/>
        <v>1984</v>
      </c>
      <c r="B35" s="2">
        <v>2</v>
      </c>
      <c r="C35" s="2">
        <f t="shared" si="1"/>
        <v>30</v>
      </c>
      <c r="D35" s="4">
        <f>'Pine Stumpage'!H94</f>
        <v>124.78686502736456</v>
      </c>
      <c r="E35" s="4">
        <f>'Pine Stumpage'!I94</f>
        <v>170.97635438491469</v>
      </c>
      <c r="F35" s="4">
        <f>'Pine Stumpage'!J94</f>
        <v>164</v>
      </c>
      <c r="G35" s="4" t="s">
        <v>98</v>
      </c>
      <c r="H35" s="4">
        <f>'Pine Stumpage'!V94</f>
        <v>175</v>
      </c>
      <c r="I35" s="4">
        <f>'Pine Stumpage'!W94</f>
        <v>174.10995635003118</v>
      </c>
      <c r="J35" s="4">
        <f>'Pine Stumpage'!AC94</f>
        <v>107.07698552293328</v>
      </c>
      <c r="K35" s="4">
        <f>'Pine Stumpage'!AD94</f>
        <v>171.39063890371943</v>
      </c>
      <c r="L35" s="4">
        <f>'Pine Stumpage'!AJ94</f>
        <v>170</v>
      </c>
      <c r="M35" s="4">
        <f>'Pine Stumpage'!AK94</f>
        <v>162</v>
      </c>
      <c r="N35" s="4">
        <f>'Pine Stumpage'!AQ94</f>
        <v>161.1946383691706</v>
      </c>
      <c r="O35" s="4">
        <f>'Pine Stumpage'!AR94</f>
        <v>178</v>
      </c>
      <c r="P35" s="4">
        <f>'Pine Stumpage'!AX94</f>
        <v>107.58442748091601</v>
      </c>
      <c r="Q35" s="4">
        <f>'Pine Stumpage'!AY94</f>
        <v>158.29022604606428</v>
      </c>
      <c r="R35" s="4">
        <f>'Pine Stumpage'!AZ94</f>
        <v>95</v>
      </c>
      <c r="S35" s="4">
        <f>'Pine Stumpage'!BF94</f>
        <v>168.83695999999998</v>
      </c>
      <c r="T35" s="4">
        <f>'Pine Stumpage'!BL94</f>
        <v>82.185628742514965</v>
      </c>
      <c r="U35" s="4">
        <f>'Pine Stumpage'!BM94</f>
        <v>85.144032921810705</v>
      </c>
      <c r="V35" s="4">
        <f>'Pine Stumpage'!BN94</f>
        <v>171</v>
      </c>
      <c r="W35" s="4">
        <f>'Pine Stumpage'!BO94</f>
        <v>160</v>
      </c>
      <c r="X35" s="4">
        <f>'Pine Stumpage'!BW94</f>
        <v>65.326666666666668</v>
      </c>
      <c r="Y35" s="4">
        <f>'Pine Stumpage'!BX94</f>
        <v>136.72546419098143</v>
      </c>
      <c r="Z35" s="4">
        <f>'Pine Stumpage'!CE94</f>
        <v>15.424373379429561</v>
      </c>
      <c r="AA35" s="4">
        <f>'Pine Stumpage'!CF94</f>
        <v>18.261723009814617</v>
      </c>
      <c r="AB35" s="4">
        <f>'Pine Stumpage'!CG94</f>
        <v>19</v>
      </c>
      <c r="AC35" s="4" t="s">
        <v>98</v>
      </c>
      <c r="AD35" s="4">
        <f>'Pine Stumpage'!CS94</f>
        <v>31.75</v>
      </c>
      <c r="AE35" s="4">
        <f>'Pine Stumpage'!CT94</f>
        <v>29.771063535911608</v>
      </c>
      <c r="AF35" s="4">
        <f>'Pine Stumpage'!CZ94</f>
        <v>13.545602605863191</v>
      </c>
      <c r="AG35" s="4">
        <f>'Pine Stumpage'!DA94</f>
        <v>23.033726812816184</v>
      </c>
      <c r="AH35" s="4">
        <f>'Pine Stumpage'!DG94</f>
        <v>18.5</v>
      </c>
      <c r="AI35" s="4">
        <f>'Pine Stumpage'!DH94</f>
        <v>15.5</v>
      </c>
      <c r="AJ35" s="4">
        <f>'Pine Stumpage'!DN94</f>
        <v>12.882352941176467</v>
      </c>
      <c r="AK35" s="4">
        <f>'Pine Stumpage'!DO94</f>
        <v>15</v>
      </c>
      <c r="AL35" s="4">
        <f>'Pine Stumpage'!DU94</f>
        <v>7.247967479674795</v>
      </c>
      <c r="AM35" s="4">
        <f>'Pine Stumpage'!DV94</f>
        <v>10.009433962264154</v>
      </c>
      <c r="AN35" s="4">
        <f>'Pine Stumpage'!EB94</f>
        <v>11.5</v>
      </c>
      <c r="AO35" s="4">
        <f>'Pine Stumpage'!EC94</f>
        <v>17.034693877551017</v>
      </c>
      <c r="AP35" s="4">
        <f>'Pine Stumpage'!EI94</f>
        <v>7.9285714285714288</v>
      </c>
      <c r="AQ35" s="4">
        <f>'Pine Stumpage'!EJ94</f>
        <v>6.9999999999999991</v>
      </c>
      <c r="AR35" s="4">
        <f>'Pine Stumpage'!EK94</f>
        <v>16</v>
      </c>
      <c r="AS35" s="4">
        <f>'Pine Stumpage'!EL94</f>
        <v>15.5</v>
      </c>
      <c r="AT35" s="4">
        <f>'Pine Stumpage'!ET94</f>
        <v>7.8138297872340434</v>
      </c>
      <c r="AU35" s="4">
        <f>'Pine Stumpage'!EU94</f>
        <v>11.181089743589748</v>
      </c>
      <c r="AW35" s="2">
        <v>104.1</v>
      </c>
      <c r="AX35" s="2">
        <v>104.03333333333335</v>
      </c>
      <c r="AY35" s="2">
        <v>103.4</v>
      </c>
      <c r="AZ35" s="2">
        <v>103.39999999999999</v>
      </c>
    </row>
    <row r="36" spans="1:52" x14ac:dyDescent="0.25">
      <c r="A36" s="2">
        <f t="shared" si="0"/>
        <v>1984</v>
      </c>
      <c r="B36" s="2">
        <v>3</v>
      </c>
      <c r="C36" s="2">
        <f t="shared" si="1"/>
        <v>31</v>
      </c>
      <c r="D36" s="4">
        <f>'Pine Stumpage'!H97</f>
        <v>162.42388036691594</v>
      </c>
      <c r="E36" s="4">
        <f>'Pine Stumpage'!I97</f>
        <v>177.74408859622866</v>
      </c>
      <c r="F36" s="4">
        <f>'Pine Stumpage'!J97</f>
        <v>154</v>
      </c>
      <c r="G36" s="4" t="s">
        <v>98</v>
      </c>
      <c r="H36" s="4">
        <f>'Pine Stumpage'!V97</f>
        <v>167</v>
      </c>
      <c r="I36" s="4">
        <f>'Pine Stumpage'!W97</f>
        <v>160.76969445021825</v>
      </c>
      <c r="J36" s="4">
        <f>'Pine Stumpage'!AC97</f>
        <v>124.48721417940737</v>
      </c>
      <c r="K36" s="4">
        <f>'Pine Stumpage'!AD97</f>
        <v>163.04911906033095</v>
      </c>
      <c r="L36" s="4">
        <f>'Pine Stumpage'!AJ97</f>
        <v>140</v>
      </c>
      <c r="M36" s="4">
        <f>'Pine Stumpage'!AK97</f>
        <v>138</v>
      </c>
      <c r="N36" s="4">
        <f>'Pine Stumpage'!AQ97</f>
        <v>134.54789165037698</v>
      </c>
      <c r="O36" s="4">
        <f>'Pine Stumpage'!AR97</f>
        <v>148</v>
      </c>
      <c r="P36" s="4">
        <f>'Pine Stumpage'!AX97</f>
        <v>99.995114503816779</v>
      </c>
      <c r="Q36" s="4">
        <f>'Pine Stumpage'!AY97</f>
        <v>158.10057179500888</v>
      </c>
      <c r="R36" s="4">
        <f>'Pine Stumpage'!AZ97</f>
        <v>110</v>
      </c>
      <c r="S36" s="4">
        <f>'Pine Stumpage'!BF97</f>
        <v>169.21136000000001</v>
      </c>
      <c r="T36" s="4">
        <f>'Pine Stumpage'!BL97</f>
        <v>65.898203592814369</v>
      </c>
      <c r="U36" s="4">
        <f>'Pine Stumpage'!BM97</f>
        <v>72.345679012345684</v>
      </c>
      <c r="V36" s="4">
        <f>'Pine Stumpage'!BN97</f>
        <v>150</v>
      </c>
      <c r="W36" s="4">
        <f>'Pine Stumpage'!BO97</f>
        <v>151</v>
      </c>
      <c r="X36" s="4">
        <f>'Pine Stumpage'!BW97</f>
        <v>65.63333333333334</v>
      </c>
      <c r="Y36" s="4">
        <f>'Pine Stumpage'!BX97</f>
        <v>123.64986737400528</v>
      </c>
      <c r="Z36" s="4">
        <f>'Pine Stumpage'!CE97</f>
        <v>13.454624027657736</v>
      </c>
      <c r="AA36" s="4">
        <f>'Pine Stumpage'!CF97</f>
        <v>16.832061068702291</v>
      </c>
      <c r="AB36" s="4">
        <f>'Pine Stumpage'!CG97</f>
        <v>19</v>
      </c>
      <c r="AC36" s="4" t="s">
        <v>98</v>
      </c>
      <c r="AD36" s="4">
        <f>'Pine Stumpage'!CS97</f>
        <v>32</v>
      </c>
      <c r="AE36" s="4">
        <f>'Pine Stumpage'!CT97</f>
        <v>29.841160220994482</v>
      </c>
      <c r="AF36" s="4">
        <f>'Pine Stumpage'!CZ97</f>
        <v>13.688925081433224</v>
      </c>
      <c r="AG36" s="4">
        <f>'Pine Stumpage'!DA97</f>
        <v>22.510961214165256</v>
      </c>
      <c r="AH36" s="4">
        <f>'Pine Stumpage'!DG97</f>
        <v>19</v>
      </c>
      <c r="AI36" s="4">
        <f>'Pine Stumpage'!DH97</f>
        <v>17.75</v>
      </c>
      <c r="AJ36" s="4">
        <f>'Pine Stumpage'!DN97</f>
        <v>13.588235294117643</v>
      </c>
      <c r="AK36" s="4">
        <f>'Pine Stumpage'!DO97</f>
        <v>15</v>
      </c>
      <c r="AL36" s="4">
        <f>'Pine Stumpage'!DU97</f>
        <v>7.7398373983739823</v>
      </c>
      <c r="AM36" s="4">
        <f>'Pine Stumpage'!DV97</f>
        <v>10.433962264150946</v>
      </c>
      <c r="AN36" s="4">
        <f>'Pine Stumpage'!EB97</f>
        <v>11.5</v>
      </c>
      <c r="AO36" s="4">
        <f>'Pine Stumpage'!EC97</f>
        <v>17.034693877551017</v>
      </c>
      <c r="AP36" s="4">
        <f>'Pine Stumpage'!EI97</f>
        <v>7.9642857142857144</v>
      </c>
      <c r="AQ36" s="4">
        <f>'Pine Stumpage'!EJ97</f>
        <v>7.2407407407407405</v>
      </c>
      <c r="AR36" s="4">
        <f>'Pine Stumpage'!EK97</f>
        <v>17</v>
      </c>
      <c r="AS36" s="4">
        <f>'Pine Stumpage'!EL97</f>
        <v>16</v>
      </c>
      <c r="AT36" s="4">
        <f>'Pine Stumpage'!ET97</f>
        <v>8.2446808510638299</v>
      </c>
      <c r="AU36" s="4">
        <f>'Pine Stumpage'!EU97</f>
        <v>11.362179487179489</v>
      </c>
      <c r="AW36" s="2">
        <v>103.8</v>
      </c>
      <c r="AX36" s="2">
        <v>103.8</v>
      </c>
      <c r="AY36" s="2">
        <v>104.5</v>
      </c>
      <c r="AZ36" s="2">
        <v>104.53333333333335</v>
      </c>
    </row>
    <row r="37" spans="1:52" x14ac:dyDescent="0.25">
      <c r="A37" s="2">
        <f t="shared" si="0"/>
        <v>1984</v>
      </c>
      <c r="B37" s="2">
        <v>4</v>
      </c>
      <c r="C37" s="2">
        <f t="shared" si="1"/>
        <v>32</v>
      </c>
      <c r="D37" s="4">
        <f>'Pine Stumpage'!H100</f>
        <v>135.4177907962692</v>
      </c>
      <c r="E37" s="4">
        <f>'Pine Stumpage'!I100</f>
        <v>161.62280754265188</v>
      </c>
      <c r="F37" s="4">
        <f>'Pine Stumpage'!J100</f>
        <v>147</v>
      </c>
      <c r="G37" s="4" t="s">
        <v>98</v>
      </c>
      <c r="H37" s="4">
        <f>'Pine Stumpage'!V100</f>
        <v>167</v>
      </c>
      <c r="I37" s="4">
        <f>'Pine Stumpage'!W100</f>
        <v>169.67013094990645</v>
      </c>
      <c r="J37" s="4">
        <f>'Pine Stumpage'!AC100</f>
        <v>103.7564605601407</v>
      </c>
      <c r="K37" s="4">
        <f>'Pine Stumpage'!AD100</f>
        <v>158.28498546597845</v>
      </c>
      <c r="L37" s="4">
        <f>'Pine Stumpage'!AJ100</f>
        <v>145</v>
      </c>
      <c r="M37" s="4">
        <f>'Pine Stumpage'!AK100</f>
        <v>150</v>
      </c>
      <c r="N37" s="4">
        <f>'Pine Stumpage'!AQ100</f>
        <v>136.65065624127337</v>
      </c>
      <c r="O37" s="4">
        <f>'Pine Stumpage'!AR100</f>
        <v>143</v>
      </c>
      <c r="P37" s="4">
        <f>'Pine Stumpage'!AX100</f>
        <v>88.523664122137376</v>
      </c>
      <c r="Q37" s="4">
        <f>'Pine Stumpage'!AY100</f>
        <v>153.50574466948115</v>
      </c>
      <c r="R37" s="4">
        <f>'Pine Stumpage'!AZ100</f>
        <v>100</v>
      </c>
      <c r="S37" s="4">
        <f>'Pine Stumpage'!BF100</f>
        <v>160.91183999999998</v>
      </c>
      <c r="T37" s="4">
        <f>'Pine Stumpage'!BL100</f>
        <v>79.712574850299404</v>
      </c>
      <c r="U37" s="4" t="str">
        <f>'Pine Stumpage'!BM100</f>
        <v>na</v>
      </c>
      <c r="V37" s="4">
        <f>'Pine Stumpage'!BN100</f>
        <v>142</v>
      </c>
      <c r="W37" s="4">
        <f>'Pine Stumpage'!BO100</f>
        <v>148</v>
      </c>
      <c r="X37" s="4">
        <f>'Pine Stumpage'!BW100</f>
        <v>61.940000000000012</v>
      </c>
      <c r="Y37" s="4">
        <f>'Pine Stumpage'!BX100</f>
        <v>105.89920424403182</v>
      </c>
      <c r="Z37" s="4">
        <f>'Pine Stumpage'!CE100</f>
        <v>16</v>
      </c>
      <c r="AA37" s="4">
        <f>'Pine Stumpage'!CF100</f>
        <v>17.308615049073065</v>
      </c>
      <c r="AB37" s="4">
        <f>'Pine Stumpage'!CG100</f>
        <v>19</v>
      </c>
      <c r="AC37" s="4" t="s">
        <v>98</v>
      </c>
      <c r="AD37" s="4">
        <f>'Pine Stumpage'!CS100</f>
        <v>32</v>
      </c>
      <c r="AE37" s="4">
        <f>'Pine Stumpage'!CT100</f>
        <v>30.560773480662988</v>
      </c>
      <c r="AF37" s="4">
        <f>'Pine Stumpage'!CZ100</f>
        <v>13.5700325732899</v>
      </c>
      <c r="AG37" s="4">
        <f>'Pine Stumpage'!DA100</f>
        <v>22.726812816188861</v>
      </c>
      <c r="AH37" s="4">
        <f>'Pine Stumpage'!DG100</f>
        <v>19</v>
      </c>
      <c r="AI37" s="4">
        <f>'Pine Stumpage'!DH100</f>
        <v>17.75</v>
      </c>
      <c r="AJ37" s="4">
        <f>'Pine Stumpage'!DN100</f>
        <v>13.17647058823529</v>
      </c>
      <c r="AK37" s="4">
        <f>'Pine Stumpage'!DO100</f>
        <v>16</v>
      </c>
      <c r="AL37" s="4">
        <f>'Pine Stumpage'!DU100</f>
        <v>8.235772357723576</v>
      </c>
      <c r="AM37" s="4">
        <f>'Pine Stumpage'!DV100</f>
        <v>10.716981132075475</v>
      </c>
      <c r="AN37" s="4">
        <f>'Pine Stumpage'!EB100</f>
        <v>11.95</v>
      </c>
      <c r="AO37" s="4">
        <f>'Pine Stumpage'!EC100</f>
        <v>17.034693877551017</v>
      </c>
      <c r="AP37" s="4">
        <f>'Pine Stumpage'!EI100</f>
        <v>8.4285714285714288</v>
      </c>
      <c r="AQ37" s="4">
        <f>'Pine Stumpage'!EJ100</f>
        <v>7.2407407407407405</v>
      </c>
      <c r="AR37" s="4">
        <f>'Pine Stumpage'!EK100</f>
        <v>21</v>
      </c>
      <c r="AS37" s="4">
        <f>'Pine Stumpage'!EL100</f>
        <v>20</v>
      </c>
      <c r="AT37" s="4">
        <f>'Pine Stumpage'!ET100</f>
        <v>8.6063829787234063</v>
      </c>
      <c r="AU37" s="4">
        <f>'Pine Stumpage'!EU100</f>
        <v>11.362179487179489</v>
      </c>
      <c r="AW37" s="2">
        <v>103.7</v>
      </c>
      <c r="AX37" s="2">
        <v>103.53333333333335</v>
      </c>
      <c r="AY37" s="2">
        <v>105.3</v>
      </c>
      <c r="AZ37" s="2">
        <v>105.3</v>
      </c>
    </row>
    <row r="38" spans="1:52" x14ac:dyDescent="0.25">
      <c r="A38" s="2">
        <f t="shared" si="0"/>
        <v>1985</v>
      </c>
      <c r="B38" s="2">
        <v>1</v>
      </c>
      <c r="C38" s="2">
        <f t="shared" si="1"/>
        <v>33</v>
      </c>
      <c r="D38" s="4">
        <f>'Pine Stumpage'!H103</f>
        <v>139.89038772835892</v>
      </c>
      <c r="E38" s="4">
        <f>'Pine Stumpage'!I103</f>
        <v>171.72044298114335</v>
      </c>
      <c r="F38" s="4">
        <f>'Pine Stumpage'!J103</f>
        <v>153</v>
      </c>
      <c r="G38" s="4" t="s">
        <v>98</v>
      </c>
      <c r="H38" s="4">
        <f>'Pine Stumpage'!V103</f>
        <v>182</v>
      </c>
      <c r="I38" s="4">
        <f>'Pine Stumpage'!W103</f>
        <v>153.51860320099772</v>
      </c>
      <c r="J38" s="4">
        <f>'Pine Stumpage'!AC103</f>
        <v>110.6731159518333</v>
      </c>
      <c r="K38" s="4">
        <f>'Pine Stumpage'!AD103</f>
        <v>162.88693124517997</v>
      </c>
      <c r="L38" s="4">
        <f>'Pine Stumpage'!AJ103</f>
        <v>141</v>
      </c>
      <c r="M38" s="4">
        <f>'Pine Stumpage'!AK103</f>
        <v>144</v>
      </c>
      <c r="N38" s="4">
        <f>'Pine Stumpage'!AQ103</f>
        <v>141.53811784417758</v>
      </c>
      <c r="O38" s="4">
        <f>'Pine Stumpage'!AR103</f>
        <v>155</v>
      </c>
      <c r="P38" s="4">
        <f>'Pine Stumpage'!AX103</f>
        <v>90.229618320610669</v>
      </c>
      <c r="Q38" s="4">
        <f>'Pine Stumpage'!AY103</f>
        <v>158.22700796237916</v>
      </c>
      <c r="R38" s="4">
        <f>'Pine Stumpage'!AZ103</f>
        <v>117</v>
      </c>
      <c r="S38" s="4">
        <f>'Pine Stumpage'!BF103</f>
        <v>162.76208</v>
      </c>
      <c r="T38" s="4">
        <f>'Pine Stumpage'!BL103</f>
        <v>85.06586826347305</v>
      </c>
      <c r="U38" s="4">
        <f>'Pine Stumpage'!BM103</f>
        <v>82.691358024691368</v>
      </c>
      <c r="V38" s="4">
        <f>'Pine Stumpage'!BN103</f>
        <v>154</v>
      </c>
      <c r="W38" s="4">
        <f>'Pine Stumpage'!BO103</f>
        <v>151</v>
      </c>
      <c r="X38" s="4">
        <f>'Pine Stumpage'!BW103</f>
        <v>82.600000000000009</v>
      </c>
      <c r="Y38" s="4">
        <f>'Pine Stumpage'!BX103</f>
        <v>107.29973474801059</v>
      </c>
      <c r="Z38" s="4">
        <f>'Pine Stumpage'!CE103</f>
        <v>16.651685393258429</v>
      </c>
      <c r="AA38" s="4">
        <f>'Pine Stumpage'!CF103</f>
        <v>21.046892039258452</v>
      </c>
      <c r="AB38" s="4">
        <f>'Pine Stumpage'!CG103</f>
        <v>16</v>
      </c>
      <c r="AC38" s="4" t="s">
        <v>98</v>
      </c>
      <c r="AD38" s="4">
        <f>'Pine Stumpage'!CS103</f>
        <v>35</v>
      </c>
      <c r="AE38" s="4">
        <f>'Pine Stumpage'!CT103</f>
        <v>31.761740331491715</v>
      </c>
      <c r="AF38" s="4">
        <f>'Pine Stumpage'!CZ103</f>
        <v>13.5700325732899</v>
      </c>
      <c r="AG38" s="4">
        <f>'Pine Stumpage'!DA103</f>
        <v>24.635750421585151</v>
      </c>
      <c r="AH38" s="4">
        <f>'Pine Stumpage'!DG103</f>
        <v>18.5</v>
      </c>
      <c r="AI38" s="4">
        <f>'Pine Stumpage'!DH103</f>
        <v>17.75</v>
      </c>
      <c r="AJ38" s="4">
        <f>'Pine Stumpage'!DN103</f>
        <v>13.235294117647056</v>
      </c>
      <c r="AK38" s="4">
        <f>'Pine Stumpage'!DO103</f>
        <v>15</v>
      </c>
      <c r="AL38" s="4">
        <f>'Pine Stumpage'!DU103</f>
        <v>8.3617886178861767</v>
      </c>
      <c r="AM38" s="4">
        <f>'Pine Stumpage'!DV103</f>
        <v>11.433962264150946</v>
      </c>
      <c r="AN38" s="4">
        <f>'Pine Stumpage'!EB103</f>
        <v>12.4</v>
      </c>
      <c r="AO38" s="4">
        <f>'Pine Stumpage'!EC103</f>
        <v>17.37959183673469</v>
      </c>
      <c r="AP38" s="4">
        <f>'Pine Stumpage'!EI103</f>
        <v>9.821428571428573</v>
      </c>
      <c r="AQ38" s="4">
        <f>'Pine Stumpage'!EJ103</f>
        <v>7.2407407407407405</v>
      </c>
      <c r="AR38" s="4">
        <f>'Pine Stumpage'!EK103</f>
        <v>21.5</v>
      </c>
      <c r="AS38" s="4">
        <f>'Pine Stumpage'!EL103</f>
        <v>19</v>
      </c>
      <c r="AT38" s="4">
        <f>'Pine Stumpage'!ET103</f>
        <v>9.3297872340425556</v>
      </c>
      <c r="AU38" s="4">
        <f>'Pine Stumpage'!EU103</f>
        <v>11.362179487179489</v>
      </c>
      <c r="AW38" s="2">
        <v>103.3</v>
      </c>
      <c r="AX38" s="2">
        <v>103.26666666666665</v>
      </c>
      <c r="AY38" s="2">
        <v>106</v>
      </c>
      <c r="AZ38" s="2">
        <v>105.96666666666665</v>
      </c>
    </row>
    <row r="39" spans="1:52" x14ac:dyDescent="0.25">
      <c r="A39" s="2">
        <f t="shared" si="0"/>
        <v>1985</v>
      </c>
      <c r="B39" s="2">
        <v>2</v>
      </c>
      <c r="C39" s="2">
        <f t="shared" ref="C39:C70" si="2">C38+1</f>
        <v>34</v>
      </c>
      <c r="D39" s="4">
        <f>'Pine Stumpage'!H106</f>
        <v>107.42388036691592</v>
      </c>
      <c r="E39" s="4">
        <f>'Pine Stumpage'!I106</f>
        <v>129.87871894642319</v>
      </c>
      <c r="F39" s="4">
        <f>'Pine Stumpage'!J106</f>
        <v>143</v>
      </c>
      <c r="G39" s="4" t="s">
        <v>98</v>
      </c>
      <c r="H39" s="4">
        <f>'Pine Stumpage'!V106</f>
        <v>158</v>
      </c>
      <c r="I39" s="4">
        <f>'Pine Stumpage'!W106</f>
        <v>150.87965080024944</v>
      </c>
      <c r="J39" s="4">
        <f>'Pine Stumpage'!AC106</f>
        <v>89.230821269111061</v>
      </c>
      <c r="K39" s="4">
        <f>'Pine Stumpage'!AD106</f>
        <v>143.49629234146045</v>
      </c>
      <c r="L39" s="4">
        <f>'Pine Stumpage'!AJ106</f>
        <v>131</v>
      </c>
      <c r="M39" s="4">
        <f>'Pine Stumpage'!AK106</f>
        <v>118</v>
      </c>
      <c r="N39" s="4">
        <f>'Pine Stumpage'!AQ106</f>
        <v>86.614912035744197</v>
      </c>
      <c r="O39" s="4">
        <f>'Pine Stumpage'!AR106</f>
        <v>100</v>
      </c>
      <c r="P39" s="4">
        <f>'Pine Stumpage'!AX106</f>
        <v>74.41068702290076</v>
      </c>
      <c r="Q39" s="4">
        <f>'Pine Stumpage'!AY106</f>
        <v>112.64367017581364</v>
      </c>
      <c r="R39" s="4">
        <f>'Pine Stumpage'!AZ106</f>
        <v>108</v>
      </c>
      <c r="S39" s="4">
        <f>'Pine Stumpage'!BF106</f>
        <v>157.29951999999997</v>
      </c>
      <c r="T39" s="4">
        <f>'Pine Stumpage'!BL106</f>
        <v>58.203592814371255</v>
      </c>
      <c r="U39" s="4" t="str">
        <f>'Pine Stumpage'!BM106</f>
        <v>na</v>
      </c>
      <c r="V39" s="4">
        <f>'Pine Stumpage'!BN106</f>
        <v>126</v>
      </c>
      <c r="W39" s="4">
        <f>'Pine Stumpage'!BO106</f>
        <v>125</v>
      </c>
      <c r="X39" s="4">
        <f>'Pine Stumpage'!BW106</f>
        <v>62.120000000000005</v>
      </c>
      <c r="Y39" s="4">
        <f>'Pine Stumpage'!BX106</f>
        <v>103.18635703580902</v>
      </c>
      <c r="Z39" s="4">
        <f>'Pine Stumpage'!CE106</f>
        <v>14.939498703543649</v>
      </c>
      <c r="AA39" s="4">
        <f>'Pine Stumpage'!CF106</f>
        <v>18.046892039258452</v>
      </c>
      <c r="AB39" s="4">
        <f>'Pine Stumpage'!CG106</f>
        <v>16</v>
      </c>
      <c r="AC39" s="4" t="s">
        <v>98</v>
      </c>
      <c r="AD39" s="4">
        <f>'Pine Stumpage'!CS106</f>
        <v>26</v>
      </c>
      <c r="AE39" s="4">
        <f>'Pine Stumpage'!CT106</f>
        <v>25.280386740331494</v>
      </c>
      <c r="AF39" s="4">
        <f>'Pine Stumpage'!CZ106</f>
        <v>13.188925081433226</v>
      </c>
      <c r="AG39" s="4">
        <f>'Pine Stumpage'!DA106</f>
        <v>20.340640809443499</v>
      </c>
      <c r="AH39" s="4">
        <f>'Pine Stumpage'!DG106</f>
        <v>16.75</v>
      </c>
      <c r="AI39" s="4">
        <f>'Pine Stumpage'!DH106</f>
        <v>15.5</v>
      </c>
      <c r="AJ39" s="4">
        <f>'Pine Stumpage'!DN106</f>
        <v>12.088235294117643</v>
      </c>
      <c r="AK39" s="4">
        <f>'Pine Stumpage'!DO106</f>
        <v>13.5</v>
      </c>
      <c r="AL39" s="4">
        <f>'Pine Stumpage'!DU106</f>
        <v>8.3617886178861767</v>
      </c>
      <c r="AM39" s="4">
        <f>'Pine Stumpage'!DV106</f>
        <v>11.433962264150946</v>
      </c>
      <c r="AN39" s="4">
        <f>'Pine Stumpage'!EB106</f>
        <v>12.200000000000001</v>
      </c>
      <c r="AO39" s="4">
        <f>'Pine Stumpage'!EC106</f>
        <v>15.034693877551017</v>
      </c>
      <c r="AP39" s="4">
        <f>'Pine Stumpage'!EI106</f>
        <v>10.821428571428573</v>
      </c>
      <c r="AQ39" s="4">
        <f>'Pine Stumpage'!EJ106</f>
        <v>8.2407407407407405</v>
      </c>
      <c r="AR39" s="4">
        <f>'Pine Stumpage'!EK106</f>
        <v>17</v>
      </c>
      <c r="AS39" s="4">
        <f>'Pine Stumpage'!EL106</f>
        <v>16.5</v>
      </c>
      <c r="AT39" s="4">
        <f>'Pine Stumpage'!ET106</f>
        <v>8.9680851063829792</v>
      </c>
      <c r="AU39" s="4">
        <f>'Pine Stumpage'!EU106</f>
        <v>11.362179487179489</v>
      </c>
      <c r="AW39" s="2">
        <v>103.5</v>
      </c>
      <c r="AX39" s="2">
        <v>103.36666666666667</v>
      </c>
      <c r="AY39" s="2">
        <v>107.3</v>
      </c>
      <c r="AZ39" s="2">
        <v>107.26666666666665</v>
      </c>
    </row>
    <row r="40" spans="1:52" x14ac:dyDescent="0.25">
      <c r="A40" s="2">
        <f t="shared" si="0"/>
        <v>1985</v>
      </c>
      <c r="B40" s="2">
        <v>3</v>
      </c>
      <c r="C40" s="2">
        <f t="shared" si="2"/>
        <v>35</v>
      </c>
      <c r="D40" s="4">
        <f>'Pine Stumpage'!H109</f>
        <v>120.84776073383182</v>
      </c>
      <c r="E40" s="4">
        <f>'Pine Stumpage'!I109</f>
        <v>152.58581263094879</v>
      </c>
      <c r="F40" s="4">
        <f>'Pine Stumpage'!J109</f>
        <v>113</v>
      </c>
      <c r="G40" s="4" t="s">
        <v>98</v>
      </c>
      <c r="H40" s="4">
        <f>'Pine Stumpage'!V109</f>
        <v>148</v>
      </c>
      <c r="I40" s="4">
        <f>'Pine Stumpage'!W109</f>
        <v>137.31947620037414</v>
      </c>
      <c r="J40" s="4">
        <f>'Pine Stumpage'!AC109</f>
        <v>97.910296306318486</v>
      </c>
      <c r="K40" s="4">
        <f>'Pine Stumpage'!AD109</f>
        <v>142.83781218484896</v>
      </c>
      <c r="L40" s="4">
        <f>'Pine Stumpage'!AJ109</f>
        <v>103</v>
      </c>
      <c r="M40" s="4">
        <f>'Pine Stumpage'!AK109</f>
        <v>115</v>
      </c>
      <c r="N40" s="4">
        <f>'Pine Stumpage'!AQ109</f>
        <v>106.90254118961182</v>
      </c>
      <c r="O40" s="4">
        <f>'Pine Stumpage'!AR109</f>
        <v>117</v>
      </c>
      <c r="P40" s="4">
        <f>'Pine Stumpage'!AX109</f>
        <v>84.939236641221356</v>
      </c>
      <c r="Q40" s="4">
        <f>'Pine Stumpage'!AY109</f>
        <v>125.26436167370282</v>
      </c>
      <c r="R40" s="4">
        <f>'Pine Stumpage'!AZ109</f>
        <v>100</v>
      </c>
      <c r="S40" s="4">
        <f>'Pine Stumpage'!BF109</f>
        <v>148.82368</v>
      </c>
      <c r="T40" s="4">
        <f>'Pine Stumpage'!BL109</f>
        <v>64.796407185628738</v>
      </c>
      <c r="U40" s="4">
        <f>'Pine Stumpage'!BM109</f>
        <v>68.596707818930042</v>
      </c>
      <c r="V40" s="4">
        <f>'Pine Stumpage'!BN109</f>
        <v>102</v>
      </c>
      <c r="W40" s="4">
        <f>'Pine Stumpage'!BO109</f>
        <v>90</v>
      </c>
      <c r="X40" s="4">
        <f>'Pine Stumpage'!BW109</f>
        <v>61.420000000000009</v>
      </c>
      <c r="Y40" s="4">
        <f>'Pine Stumpage'!BX109</f>
        <v>105.97480106100795</v>
      </c>
      <c r="Z40" s="4">
        <f>'Pine Stumpage'!CE109</f>
        <v>15.394122731201383</v>
      </c>
      <c r="AA40" s="4">
        <f>'Pine Stumpage'!CF109</f>
        <v>19.785169029443839</v>
      </c>
      <c r="AB40" s="4">
        <f>'Pine Stumpage'!CG109</f>
        <v>13</v>
      </c>
      <c r="AC40" s="4" t="s">
        <v>98</v>
      </c>
      <c r="AD40" s="4">
        <f>'Pine Stumpage'!CS109</f>
        <v>24</v>
      </c>
      <c r="AE40" s="4">
        <f>'Pine Stumpage'!CT109</f>
        <v>21.841160220994482</v>
      </c>
      <c r="AF40" s="4">
        <f>'Pine Stumpage'!CZ109</f>
        <v>12.426710097719869</v>
      </c>
      <c r="AG40" s="4">
        <f>'Pine Stumpage'!DA109</f>
        <v>20.340640809443499</v>
      </c>
      <c r="AH40" s="4">
        <f>'Pine Stumpage'!DG109</f>
        <v>16.75</v>
      </c>
      <c r="AI40" s="4">
        <f>'Pine Stumpage'!DH109</f>
        <v>15.5</v>
      </c>
      <c r="AJ40" s="4">
        <f>'Pine Stumpage'!DN109</f>
        <v>11.823529411764703</v>
      </c>
      <c r="AK40" s="4">
        <f>'Pine Stumpage'!DO109</f>
        <v>15</v>
      </c>
      <c r="AL40" s="4">
        <f>'Pine Stumpage'!DU109</f>
        <v>7.9918699186991855</v>
      </c>
      <c r="AM40" s="4">
        <f>'Pine Stumpage'!DV109</f>
        <v>9.7169811320754746</v>
      </c>
      <c r="AN40" s="4">
        <f>'Pine Stumpage'!EB109</f>
        <v>11.075000000000001</v>
      </c>
      <c r="AO40" s="4">
        <f>'Pine Stumpage'!EC109</f>
        <v>15.034693877551017</v>
      </c>
      <c r="AP40" s="4">
        <f>'Pine Stumpage'!EI109</f>
        <v>9.8571428571428577</v>
      </c>
      <c r="AQ40" s="4">
        <f>'Pine Stumpage'!EJ109</f>
        <v>7.9999999999999991</v>
      </c>
      <c r="AR40" s="4">
        <f>'Pine Stumpage'!EK109</f>
        <v>15</v>
      </c>
      <c r="AS40" s="4">
        <f>'Pine Stumpage'!EL109</f>
        <v>16</v>
      </c>
      <c r="AT40" s="4" t="str">
        <f>'Pine Stumpage'!ET109</f>
        <v>na</v>
      </c>
      <c r="AU40" s="4">
        <f>'Pine Stumpage'!EU109</f>
        <v>11.362179487179489</v>
      </c>
      <c r="AW40" s="2">
        <v>102.7</v>
      </c>
      <c r="AX40" s="2">
        <v>102.66666666666667</v>
      </c>
      <c r="AY40" s="2">
        <v>108</v>
      </c>
      <c r="AZ40" s="2">
        <v>108.03333333333335</v>
      </c>
    </row>
    <row r="41" spans="1:52" x14ac:dyDescent="0.25">
      <c r="A41" s="2">
        <f t="shared" si="0"/>
        <v>1985</v>
      </c>
      <c r="B41" s="2">
        <v>4</v>
      </c>
      <c r="C41" s="2">
        <f t="shared" si="2"/>
        <v>36</v>
      </c>
      <c r="D41" s="4">
        <f>'Pine Stumpage'!H112</f>
        <v>132.95128343482622</v>
      </c>
      <c r="E41" s="4">
        <f>'Pine Stumpage'!I112</f>
        <v>150.87871894642319</v>
      </c>
      <c r="F41" s="4">
        <f>'Pine Stumpage'!J112</f>
        <v>105</v>
      </c>
      <c r="G41" s="4" t="s">
        <v>98</v>
      </c>
      <c r="H41" s="4">
        <f>'Pine Stumpage'!V112</f>
        <v>154</v>
      </c>
      <c r="I41" s="4">
        <f>'Pine Stumpage'!W112</f>
        <v>138.86925795053003</v>
      </c>
      <c r="J41" s="4">
        <f>'Pine Stumpage'!AC112</f>
        <v>102.87823028007034</v>
      </c>
      <c r="K41" s="4">
        <f>'Pine Stumpage'!AD112</f>
        <v>138.415198433885</v>
      </c>
      <c r="L41" s="4">
        <f>'Pine Stumpage'!AJ112</f>
        <v>75</v>
      </c>
      <c r="M41" s="4">
        <f>'Pine Stumpage'!AK112</f>
        <v>80</v>
      </c>
      <c r="N41" s="4">
        <f>'Pine Stumpage'!AQ112</f>
        <v>122.30215023736383</v>
      </c>
      <c r="O41" s="4">
        <f>'Pine Stumpage'!AR112</f>
        <v>131</v>
      </c>
      <c r="P41" s="4">
        <f>'Pine Stumpage'!AX112</f>
        <v>86.761832061068688</v>
      </c>
      <c r="Q41" s="4">
        <f>'Pine Stumpage'!AY112</f>
        <v>129.35344412974942</v>
      </c>
      <c r="R41" s="4">
        <f>'Pine Stumpage'!AZ112</f>
        <v>105</v>
      </c>
      <c r="S41" s="4">
        <f>'Pine Stumpage'!BF112</f>
        <v>145.36112</v>
      </c>
      <c r="T41" s="4">
        <f>'Pine Stumpage'!BL112</f>
        <v>51.017964071856284</v>
      </c>
      <c r="U41" s="4">
        <f>'Pine Stumpage'!BM112</f>
        <v>77.489711934156389</v>
      </c>
      <c r="V41" s="4">
        <f>'Pine Stumpage'!BN112</f>
        <v>70</v>
      </c>
      <c r="W41" s="4">
        <f>'Pine Stumpage'!BO112</f>
        <v>66</v>
      </c>
      <c r="X41" s="4" t="str">
        <f>'Pine Stumpage'!BW112</f>
        <v>na</v>
      </c>
      <c r="Y41" s="4">
        <f>'Pine Stumpage'!BX112</f>
        <v>95</v>
      </c>
      <c r="Z41" s="4">
        <f>'Pine Stumpage'!CE112</f>
        <v>17.424373379429561</v>
      </c>
      <c r="AA41" s="4">
        <f>'Pine Stumpage'!CF112</f>
        <v>19.476553980370774</v>
      </c>
      <c r="AB41" s="4">
        <f>'Pine Stumpage'!CG112</f>
        <v>11</v>
      </c>
      <c r="AC41" s="4" t="s">
        <v>98</v>
      </c>
      <c r="AD41" s="4">
        <f>'Pine Stumpage'!CS112</f>
        <v>25</v>
      </c>
      <c r="AE41" s="4">
        <f>'Pine Stumpage'!CT112</f>
        <v>25.000000000000004</v>
      </c>
      <c r="AF41" s="4">
        <f>'Pine Stumpage'!CZ112</f>
        <v>13.426710097719869</v>
      </c>
      <c r="AG41" s="4">
        <f>'Pine Stumpage'!DA112</f>
        <v>20.386172006745355</v>
      </c>
      <c r="AH41" s="4">
        <f>'Pine Stumpage'!DG112</f>
        <v>9</v>
      </c>
      <c r="AI41" s="4">
        <f>'Pine Stumpage'!DH112</f>
        <v>8</v>
      </c>
      <c r="AJ41" s="4">
        <f>'Pine Stumpage'!DN112</f>
        <v>11.823529411764703</v>
      </c>
      <c r="AK41" s="4">
        <f>'Pine Stumpage'!DO112</f>
        <v>15</v>
      </c>
      <c r="AL41" s="4">
        <f>'Pine Stumpage'!DU112</f>
        <v>7.4959349593495919</v>
      </c>
      <c r="AM41" s="4">
        <f>'Pine Stumpage'!DV112</f>
        <v>9.4339622641509457</v>
      </c>
      <c r="AN41" s="4">
        <f>'Pine Stumpage'!EB112</f>
        <v>11.075000000000001</v>
      </c>
      <c r="AO41" s="4">
        <f>'Pine Stumpage'!EC112</f>
        <v>15.034693877551017</v>
      </c>
      <c r="AP41" s="4">
        <f>'Pine Stumpage'!EI112</f>
        <v>9.8571428571428577</v>
      </c>
      <c r="AQ41" s="4">
        <f>'Pine Stumpage'!EJ112</f>
        <v>7.9999999999999991</v>
      </c>
      <c r="AR41" s="4">
        <f>'Pine Stumpage'!EK112</f>
        <v>11</v>
      </c>
      <c r="AS41" s="4">
        <f>'Pine Stumpage'!EL112</f>
        <v>10</v>
      </c>
      <c r="AT41" s="4" t="str">
        <f>'Pine Stumpage'!ET112</f>
        <v>na</v>
      </c>
      <c r="AU41" s="4">
        <f>'Pine Stumpage'!EU112</f>
        <v>11.362179487179489</v>
      </c>
      <c r="AW41" s="2">
        <v>103.4</v>
      </c>
      <c r="AX41" s="2">
        <v>103.3</v>
      </c>
      <c r="AY41" s="2">
        <v>109</v>
      </c>
      <c r="AZ41" s="2">
        <v>109</v>
      </c>
    </row>
    <row r="42" spans="1:52" x14ac:dyDescent="0.25">
      <c r="A42" s="2">
        <f t="shared" si="0"/>
        <v>1986</v>
      </c>
      <c r="B42" s="2">
        <v>1</v>
      </c>
      <c r="C42" s="2">
        <f t="shared" si="2"/>
        <v>37</v>
      </c>
      <c r="D42" s="4">
        <f>'Pine Stumpage'!H115</f>
        <v>148.89038772835892</v>
      </c>
      <c r="E42" s="4">
        <f>'Pine Stumpage'!I115</f>
        <v>179.62280754265188</v>
      </c>
      <c r="F42" s="4">
        <f>'Pine Stumpage'!J115</f>
        <v>154</v>
      </c>
      <c r="G42" s="4" t="s">
        <v>98</v>
      </c>
      <c r="H42" s="4">
        <f>'Pine Stumpage'!V115</f>
        <v>157</v>
      </c>
      <c r="I42" s="4">
        <f>'Pine Stumpage'!W115</f>
        <v>158.78008729993763</v>
      </c>
      <c r="J42" s="4">
        <f>'Pine Stumpage'!AC115</f>
        <v>133.5064267352185</v>
      </c>
      <c r="K42" s="4">
        <f>'Pine Stumpage'!AD115</f>
        <v>157.39063890371946</v>
      </c>
      <c r="L42" s="4">
        <f>'Pine Stumpage'!AJ115</f>
        <v>108</v>
      </c>
      <c r="M42" s="4">
        <f>'Pine Stumpage'!AK115</f>
        <v>96</v>
      </c>
      <c r="N42" s="4">
        <f>'Pine Stumpage'!AQ115</f>
        <v>122.45908963976541</v>
      </c>
      <c r="O42" s="4">
        <f>'Pine Stumpage'!AR115</f>
        <v>143</v>
      </c>
      <c r="P42" s="4">
        <f>'Pine Stumpage'!AX115</f>
        <v>109.35114503816793</v>
      </c>
      <c r="Q42" s="4">
        <f>'Pine Stumpage'!AY115</f>
        <v>150.39079784107309</v>
      </c>
      <c r="R42" s="4">
        <f>'Pine Stumpage'!AZ115</f>
        <v>110</v>
      </c>
      <c r="S42" s="4">
        <f>'Pine Stumpage'!BF115</f>
        <v>157.44927999999999</v>
      </c>
      <c r="T42" s="4">
        <f>'Pine Stumpage'!BL115</f>
        <v>69.185628742514965</v>
      </c>
      <c r="U42" s="4">
        <f>'Pine Stumpage'!BM115</f>
        <v>66.547325102880663</v>
      </c>
      <c r="V42" s="4">
        <f>'Pine Stumpage'!BN115</f>
        <v>105</v>
      </c>
      <c r="W42" s="4">
        <f>'Pine Stumpage'!BO115</f>
        <v>112</v>
      </c>
      <c r="X42" s="4">
        <f>'Pine Stumpage'!BW115</f>
        <v>58.900000000000006</v>
      </c>
      <c r="Y42" s="4">
        <f>'Pine Stumpage'!BX115</f>
        <v>103.37533156498674</v>
      </c>
      <c r="Z42" s="4">
        <f>'Pine Stumpage'!CE115</f>
        <v>17.424373379429561</v>
      </c>
      <c r="AA42" s="4">
        <f>'Pine Stumpage'!CF115</f>
        <v>20</v>
      </c>
      <c r="AB42" s="4">
        <f>'Pine Stumpage'!CG115</f>
        <v>12.5</v>
      </c>
      <c r="AC42" s="4" t="s">
        <v>98</v>
      </c>
      <c r="AD42" s="4">
        <f>'Pine Stumpage'!CS115</f>
        <v>28</v>
      </c>
      <c r="AE42" s="4">
        <f>'Pine Stumpage'!CT115</f>
        <v>26.560773480662988</v>
      </c>
      <c r="AF42" s="4">
        <f>'Pine Stumpage'!CZ115</f>
        <v>13.664495114006515</v>
      </c>
      <c r="AG42" s="4">
        <f>'Pine Stumpage'!DA115</f>
        <v>22.102023608768967</v>
      </c>
      <c r="AH42" s="4">
        <f>'Pine Stumpage'!DG115</f>
        <v>13</v>
      </c>
      <c r="AI42" s="4">
        <f>'Pine Stumpage'!DH115</f>
        <v>12</v>
      </c>
      <c r="AJ42" s="4">
        <f>'Pine Stumpage'!DN115</f>
        <v>10.676470588235292</v>
      </c>
      <c r="AK42" s="4">
        <f>'Pine Stumpage'!DO115</f>
        <v>13.5</v>
      </c>
      <c r="AL42" s="4">
        <f>'Pine Stumpage'!DU115</f>
        <v>7.4959349593495919</v>
      </c>
      <c r="AM42" s="4">
        <f>'Pine Stumpage'!DV115</f>
        <v>8.7169811320754729</v>
      </c>
      <c r="AN42" s="4">
        <f>'Pine Stumpage'!EB115</f>
        <v>11.175000000000001</v>
      </c>
      <c r="AO42" s="4">
        <f>'Pine Stumpage'!EC115</f>
        <v>16.034693877551021</v>
      </c>
      <c r="AP42" s="4">
        <f>'Pine Stumpage'!EI115</f>
        <v>9.8571428571428577</v>
      </c>
      <c r="AQ42" s="4">
        <f>'Pine Stumpage'!EJ115</f>
        <v>7.9999999999999991</v>
      </c>
      <c r="AR42" s="4">
        <f>'Pine Stumpage'!EK115</f>
        <v>13</v>
      </c>
      <c r="AS42" s="4">
        <f>'Pine Stumpage'!EL115</f>
        <v>10.5</v>
      </c>
      <c r="AT42" s="4" t="str">
        <f>'Pine Stumpage'!ET115</f>
        <v>na</v>
      </c>
      <c r="AU42" s="4">
        <f>'Pine Stumpage'!EU115</f>
        <v>11.818910256410259</v>
      </c>
      <c r="AW42" s="2">
        <v>101.7</v>
      </c>
      <c r="AX42" s="2">
        <v>101.73333333333333</v>
      </c>
      <c r="AY42" s="2">
        <v>109.3</v>
      </c>
      <c r="AZ42" s="2">
        <v>109.23333333333333</v>
      </c>
    </row>
    <row r="43" spans="1:52" x14ac:dyDescent="0.25">
      <c r="A43" s="2">
        <f t="shared" si="0"/>
        <v>1986</v>
      </c>
      <c r="B43" s="2">
        <v>2</v>
      </c>
      <c r="C43" s="2">
        <f t="shared" si="2"/>
        <v>38</v>
      </c>
      <c r="D43" s="4">
        <f>'Pine Stumpage'!H118</f>
        <v>128.93301472288601</v>
      </c>
      <c r="E43" s="4">
        <f>'Pine Stumpage'!I118</f>
        <v>147.68344806944026</v>
      </c>
      <c r="F43" s="4">
        <f>'Pine Stumpage'!J118</f>
        <v>145</v>
      </c>
      <c r="G43" s="4" t="s">
        <v>98</v>
      </c>
      <c r="H43" s="4">
        <f>'Pine Stumpage'!V118</f>
        <v>158</v>
      </c>
      <c r="I43" s="4">
        <f>'Pine Stumpage'!W118</f>
        <v>134.85886510081065</v>
      </c>
      <c r="J43" s="4">
        <f>'Pine Stumpage'!AC118</f>
        <v>121.7756731159518</v>
      </c>
      <c r="K43" s="4">
        <f>'Pine Stumpage'!AD118</f>
        <v>158.04911906033095</v>
      </c>
      <c r="L43" s="4">
        <f>'Pine Stumpage'!AJ118</f>
        <v>100</v>
      </c>
      <c r="M43" s="4">
        <f>'Pine Stumpage'!AK118</f>
        <v>120</v>
      </c>
      <c r="N43" s="4">
        <f>'Pine Stumpage'!AQ118</f>
        <v>116.46802569114772</v>
      </c>
      <c r="O43" s="4">
        <f>'Pine Stumpage'!AR118</f>
        <v>128</v>
      </c>
      <c r="P43" s="4">
        <f>'Pine Stumpage'!AX118</f>
        <v>117.0534351145038</v>
      </c>
      <c r="Q43" s="4">
        <f>'Pine Stumpage'!AY118</f>
        <v>173.18965425105546</v>
      </c>
      <c r="R43" s="4">
        <f>'Pine Stumpage'!AZ118</f>
        <v>120</v>
      </c>
      <c r="S43" s="4">
        <f>'Pine Stumpage'!BF118</f>
        <v>154.21136000000001</v>
      </c>
      <c r="T43" s="4">
        <f>'Pine Stumpage'!BL118</f>
        <v>65.203592814371248</v>
      </c>
      <c r="U43" s="4">
        <f>'Pine Stumpage'!BM118</f>
        <v>76.794238683127588</v>
      </c>
      <c r="V43" s="4">
        <f>'Pine Stumpage'!BN118</f>
        <v>125</v>
      </c>
      <c r="W43" s="4">
        <f>'Pine Stumpage'!BO118</f>
        <v>137</v>
      </c>
      <c r="X43" s="4">
        <f>'Pine Stumpage'!BW118</f>
        <v>88.553333333333342</v>
      </c>
      <c r="Y43" s="4">
        <f>'Pine Stumpage'!BX118</f>
        <v>116.54907161803712</v>
      </c>
      <c r="Z43" s="4">
        <f>'Pine Stumpage'!CE118</f>
        <v>16.939498703543649</v>
      </c>
      <c r="AA43" s="4">
        <f>'Pine Stumpage'!CF118</f>
        <v>20.570338058887678</v>
      </c>
      <c r="AB43" s="4">
        <f>'Pine Stumpage'!CG118</f>
        <v>13</v>
      </c>
      <c r="AC43" s="4" t="s">
        <v>98</v>
      </c>
      <c r="AD43" s="4">
        <f>'Pine Stumpage'!CS118</f>
        <v>32</v>
      </c>
      <c r="AE43" s="4">
        <f>'Pine Stumpage'!CT118</f>
        <v>29.841160220994482</v>
      </c>
      <c r="AF43" s="4">
        <f>'Pine Stumpage'!CZ118</f>
        <v>12.188925081433224</v>
      </c>
      <c r="AG43" s="4">
        <f>'Pine Stumpage'!DA118</f>
        <v>20.295109612141644</v>
      </c>
      <c r="AH43" s="4">
        <f>'Pine Stumpage'!DG118</f>
        <v>14</v>
      </c>
      <c r="AI43" s="4">
        <f>'Pine Stumpage'!DH118</f>
        <v>13</v>
      </c>
      <c r="AJ43" s="4">
        <f>'Pine Stumpage'!DN118</f>
        <v>8.455882352941174</v>
      </c>
      <c r="AK43" s="4">
        <f>'Pine Stumpage'!DO118</f>
        <v>10.75</v>
      </c>
      <c r="AL43" s="4">
        <f>'Pine Stumpage'!DU118</f>
        <v>6.867886178861788</v>
      </c>
      <c r="AM43" s="4">
        <f>'Pine Stumpage'!DV118</f>
        <v>9.0047169811320771</v>
      </c>
      <c r="AN43" s="4">
        <f>'Pine Stumpage'!EB118</f>
        <v>11.3</v>
      </c>
      <c r="AO43" s="4">
        <f>'Pine Stumpage'!EC118</f>
        <v>15.034693877551017</v>
      </c>
      <c r="AP43" s="4">
        <f>'Pine Stumpage'!EI118</f>
        <v>9.8571428571428577</v>
      </c>
      <c r="AQ43" s="4">
        <f>'Pine Stumpage'!EJ118</f>
        <v>7.9999999999999991</v>
      </c>
      <c r="AR43" s="4">
        <f>'Pine Stumpage'!EK118</f>
        <v>10</v>
      </c>
      <c r="AS43" s="4">
        <f>'Pine Stumpage'!EL118</f>
        <v>9.5</v>
      </c>
      <c r="AT43" s="4" t="str">
        <f>'Pine Stumpage'!ET118</f>
        <v>na</v>
      </c>
      <c r="AU43" s="4">
        <f>'Pine Stumpage'!EU118</f>
        <v>11.543269230769234</v>
      </c>
      <c r="AW43" s="2">
        <v>100</v>
      </c>
      <c r="AX43" s="2">
        <v>99.833333333333329</v>
      </c>
      <c r="AY43" s="2">
        <v>108.9</v>
      </c>
      <c r="AZ43" s="2">
        <v>109</v>
      </c>
    </row>
    <row r="44" spans="1:52" x14ac:dyDescent="0.25">
      <c r="A44" s="2">
        <f t="shared" si="0"/>
        <v>1986</v>
      </c>
      <c r="B44" s="2">
        <v>3</v>
      </c>
      <c r="C44" s="2">
        <f t="shared" si="2"/>
        <v>39</v>
      </c>
      <c r="D44" s="4">
        <f>'Pine Stumpage'!H121</f>
        <v>110.39952208432902</v>
      </c>
      <c r="E44" s="4">
        <f>'Pine Stumpage'!I121</f>
        <v>146.20862017360071</v>
      </c>
      <c r="F44" s="4">
        <f>'Pine Stumpage'!J121</f>
        <v>143</v>
      </c>
      <c r="G44" s="4" t="s">
        <v>98</v>
      </c>
      <c r="H44" s="4">
        <f>'Pine Stumpage'!V121</f>
        <v>158</v>
      </c>
      <c r="I44" s="4">
        <f>'Pine Stumpage'!W121</f>
        <v>137.5289960507171</v>
      </c>
      <c r="J44" s="4">
        <f>'Pine Stumpage'!AC121</f>
        <v>111.62183736977403</v>
      </c>
      <c r="K44" s="4">
        <f>'Pine Stumpage'!AD121</f>
        <v>154.81325265468342</v>
      </c>
      <c r="L44" s="4">
        <f>'Pine Stumpage'!AJ121</f>
        <v>110</v>
      </c>
      <c r="M44" s="4">
        <f>'Pine Stumpage'!AK121</f>
        <v>104</v>
      </c>
      <c r="N44" s="4">
        <f>'Pine Stumpage'!AQ121</f>
        <v>90.872382016196582</v>
      </c>
      <c r="O44" s="4">
        <f>'Pine Stumpage'!AR121</f>
        <v>100</v>
      </c>
      <c r="P44" s="4">
        <f>'Pine Stumpage'!AX121</f>
        <v>88.938015267175558</v>
      </c>
      <c r="Q44" s="4">
        <f>'Pine Stumpage'!AY121</f>
        <v>133.82183508790683</v>
      </c>
      <c r="R44" s="4">
        <f>'Pine Stumpage'!AZ121</f>
        <v>112</v>
      </c>
      <c r="S44" s="4">
        <f>'Pine Stumpage'!BF121</f>
        <v>149.98671999999999</v>
      </c>
      <c r="T44" s="4">
        <f>'Pine Stumpage'!BL121</f>
        <v>64.155688622754496</v>
      </c>
      <c r="U44" s="4">
        <f>'Pine Stumpage'!BM121</f>
        <v>86.753086419753089</v>
      </c>
      <c r="V44" s="4">
        <f>'Pine Stumpage'!BN121</f>
        <v>110</v>
      </c>
      <c r="W44" s="4">
        <f>'Pine Stumpage'!BO121</f>
        <v>113</v>
      </c>
      <c r="X44" s="4">
        <f>'Pine Stumpage'!BW121</f>
        <v>81.600000000000009</v>
      </c>
      <c r="Y44" s="4">
        <f>'Pine Stumpage'!BX121</f>
        <v>112.37533156498672</v>
      </c>
      <c r="Z44" s="4">
        <f>'Pine Stumpage'!CE121</f>
        <v>14.166810717372515</v>
      </c>
      <c r="AA44" s="4">
        <f>'Pine Stumpage'!CF121</f>
        <v>18.832061068702291</v>
      </c>
      <c r="AB44" s="4">
        <f>'Pine Stumpage'!CG121</f>
        <v>11.5</v>
      </c>
      <c r="AC44" s="4" t="s">
        <v>98</v>
      </c>
      <c r="AD44" s="4">
        <f>'Pine Stumpage'!CS121</f>
        <v>23</v>
      </c>
      <c r="AE44" s="4">
        <f>'Pine Stumpage'!CT121</f>
        <v>19.401933701657462</v>
      </c>
      <c r="AF44" s="4">
        <f>'Pine Stumpage'!CZ121</f>
        <v>11.426710097719869</v>
      </c>
      <c r="AG44" s="4">
        <f>'Pine Stumpage'!DA121</f>
        <v>20.295109612141644</v>
      </c>
      <c r="AH44" s="4">
        <f>'Pine Stumpage'!DG121</f>
        <v>11</v>
      </c>
      <c r="AI44" s="4">
        <f>'Pine Stumpage'!DH121</f>
        <v>10.5</v>
      </c>
      <c r="AJ44" s="4">
        <f>'Pine Stumpage'!DN121</f>
        <v>9.470588235294116</v>
      </c>
      <c r="AK44" s="4">
        <f>'Pine Stumpage'!DO121</f>
        <v>10</v>
      </c>
      <c r="AL44" s="4">
        <f>'Pine Stumpage'!DU121</f>
        <v>6.9918699186991855</v>
      </c>
      <c r="AM44" s="4">
        <f>'Pine Stumpage'!DV121</f>
        <v>9.4339622641509457</v>
      </c>
      <c r="AN44" s="4">
        <f>'Pine Stumpage'!EB121</f>
        <v>9.8000000000000007</v>
      </c>
      <c r="AO44" s="4">
        <f>'Pine Stumpage'!EC121</f>
        <v>14.052040816326528</v>
      </c>
      <c r="AP44" s="4">
        <f>'Pine Stumpage'!EI121</f>
        <v>10.000000000000002</v>
      </c>
      <c r="AQ44" s="4">
        <f>'Pine Stumpage'!EJ121</f>
        <v>10.259259259259258</v>
      </c>
      <c r="AR44" s="4">
        <f>'Pine Stumpage'!EK121</f>
        <v>8.5</v>
      </c>
      <c r="AS44" s="4">
        <f>'Pine Stumpage'!EL121</f>
        <v>9.5</v>
      </c>
      <c r="AT44" s="4">
        <f>'Pine Stumpage'!ET121</f>
        <v>9.6755319148936181</v>
      </c>
      <c r="AU44" s="4">
        <f>'Pine Stumpage'!EU121</f>
        <v>12.405448717948719</v>
      </c>
      <c r="AW44" s="2">
        <v>99.3</v>
      </c>
      <c r="AX44" s="2">
        <v>99.366666666666674</v>
      </c>
      <c r="AY44" s="2">
        <v>109.7</v>
      </c>
      <c r="AZ44" s="2">
        <v>109.8</v>
      </c>
    </row>
    <row r="45" spans="1:52" x14ac:dyDescent="0.25">
      <c r="A45" s="2">
        <f t="shared" si="0"/>
        <v>1986</v>
      </c>
      <c r="B45" s="2">
        <v>4</v>
      </c>
      <c r="C45" s="2">
        <f t="shared" si="2"/>
        <v>40</v>
      </c>
      <c r="D45" s="4">
        <f>'Pine Stumpage'!H124</f>
        <v>112.95737300547293</v>
      </c>
      <c r="E45" s="4">
        <f>'Pine Stumpage'!I124</f>
        <v>139.20862017360071</v>
      </c>
      <c r="F45" s="4">
        <f>'Pine Stumpage'!J124</f>
        <v>82</v>
      </c>
      <c r="G45" s="4" t="s">
        <v>98</v>
      </c>
      <c r="H45" s="4">
        <f>'Pine Stumpage'!V124</f>
        <v>140</v>
      </c>
      <c r="I45" s="4">
        <f>'Pine Stumpage'!W124</f>
        <v>119.5289960507171</v>
      </c>
      <c r="J45" s="4">
        <f>'Pine Stumpage'!AC124</f>
        <v>109.28209985117033</v>
      </c>
      <c r="K45" s="4">
        <f>'Pine Stumpage'!AD124</f>
        <v>159.15477249807196</v>
      </c>
      <c r="L45" s="4">
        <f>'Pine Stumpage'!AJ124</f>
        <v>75</v>
      </c>
      <c r="M45" s="4">
        <f>'Pine Stumpage'!AK124</f>
        <v>85</v>
      </c>
      <c r="N45" s="4">
        <f>'Pine Stumpage'!AQ124</f>
        <v>95.129851996648966</v>
      </c>
      <c r="O45" s="4">
        <f>'Pine Stumpage'!AR124</f>
        <v>100</v>
      </c>
      <c r="P45" s="4">
        <f>'Pine Stumpage'!AX124</f>
        <v>89.054656488549597</v>
      </c>
      <c r="Q45" s="4">
        <f>'Pine Stumpage'!AY124</f>
        <v>139.03735371132373</v>
      </c>
      <c r="R45" s="4">
        <f>'Pine Stumpage'!AZ124</f>
        <v>110</v>
      </c>
      <c r="S45" s="4">
        <f>'Pine Stumpage'!BF124</f>
        <v>152.98671999999999</v>
      </c>
      <c r="T45" s="4">
        <f>'Pine Stumpage'!BL124</f>
        <v>84.880239520958085</v>
      </c>
      <c r="U45" s="4">
        <f>'Pine Stumpage'!BM124</f>
        <v>87.592592592592609</v>
      </c>
      <c r="V45" s="4">
        <f>'Pine Stumpage'!BN124</f>
        <v>86</v>
      </c>
      <c r="W45" s="4">
        <f>'Pine Stumpage'!BO124</f>
        <v>80</v>
      </c>
      <c r="X45" s="4">
        <f>'Pine Stumpage'!BW124</f>
        <v>84.38000000000001</v>
      </c>
      <c r="Y45" s="4">
        <f>'Pine Stumpage'!BX124</f>
        <v>119.99999999999997</v>
      </c>
      <c r="Z45" s="4">
        <f>'Pine Stumpage'!CE124</f>
        <v>13.757778738115817</v>
      </c>
      <c r="AA45" s="4">
        <f>'Pine Stumpage'!CF124</f>
        <v>19.320338058887678</v>
      </c>
      <c r="AB45" s="4">
        <f>'Pine Stumpage'!CG124</f>
        <v>12.5</v>
      </c>
      <c r="AC45" s="4" t="s">
        <v>98</v>
      </c>
      <c r="AD45" s="4">
        <f>'Pine Stumpage'!CS124</f>
        <v>20</v>
      </c>
      <c r="AE45" s="4">
        <f>'Pine Stumpage'!CT124</f>
        <v>20.000000000000004</v>
      </c>
      <c r="AF45" s="4">
        <f>'Pine Stumpage'!CZ124</f>
        <v>11.426710097719869</v>
      </c>
      <c r="AG45" s="4">
        <f>'Pine Stumpage'!DA124</f>
        <v>20.65303541315345</v>
      </c>
      <c r="AH45" s="4">
        <f>'Pine Stumpage'!DG124</f>
        <v>12.5</v>
      </c>
      <c r="AI45" s="4">
        <f>'Pine Stumpage'!DH124</f>
        <v>12.5</v>
      </c>
      <c r="AJ45" s="4">
        <f>'Pine Stumpage'!DN124</f>
        <v>11.42647058823529</v>
      </c>
      <c r="AK45" s="4">
        <f>'Pine Stumpage'!DO124</f>
        <v>11.25</v>
      </c>
      <c r="AL45" s="4">
        <f>'Pine Stumpage'!DU124</f>
        <v>7.9918699186991855</v>
      </c>
      <c r="AM45" s="4">
        <f>'Pine Stumpage'!DV124</f>
        <v>9.7169811320754746</v>
      </c>
      <c r="AN45" s="4">
        <f>'Pine Stumpage'!EB124</f>
        <v>9.8000000000000007</v>
      </c>
      <c r="AO45" s="4">
        <f>'Pine Stumpage'!EC124</f>
        <v>14.052040816326528</v>
      </c>
      <c r="AP45" s="4">
        <f>'Pine Stumpage'!EI124</f>
        <v>8.9642857142857153</v>
      </c>
      <c r="AQ45" s="4">
        <f>'Pine Stumpage'!EJ124</f>
        <v>8.7592592592592577</v>
      </c>
      <c r="AR45" s="4">
        <f>'Pine Stumpage'!EK124</f>
        <v>11.5</v>
      </c>
      <c r="AS45" s="4">
        <f>'Pine Stumpage'!EL124</f>
        <v>12.5</v>
      </c>
      <c r="AT45" s="4">
        <f>'Pine Stumpage'!ET124</f>
        <v>9.8297872340425556</v>
      </c>
      <c r="AU45" s="4">
        <f>'Pine Stumpage'!EU124</f>
        <v>11.862179487179489</v>
      </c>
      <c r="AW45" s="2">
        <v>99.8</v>
      </c>
      <c r="AX45" s="2">
        <v>99.733333333333334</v>
      </c>
      <c r="AY45" s="2">
        <v>110.4</v>
      </c>
      <c r="AZ45" s="2">
        <v>110.39999999999999</v>
      </c>
    </row>
    <row r="46" spans="1:52" x14ac:dyDescent="0.25">
      <c r="A46" s="2">
        <f t="shared" si="0"/>
        <v>1987</v>
      </c>
      <c r="B46" s="2">
        <v>1</v>
      </c>
      <c r="C46" s="2">
        <f t="shared" si="2"/>
        <v>41</v>
      </c>
      <c r="D46" s="4">
        <f>'Pine Stumpage'!H127</f>
        <v>102.42996993756265</v>
      </c>
      <c r="E46" s="4">
        <f>'Pine Stumpage'!I127</f>
        <v>124.42753666566895</v>
      </c>
      <c r="F46" s="4">
        <f>'Pine Stumpage'!J127</f>
        <v>100</v>
      </c>
      <c r="G46" s="4" t="s">
        <v>98</v>
      </c>
      <c r="H46" s="4">
        <f>'Pine Stumpage'!V127</f>
        <v>125</v>
      </c>
      <c r="I46" s="4">
        <f>'Pine Stumpage'!W127</f>
        <v>130.34026189981293</v>
      </c>
      <c r="J46" s="4">
        <f>'Pine Stumpage'!AC127</f>
        <v>122.87823028007034</v>
      </c>
      <c r="K46" s="4">
        <f>'Pine Stumpage'!AD127</f>
        <v>160.20389155840297</v>
      </c>
      <c r="L46" s="4">
        <f>'Pine Stumpage'!AJ127</f>
        <v>98</v>
      </c>
      <c r="M46" s="4">
        <f>'Pine Stumpage'!AK127</f>
        <v>110</v>
      </c>
      <c r="N46" s="4">
        <f>'Pine Stumpage'!AQ127</f>
        <v>107.11309690030716</v>
      </c>
      <c r="O46" s="4">
        <f>'Pine Stumpage'!AR127</f>
        <v>112</v>
      </c>
      <c r="P46" s="4">
        <f>'Pine Stumpage'!AX127</f>
        <v>99.996335877862577</v>
      </c>
      <c r="Q46" s="4">
        <f>'Pine Stumpage'!AY127</f>
        <v>138.12643616737031</v>
      </c>
      <c r="R46" s="4">
        <f>'Pine Stumpage'!AZ127</f>
        <v>100</v>
      </c>
      <c r="S46" s="4">
        <f>'Pine Stumpage'!BF127</f>
        <v>133.19808</v>
      </c>
      <c r="T46" s="4">
        <f>'Pine Stumpage'!BL127</f>
        <v>78.898203592814369</v>
      </c>
      <c r="U46" s="4" t="str">
        <f>'Pine Stumpage'!BM127</f>
        <v>na</v>
      </c>
      <c r="V46" s="4">
        <f>'Pine Stumpage'!BN127</f>
        <v>93</v>
      </c>
      <c r="W46" s="4">
        <f>'Pine Stumpage'!BO127</f>
        <v>98</v>
      </c>
      <c r="X46" s="4">
        <f>'Pine Stumpage'!BW127</f>
        <v>55.720000000000006</v>
      </c>
      <c r="Y46" s="4">
        <f>'Pine Stumpage'!BX127</f>
        <v>116.67506631299733</v>
      </c>
      <c r="Z46" s="4">
        <f>'Pine Stumpage'!CE127</f>
        <v>11.727312013828868</v>
      </c>
      <c r="AA46" s="4">
        <f>'Pine Stumpage'!CF127</f>
        <v>15.378953107960744</v>
      </c>
      <c r="AB46" s="4">
        <f>'Pine Stumpage'!CG127</f>
        <v>12</v>
      </c>
      <c r="AC46" s="4" t="s">
        <v>98</v>
      </c>
      <c r="AD46" s="4">
        <f>'Pine Stumpage'!CS127</f>
        <v>20</v>
      </c>
      <c r="AE46" s="4">
        <f>'Pine Stumpage'!CT127</f>
        <v>19.280386740331494</v>
      </c>
      <c r="AF46" s="4">
        <f>'Pine Stumpage'!CZ127</f>
        <v>14.188925081433224</v>
      </c>
      <c r="AG46" s="4">
        <f>'Pine Stumpage'!DA127</f>
        <v>20.386172006745355</v>
      </c>
      <c r="AH46" s="4">
        <f>'Pine Stumpage'!DG127</f>
        <v>10.75</v>
      </c>
      <c r="AI46" s="4">
        <f>'Pine Stumpage'!DH127</f>
        <v>12.5</v>
      </c>
      <c r="AJ46" s="4">
        <f>'Pine Stumpage'!DN127</f>
        <v>8.205882352941174</v>
      </c>
      <c r="AK46" s="4">
        <f>'Pine Stumpage'!DO127</f>
        <v>7.5</v>
      </c>
      <c r="AL46" s="4">
        <f>'Pine Stumpage'!DU127</f>
        <v>9.365853658536583</v>
      </c>
      <c r="AM46" s="4">
        <f>'Pine Stumpage'!DV127</f>
        <v>12.292452830188683</v>
      </c>
      <c r="AN46" s="4">
        <f>'Pine Stumpage'!EB127</f>
        <v>10.8</v>
      </c>
      <c r="AO46" s="4">
        <f>'Pine Stumpage'!EC127</f>
        <v>14.017346938775511</v>
      </c>
      <c r="AP46" s="4">
        <f>'Pine Stumpage'!EI127</f>
        <v>11.446428571428573</v>
      </c>
      <c r="AQ46" s="4">
        <f>'Pine Stumpage'!EJ127</f>
        <v>8.2777777777777768</v>
      </c>
      <c r="AR46" s="4">
        <f>'Pine Stumpage'!EK127</f>
        <v>14.5</v>
      </c>
      <c r="AS46" s="4">
        <f>'Pine Stumpage'!EL127</f>
        <v>15.5</v>
      </c>
      <c r="AT46" s="4">
        <f>'Pine Stumpage'!ET127</f>
        <v>8.8297872340425538</v>
      </c>
      <c r="AU46" s="4">
        <f>'Pine Stumpage'!EU127</f>
        <v>11.275641025641029</v>
      </c>
      <c r="AW46" s="2">
        <v>101</v>
      </c>
      <c r="AX46" s="2">
        <v>100.89999999999999</v>
      </c>
      <c r="AY46" s="2">
        <v>111.6</v>
      </c>
      <c r="AZ46" s="2">
        <v>111.63333333333333</v>
      </c>
    </row>
    <row r="47" spans="1:52" x14ac:dyDescent="0.25">
      <c r="A47" s="2">
        <f t="shared" si="0"/>
        <v>1987</v>
      </c>
      <c r="B47" s="2">
        <v>2</v>
      </c>
      <c r="C47" s="2">
        <f t="shared" si="2"/>
        <v>42</v>
      </c>
      <c r="D47" s="4">
        <f>'Pine Stumpage'!H130</f>
        <v>97.92083558159257</v>
      </c>
      <c r="E47" s="4">
        <f>'Pine Stumpage'!I130</f>
        <v>125.26926070038908</v>
      </c>
      <c r="F47" s="4">
        <f>'Pine Stumpage'!J130</f>
        <v>106</v>
      </c>
      <c r="G47" s="4" t="s">
        <v>98</v>
      </c>
      <c r="H47" s="4">
        <f>'Pine Stumpage'!V130</f>
        <v>145</v>
      </c>
      <c r="I47" s="4">
        <f>'Pine Stumpage'!W130</f>
        <v>135.20951985034296</v>
      </c>
      <c r="J47" s="4">
        <f>'Pine Stumpage'!AC130</f>
        <v>109.38465701528884</v>
      </c>
      <c r="K47" s="4">
        <f>'Pine Stumpage'!AD130</f>
        <v>153.15477249807196</v>
      </c>
      <c r="L47" s="4">
        <f>'Pine Stumpage'!AJ130</f>
        <v>119</v>
      </c>
      <c r="M47" s="4">
        <f>'Pine Stumpage'!AK130</f>
        <v>76</v>
      </c>
      <c r="N47" s="4">
        <f>'Pine Stumpage'!AQ130</f>
        <v>103.32867913990503</v>
      </c>
      <c r="O47" s="4">
        <f>'Pine Stumpage'!AR130</f>
        <v>112</v>
      </c>
      <c r="P47" s="4">
        <f>'Pine Stumpage'!AX130</f>
        <v>89.233282442748077</v>
      </c>
      <c r="Q47" s="4">
        <f>'Pine Stumpage'!AY130</f>
        <v>117.50574466948115</v>
      </c>
      <c r="R47" s="4">
        <f>'Pine Stumpage'!AZ130</f>
        <v>75</v>
      </c>
      <c r="S47" s="4">
        <f>'Pine Stumpage'!BF130</f>
        <v>141.67391999999998</v>
      </c>
      <c r="T47" s="4">
        <f>'Pine Stumpage'!BL130</f>
        <v>55.23952095808383</v>
      </c>
      <c r="U47" s="4">
        <f>'Pine Stumpage'!BM130</f>
        <v>71.851851851851862</v>
      </c>
      <c r="V47" s="4">
        <f>'Pine Stumpage'!BN130</f>
        <v>89</v>
      </c>
      <c r="W47" s="4">
        <f>'Pine Stumpage'!BO130</f>
        <v>84</v>
      </c>
      <c r="X47" s="4">
        <f>'Pine Stumpage'!BW130</f>
        <v>72.813333333333347</v>
      </c>
      <c r="Y47" s="4">
        <f>'Pine Stumpage'!BX130</f>
        <v>123.1259946949602</v>
      </c>
      <c r="Z47" s="4">
        <f>'Pine Stumpage'!CE130</f>
        <v>13.147104580812446</v>
      </c>
      <c r="AA47" s="4">
        <f>'Pine Stumpage'!CF130</f>
        <v>15.852344601962924</v>
      </c>
      <c r="AB47" s="4">
        <f>'Pine Stumpage'!CG130</f>
        <v>13.5</v>
      </c>
      <c r="AC47" s="4" t="s">
        <v>98</v>
      </c>
      <c r="AD47" s="4">
        <f>'Pine Stumpage'!CS130</f>
        <v>20</v>
      </c>
      <c r="AE47" s="4">
        <f>'Pine Stumpage'!CT130</f>
        <v>18.877403314917132</v>
      </c>
      <c r="AF47" s="4">
        <f>'Pine Stumpage'!CZ130</f>
        <v>13.402280130293159</v>
      </c>
      <c r="AG47" s="4">
        <f>'Pine Stumpage'!DA130</f>
        <v>21.790725126475543</v>
      </c>
      <c r="AH47" s="4">
        <f>'Pine Stumpage'!DG130</f>
        <v>15.83</v>
      </c>
      <c r="AI47" s="4">
        <f>'Pine Stumpage'!DH130</f>
        <v>12.5</v>
      </c>
      <c r="AJ47" s="4">
        <f>'Pine Stumpage'!DN130</f>
        <v>8.970588235294116</v>
      </c>
      <c r="AK47" s="4">
        <f>'Pine Stumpage'!DO130</f>
        <v>12.5</v>
      </c>
      <c r="AL47" s="4">
        <f>'Pine Stumpage'!DU130</f>
        <v>8.1471544715447131</v>
      </c>
      <c r="AM47" s="4">
        <f>'Pine Stumpage'!DV130</f>
        <v>9.5754716981132084</v>
      </c>
      <c r="AN47" s="4">
        <f>'Pine Stumpage'!EB130</f>
        <v>11.13</v>
      </c>
      <c r="AO47" s="4">
        <f>'Pine Stumpage'!EC130</f>
        <v>17.041428571428568</v>
      </c>
      <c r="AP47" s="4" t="str">
        <f>'Pine Stumpage'!EI130</f>
        <v>na</v>
      </c>
      <c r="AQ47" s="4" t="str">
        <f>'Pine Stumpage'!EJ130</f>
        <v>na</v>
      </c>
      <c r="AR47" s="4">
        <f>'Pine Stumpage'!EK130</f>
        <v>12.5</v>
      </c>
      <c r="AS47" s="4">
        <f>'Pine Stumpage'!EL130</f>
        <v>9.15</v>
      </c>
      <c r="AT47" s="4">
        <f>'Pine Stumpage'!ET130</f>
        <v>9.2446808510638299</v>
      </c>
      <c r="AU47" s="4">
        <f>'Pine Stumpage'!EU130</f>
        <v>11.810897435897438</v>
      </c>
      <c r="AW47" s="2">
        <v>102.6</v>
      </c>
      <c r="AX47" s="2">
        <v>102.5</v>
      </c>
      <c r="AY47" s="2">
        <v>113.1</v>
      </c>
      <c r="AZ47" s="2">
        <v>113.10000000000001</v>
      </c>
    </row>
    <row r="48" spans="1:52" x14ac:dyDescent="0.25">
      <c r="A48" s="2">
        <f t="shared" si="0"/>
        <v>1987</v>
      </c>
      <c r="B48" s="2">
        <v>3</v>
      </c>
      <c r="C48" s="2">
        <f t="shared" si="2"/>
        <v>43</v>
      </c>
      <c r="D48" s="4">
        <f>'Pine Stumpage'!H133</f>
        <v>123.35689508980192</v>
      </c>
      <c r="E48" s="4">
        <f>'Pine Stumpage'!I133</f>
        <v>148.6464531577372</v>
      </c>
      <c r="F48" s="4">
        <f>'Pine Stumpage'!J133</f>
        <v>129</v>
      </c>
      <c r="G48" s="4" t="s">
        <v>98</v>
      </c>
      <c r="H48" s="4">
        <f>'Pine Stumpage'!V133</f>
        <v>154</v>
      </c>
      <c r="I48" s="4">
        <f>'Pine Stumpage'!W133</f>
        <v>137.97921430056121</v>
      </c>
      <c r="J48" s="4">
        <f>'Pine Stumpage'!AC133</f>
        <v>141.9487214179407</v>
      </c>
      <c r="K48" s="4">
        <f>'Pine Stumpage'!AD133</f>
        <v>152.60194577920146</v>
      </c>
      <c r="L48" s="4">
        <f>'Pine Stumpage'!AJ133</f>
        <v>92</v>
      </c>
      <c r="M48" s="4">
        <f>'Pine Stumpage'!AK133</f>
        <v>109</v>
      </c>
      <c r="N48" s="4">
        <f>'Pine Stumpage'!AQ133</f>
        <v>112.10555710695334</v>
      </c>
      <c r="O48" s="4">
        <f>'Pine Stumpage'!AR133</f>
        <v>126</v>
      </c>
      <c r="P48" s="4">
        <f>'Pine Stumpage'!AX133</f>
        <v>91.82137404580152</v>
      </c>
      <c r="Q48" s="4">
        <f>'Pine Stumpage'!AY133</f>
        <v>122.03735371132373</v>
      </c>
      <c r="R48" s="4">
        <f>'Pine Stumpage'!AZ133</f>
        <v>122</v>
      </c>
      <c r="S48" s="4">
        <f>'Pine Stumpage'!BF133</f>
        <v>143.98671999999999</v>
      </c>
      <c r="T48" s="4">
        <f>'Pine Stumpage'!BL133</f>
        <v>57.221556886227539</v>
      </c>
      <c r="U48" s="4" t="str">
        <f>'Pine Stumpage'!BM133</f>
        <v>na</v>
      </c>
      <c r="V48" s="4">
        <f>'Pine Stumpage'!BN133</f>
        <v>104</v>
      </c>
      <c r="W48" s="4">
        <f>'Pine Stumpage'!BO133</f>
        <v>100</v>
      </c>
      <c r="X48" s="4">
        <f>'Pine Stumpage'!BW133</f>
        <v>59.473333333333336</v>
      </c>
      <c r="Y48" s="4">
        <f>'Pine Stumpage'!BX133</f>
        <v>112.1286472148541</v>
      </c>
      <c r="Z48" s="4">
        <f>'Pine Stumpage'!CE133</f>
        <v>16.188072601555749</v>
      </c>
      <c r="AA48" s="4">
        <f>'Pine Stumpage'!CF133</f>
        <v>19.738276990185387</v>
      </c>
      <c r="AB48" s="4">
        <f>'Pine Stumpage'!CG133</f>
        <v>12.5</v>
      </c>
      <c r="AC48" s="4" t="s">
        <v>98</v>
      </c>
      <c r="AD48" s="4">
        <f>'Pine Stumpage'!CS133</f>
        <v>25</v>
      </c>
      <c r="AE48" s="4">
        <f>'Pine Stumpage'!CT133</f>
        <v>22.841160220994478</v>
      </c>
      <c r="AF48" s="4">
        <f>'Pine Stumpage'!CZ133</f>
        <v>11.580618892508143</v>
      </c>
      <c r="AG48" s="4">
        <f>'Pine Stumpage'!DA133</f>
        <v>22.425801011804378</v>
      </c>
      <c r="AH48" s="4">
        <f>'Pine Stumpage'!DG133</f>
        <v>10.5</v>
      </c>
      <c r="AI48" s="4">
        <f>'Pine Stumpage'!DH133</f>
        <v>8</v>
      </c>
      <c r="AJ48" s="4">
        <f>'Pine Stumpage'!DN133</f>
        <v>9.7941176470588207</v>
      </c>
      <c r="AK48" s="4">
        <f>'Pine Stumpage'!DO133</f>
        <v>10.5</v>
      </c>
      <c r="AL48" s="4">
        <f>'Pine Stumpage'!DU133</f>
        <v>10.999999999999998</v>
      </c>
      <c r="AM48" s="4">
        <f>'Pine Stumpage'!DV133</f>
        <v>10.283018867924531</v>
      </c>
      <c r="AN48" s="4">
        <f>'Pine Stumpage'!EB133</f>
        <v>10.950000000000001</v>
      </c>
      <c r="AO48" s="4">
        <f>'Pine Stumpage'!EC133</f>
        <v>15.862244897959183</v>
      </c>
      <c r="AP48" s="4" t="str">
        <f>'Pine Stumpage'!EI133</f>
        <v>na</v>
      </c>
      <c r="AQ48" s="4" t="str">
        <f>'Pine Stumpage'!EJ133</f>
        <v>na</v>
      </c>
      <c r="AR48" s="4">
        <f>'Pine Stumpage'!EK133</f>
        <v>15</v>
      </c>
      <c r="AS48" s="4">
        <f>'Pine Stumpage'!EL133</f>
        <v>9</v>
      </c>
      <c r="AT48" s="4">
        <f>'Pine Stumpage'!ET133</f>
        <v>8.5531914893617031</v>
      </c>
      <c r="AU48" s="4">
        <f>'Pine Stumpage'!EU133</f>
        <v>10.689102564102566</v>
      </c>
      <c r="AW48" s="2">
        <v>103.8</v>
      </c>
      <c r="AX48" s="2">
        <v>103.66666666666667</v>
      </c>
      <c r="AY48" s="2">
        <v>114.4</v>
      </c>
      <c r="AZ48" s="2">
        <v>114.39999999999999</v>
      </c>
    </row>
    <row r="49" spans="1:52" x14ac:dyDescent="0.25">
      <c r="A49" s="2">
        <f t="shared" si="0"/>
        <v>1987</v>
      </c>
      <c r="B49" s="2">
        <v>4</v>
      </c>
      <c r="C49" s="2">
        <f t="shared" si="2"/>
        <v>44</v>
      </c>
      <c r="D49" s="4">
        <f>'Pine Stumpage'!H136</f>
        <v>148.4177907962692</v>
      </c>
      <c r="E49" s="4">
        <f>'Pine Stumpage'!I136</f>
        <v>171.87871894642319</v>
      </c>
      <c r="F49" s="4">
        <f>'Pine Stumpage'!J136</f>
        <v>137</v>
      </c>
      <c r="G49" s="4" t="s">
        <v>98</v>
      </c>
      <c r="H49" s="4">
        <f>'Pine Stumpage'!V136</f>
        <v>178</v>
      </c>
      <c r="I49" s="4">
        <f>'Pine Stumpage'!W136</f>
        <v>166.42943255040529</v>
      </c>
      <c r="J49" s="4">
        <f>'Pine Stumpage'!AC136</f>
        <v>147.5064267352185</v>
      </c>
      <c r="K49" s="4">
        <f>'Pine Stumpage'!AD136</f>
        <v>170.94346562258994</v>
      </c>
      <c r="L49" s="4">
        <f>'Pine Stumpage'!AJ136</f>
        <v>132</v>
      </c>
      <c r="M49" s="4">
        <f>'Pine Stumpage'!AK136</f>
        <v>128</v>
      </c>
      <c r="N49" s="4">
        <f>'Pine Stumpage'!AQ136</f>
        <v>124.45629712370844</v>
      </c>
      <c r="O49" s="4">
        <f>'Pine Stumpage'!AR136</f>
        <v>145</v>
      </c>
      <c r="P49" s="4">
        <f>'Pine Stumpage'!AX136</f>
        <v>100.34870229007632</v>
      </c>
      <c r="Q49" s="4">
        <f>'Pine Stumpage'!AY136</f>
        <v>147.8476994602683</v>
      </c>
      <c r="R49" s="4">
        <f>'Pine Stumpage'!AZ136</f>
        <v>117</v>
      </c>
      <c r="S49" s="4">
        <f>'Pine Stumpage'!BF136</f>
        <v>150.22463999999997</v>
      </c>
      <c r="T49" s="4">
        <f>'Pine Stumpage'!BL136</f>
        <v>47.221556886227546</v>
      </c>
      <c r="U49" s="4" t="str">
        <f>'Pine Stumpage'!BM136</f>
        <v>na</v>
      </c>
      <c r="V49" s="4">
        <f>'Pine Stumpage'!BN136</f>
        <v>136</v>
      </c>
      <c r="W49" s="4">
        <f>'Pine Stumpage'!BO136</f>
        <v>140</v>
      </c>
      <c r="X49" s="4">
        <f>'Pine Stumpage'!BW136</f>
        <v>98.726666666666688</v>
      </c>
      <c r="Y49" s="4">
        <f>'Pine Stumpage'!BX136</f>
        <v>140.02519893899205</v>
      </c>
      <c r="Z49" s="4">
        <f>'Pine Stumpage'!CE136</f>
        <v>15.969749351771824</v>
      </c>
      <c r="AA49" s="4">
        <f>'Pine Stumpage'!CF136</f>
        <v>19.093784078516904</v>
      </c>
      <c r="AB49" s="4">
        <f>'Pine Stumpage'!CG136</f>
        <v>12.5</v>
      </c>
      <c r="AC49" s="4" t="s">
        <v>98</v>
      </c>
      <c r="AD49" s="4">
        <f>'Pine Stumpage'!CS136</f>
        <v>27</v>
      </c>
      <c r="AE49" s="4">
        <f>'Pine Stumpage'!CT136</f>
        <v>25.560773480662988</v>
      </c>
      <c r="AF49" s="4">
        <f>'Pine Stumpage'!CZ136</f>
        <v>12.342833876221498</v>
      </c>
      <c r="AG49" s="4">
        <f>'Pine Stumpage'!DA136</f>
        <v>20.994097807757161</v>
      </c>
      <c r="AH49" s="4">
        <f>'Pine Stumpage'!DG136</f>
        <v>12.5</v>
      </c>
      <c r="AI49" s="4">
        <f>'Pine Stumpage'!DH136</f>
        <v>10</v>
      </c>
      <c r="AJ49" s="4">
        <f>'Pine Stumpage'!DN136</f>
        <v>10.058823529411761</v>
      </c>
      <c r="AK49" s="4">
        <f>'Pine Stumpage'!DO136</f>
        <v>12</v>
      </c>
      <c r="AL49" s="4">
        <f>'Pine Stumpage'!DU136</f>
        <v>11.241869918699184</v>
      </c>
      <c r="AM49" s="4">
        <f>'Pine Stumpage'!DV136</f>
        <v>12.429245283018869</v>
      </c>
      <c r="AN49" s="4">
        <f>'Pine Stumpage'!EB136</f>
        <v>13.850000000000001</v>
      </c>
      <c r="AO49" s="4">
        <f>'Pine Stumpage'!EC136</f>
        <v>17.862244897959179</v>
      </c>
      <c r="AP49" s="4">
        <f>'Pine Stumpage'!EI136</f>
        <v>8.0535714285714288</v>
      </c>
      <c r="AQ49" s="4">
        <f>'Pine Stumpage'!EJ136</f>
        <v>9.398148148148147</v>
      </c>
      <c r="AR49" s="4">
        <f>'Pine Stumpage'!EK136</f>
        <v>15.5</v>
      </c>
      <c r="AS49" s="4">
        <f>'Pine Stumpage'!EL136</f>
        <v>12</v>
      </c>
      <c r="AT49" s="4">
        <f>'Pine Stumpage'!ET136</f>
        <v>7.797872340425533</v>
      </c>
      <c r="AU49" s="4">
        <f>'Pine Stumpage'!EU136</f>
        <v>12.637820512820515</v>
      </c>
      <c r="AW49" s="2">
        <v>104.2</v>
      </c>
      <c r="AX49" s="2">
        <v>104.16666666666667</v>
      </c>
      <c r="AY49" s="2">
        <v>115.4</v>
      </c>
      <c r="AZ49" s="2">
        <v>115.36666666666667</v>
      </c>
    </row>
    <row r="50" spans="1:52" x14ac:dyDescent="0.25">
      <c r="A50" s="2">
        <v>1988</v>
      </c>
      <c r="B50" s="2">
        <v>1</v>
      </c>
      <c r="C50" s="2">
        <f t="shared" si="2"/>
        <v>45</v>
      </c>
      <c r="D50" s="4">
        <f>'Pine Stumpage'!H138</f>
        <v>156.87820858706547</v>
      </c>
      <c r="E50" s="4">
        <f>'Pine Stumpage'!I138</f>
        <v>177.54881771924573</v>
      </c>
      <c r="F50" s="4">
        <f>'Pine Stumpage'!J138</f>
        <v>151</v>
      </c>
      <c r="G50" s="4" t="s">
        <v>98</v>
      </c>
      <c r="H50" s="4">
        <f>'Pine Stumpage'!Q138</f>
        <v>178</v>
      </c>
      <c r="I50" s="4">
        <f>'Pine Stumpage'!W138</f>
        <v>168.20951985034299</v>
      </c>
      <c r="J50" s="4">
        <f>'Pine Stumpage'!AC138</f>
        <v>153.26924638073331</v>
      </c>
      <c r="K50" s="4">
        <f>'Pine Stumpage'!AD138</f>
        <v>171.02455953016545</v>
      </c>
      <c r="L50" s="4">
        <f>'Pine Stumpage'!AJ138</f>
        <v>148</v>
      </c>
      <c r="M50" s="4">
        <f>'Pine Stumpage'!AK138</f>
        <v>155</v>
      </c>
      <c r="N50" s="4">
        <f>'Pine Stumpage'!AQ138</f>
        <v>146.84669086847248</v>
      </c>
      <c r="O50" s="4">
        <f>'Pine Stumpage'!AR138</f>
        <v>157</v>
      </c>
      <c r="P50" s="4">
        <f>'Pine Stumpage'!AX138</f>
        <v>106.17251908396945</v>
      </c>
      <c r="Q50" s="4">
        <f>'Pine Stumpage'!AY138</f>
        <v>145.00000000000006</v>
      </c>
      <c r="R50" s="4">
        <f>'Pine Stumpage'!AZ138</f>
        <v>128</v>
      </c>
      <c r="S50" s="4">
        <f>'Pine Stumpage'!BF138</f>
        <v>166.52415999999999</v>
      </c>
      <c r="T50" s="4">
        <f>'Pine Stumpage'!BL138</f>
        <v>77.407185628742511</v>
      </c>
      <c r="U50" s="4" t="str">
        <f>'Pine Stumpage'!BM138</f>
        <v>na</v>
      </c>
      <c r="V50" s="4">
        <f>'Pine Stumpage'!BN138</f>
        <v>144</v>
      </c>
      <c r="W50" s="4">
        <f>'Pine Stumpage'!BO138</f>
        <v>147</v>
      </c>
      <c r="X50" s="4">
        <f>'Pine Stumpage'!BW138</f>
        <v>81.720000000000013</v>
      </c>
      <c r="Y50" s="4">
        <f>'Pine Stumpage'!BX138</f>
        <v>138.62466843501323</v>
      </c>
      <c r="Z50" s="4">
        <f>'Pine Stumpage'!CE138</f>
        <v>15.814883318928263</v>
      </c>
      <c r="AA50" s="4">
        <f>'Pine Stumpage'!CF138</f>
        <v>18.593784078516904</v>
      </c>
      <c r="AB50" s="4">
        <f>'Pine Stumpage'!CG138</f>
        <v>14</v>
      </c>
      <c r="AC50" s="4" t="s">
        <v>98</v>
      </c>
      <c r="AD50" s="4">
        <f>'Pine Stumpage'!CS138</f>
        <v>27.33</v>
      </c>
      <c r="AE50" s="4">
        <f>'Pine Stumpage'!CT138</f>
        <v>24.336408839779011</v>
      </c>
      <c r="AF50" s="4">
        <f>'Pine Stumpage'!CZ138</f>
        <v>12.188925081433224</v>
      </c>
      <c r="AG50" s="4">
        <f>'Pine Stumpage'!DA138</f>
        <v>20.376239460370989</v>
      </c>
      <c r="AH50" s="4">
        <f>'Pine Stumpage'!DG138</f>
        <v>14.87</v>
      </c>
      <c r="AI50" s="4">
        <f>'Pine Stumpage'!DH138</f>
        <v>14.92</v>
      </c>
      <c r="AJ50" s="4">
        <f>'Pine Stumpage'!DN138</f>
        <v>11.02941176470588</v>
      </c>
      <c r="AK50" s="4">
        <f>'Pine Stumpage'!DK138</f>
        <v>13.5</v>
      </c>
      <c r="AL50" s="4">
        <f>'Pine Stumpage'!DU138</f>
        <v>10.65552845528455</v>
      </c>
      <c r="AM50" s="4">
        <f>'Pine Stumpage'!DV138</f>
        <v>12.432264150943398</v>
      </c>
      <c r="AN50" s="4">
        <f>'Pine Stumpage'!EB138</f>
        <v>12.536</v>
      </c>
      <c r="AO50" s="4">
        <f>'Pine Stumpage'!EC138</f>
        <v>16.637061224489795</v>
      </c>
      <c r="AP50" s="4">
        <f>'Pine Stumpage'!EI138</f>
        <v>8.2350000000000012</v>
      </c>
      <c r="AQ50" s="4">
        <f>'Pine Stumpage'!EJ138</f>
        <v>9.5570370370370359</v>
      </c>
      <c r="AR50" s="4">
        <f>'Pine Stumpage'!EK138</f>
        <v>15.83</v>
      </c>
      <c r="AS50" s="4">
        <f>'Pine Stumpage'!EL138</f>
        <v>14.83</v>
      </c>
      <c r="AT50" s="4">
        <f>'Pine Stumpage'!ET138</f>
        <v>6.8510638297872353</v>
      </c>
      <c r="AU50" s="4">
        <f>'Pine Stumpage'!EU138</f>
        <v>13.000000000000004</v>
      </c>
      <c r="AW50" s="2">
        <v>104.8</v>
      </c>
      <c r="AX50" s="2">
        <v>104.76666666666665</v>
      </c>
      <c r="AY50" s="3">
        <v>116</v>
      </c>
      <c r="AZ50" s="3">
        <v>116.06666666666666</v>
      </c>
    </row>
    <row r="51" spans="1:52" x14ac:dyDescent="0.25">
      <c r="A51" s="2">
        <v>1988</v>
      </c>
      <c r="B51" s="2">
        <v>2</v>
      </c>
      <c r="C51" s="2">
        <f t="shared" si="2"/>
        <v>46</v>
      </c>
      <c r="D51" s="4">
        <f>'Pine Stumpage'!H139</f>
        <v>131.4177907962692</v>
      </c>
      <c r="E51" s="4">
        <f>'Pine Stumpage'!I139</f>
        <v>164.20862017360071</v>
      </c>
      <c r="F51" s="4">
        <f>'Pine Stumpage'!J139</f>
        <v>125</v>
      </c>
      <c r="G51" s="4" t="s">
        <v>98</v>
      </c>
      <c r="H51" s="4">
        <f>'Pine Stumpage'!Q139</f>
        <v>153</v>
      </c>
      <c r="I51" s="4">
        <f>'Pine Stumpage'!W139</f>
        <v>162.79048014965701</v>
      </c>
      <c r="J51" s="4">
        <f>'Pine Stumpage'!AC139</f>
        <v>146.45514815315923</v>
      </c>
      <c r="K51" s="4">
        <f>'Pine Stumpage'!AD139</f>
        <v>178.30954499614396</v>
      </c>
      <c r="L51" s="4">
        <f>'Pine Stumpage'!AJ139</f>
        <v>128</v>
      </c>
      <c r="M51" s="4">
        <f>'Pine Stumpage'!AK139</f>
        <v>122</v>
      </c>
      <c r="N51" s="4">
        <f>'Pine Stumpage'!AQ139</f>
        <v>117.36163082937726</v>
      </c>
      <c r="O51" s="4">
        <f>'Pine Stumpage'!AR139</f>
        <v>127</v>
      </c>
      <c r="P51" s="4">
        <f>'Pine Stumpage'!AX139</f>
        <v>88.58442748091602</v>
      </c>
      <c r="Q51" s="4">
        <f>'Pine Stumpage'!AY139</f>
        <v>148.32757975738795</v>
      </c>
      <c r="R51" s="4">
        <f>'Pine Stumpage'!AZ139</f>
        <v>126</v>
      </c>
      <c r="S51" s="4">
        <f>'Pine Stumpage'!BF139</f>
        <v>165.04831999999999</v>
      </c>
      <c r="T51" s="4">
        <f>'Pine Stumpage'!BL139</f>
        <v>54.443113772455092</v>
      </c>
      <c r="U51" s="4" t="str">
        <f>'Pine Stumpage'!BM139</f>
        <v>na</v>
      </c>
      <c r="V51" s="4">
        <f>'Pine Stumpage'!BN139</f>
        <v>131</v>
      </c>
      <c r="W51" s="4">
        <f>'Pine Stumpage'!BO139</f>
        <v>114</v>
      </c>
      <c r="X51" s="4">
        <f>'Pine Stumpage'!BW139</f>
        <v>69.76666666666668</v>
      </c>
      <c r="Y51" s="4">
        <f>'Pine Stumpage'!BX139</f>
        <v>129.45092838196285</v>
      </c>
      <c r="Z51" s="4">
        <f>'Pine Stumpage'!CE139</f>
        <v>13.492437337942956</v>
      </c>
      <c r="AA51" s="4">
        <f>'Pine Stumpage'!CF139</f>
        <v>14.927753544165759</v>
      </c>
      <c r="AB51" s="4">
        <f>'Pine Stumpage'!CG139</f>
        <v>12.5</v>
      </c>
      <c r="AC51" s="4" t="s">
        <v>98</v>
      </c>
      <c r="AD51" s="4">
        <f>'Pine Stumpage'!CS139</f>
        <v>26.5</v>
      </c>
      <c r="AE51" s="4">
        <f>'Pine Stumpage'!CT139</f>
        <v>24.700966850828735</v>
      </c>
      <c r="AF51" s="4">
        <f>'Pine Stumpage'!CZ139</f>
        <v>12.806188925081432</v>
      </c>
      <c r="AG51" s="4">
        <f>'Pine Stumpage'!DA139</f>
        <v>22.908937605396282</v>
      </c>
      <c r="AH51" s="4">
        <f>'Pine Stumpage'!DG139</f>
        <v>15</v>
      </c>
      <c r="AI51" s="4">
        <f>'Pine Stumpage'!DH139</f>
        <v>15</v>
      </c>
      <c r="AJ51" s="4">
        <f>'Pine Stumpage'!DN139</f>
        <v>8.617647058823529</v>
      </c>
      <c r="AK51" s="4">
        <f>'Pine Stumpage'!DK139</f>
        <v>12.5</v>
      </c>
      <c r="AL51" s="4">
        <f>'Pine Stumpage'!DU139</f>
        <v>10.548780487804876</v>
      </c>
      <c r="AM51" s="4">
        <f>'Pine Stumpage'!DV139</f>
        <v>12.349056603773587</v>
      </c>
      <c r="AN51" s="4">
        <f>'Pine Stumpage'!EB139</f>
        <v>10.721000000000002</v>
      </c>
      <c r="AO51" s="4">
        <f>'Pine Stumpage'!EC139</f>
        <v>15.224306122448979</v>
      </c>
      <c r="AP51" s="4">
        <f>'Pine Stumpage'!EI139</f>
        <v>7.8571428571428577</v>
      </c>
      <c r="AQ51" s="4">
        <f>'Pine Stumpage'!EJ139</f>
        <v>12.240740740740739</v>
      </c>
      <c r="AR51" s="4">
        <f>'Pine Stumpage'!EK139</f>
        <v>12.5</v>
      </c>
      <c r="AS51" s="4">
        <f>'Pine Stumpage'!EL139</f>
        <v>13.57</v>
      </c>
      <c r="AT51" s="4">
        <f>'Pine Stumpage'!ET139</f>
        <v>7.212765957446809</v>
      </c>
      <c r="AU51" s="4">
        <f>'Pine Stumpage'!EU139</f>
        <v>13.137820512820516</v>
      </c>
      <c r="AW51" s="2">
        <v>106.5</v>
      </c>
      <c r="AX51" s="2">
        <v>106.5</v>
      </c>
      <c r="AY51" s="3">
        <v>117.5</v>
      </c>
      <c r="AZ51" s="3">
        <v>117.53333333333335</v>
      </c>
    </row>
    <row r="52" spans="1:52" x14ac:dyDescent="0.25">
      <c r="A52" s="2">
        <v>1988</v>
      </c>
      <c r="B52" s="2">
        <v>3</v>
      </c>
      <c r="C52" s="2">
        <f t="shared" si="2"/>
        <v>47</v>
      </c>
      <c r="D52" s="4">
        <f>'Pine Stumpage'!H140</f>
        <v>121.96346257611967</v>
      </c>
      <c r="E52" s="4">
        <f>'Pine Stumpage'!I140</f>
        <v>138.97635438491469</v>
      </c>
      <c r="F52" s="4">
        <f>'Pine Stumpage'!J140</f>
        <v>118</v>
      </c>
      <c r="G52" s="4" t="s">
        <v>98</v>
      </c>
      <c r="H52" s="4">
        <f>'Pine Stumpage'!Q140</f>
        <v>158</v>
      </c>
      <c r="I52" s="4">
        <f>'Pine Stumpage'!W140</f>
        <v>149.98960715028062</v>
      </c>
      <c r="J52" s="4">
        <f>'Pine Stumpage'!AC140</f>
        <v>119.46800162359625</v>
      </c>
      <c r="K52" s="4">
        <f>'Pine Stumpage'!AD140</f>
        <v>175.83781218484896</v>
      </c>
      <c r="L52" s="4">
        <f>'Pine Stumpage'!AJ140</f>
        <v>126</v>
      </c>
      <c r="M52" s="4">
        <f>'Pine Stumpage'!AK140</f>
        <v>125</v>
      </c>
      <c r="N52" s="4">
        <f>'Pine Stumpage'!AQ140</f>
        <v>123.77380619938563</v>
      </c>
      <c r="O52" s="4">
        <f>'Pine Stumpage'!AR140</f>
        <v>132</v>
      </c>
      <c r="P52" s="4">
        <f>'Pine Stumpage'!AX140</f>
        <v>83.878473282442741</v>
      </c>
      <c r="Q52" s="4">
        <f>'Pine Stumpage'!AY140</f>
        <v>139.01148933896226</v>
      </c>
      <c r="R52" s="4">
        <f>'Pine Stumpage'!AZ140</f>
        <v>151</v>
      </c>
      <c r="S52" s="4">
        <f>'Pine Stumpage'!BF140</f>
        <v>173.23791999999997</v>
      </c>
      <c r="T52" s="4">
        <f>'Pine Stumpage'!BL140</f>
        <v>59.592814371257489</v>
      </c>
      <c r="U52" s="4">
        <f>'Pine Stumpage'!BM140</f>
        <v>65.094650205761326</v>
      </c>
      <c r="V52" s="4">
        <f>'Pine Stumpage'!BN140</f>
        <v>140</v>
      </c>
      <c r="W52" s="4">
        <f>'Pine Stumpage'!BO140</f>
        <v>137</v>
      </c>
      <c r="X52" s="4">
        <f>'Pine Stumpage'!BW140</f>
        <v>63.366666666666674</v>
      </c>
      <c r="Y52" s="4">
        <f>'Pine Stumpage'!BX140</f>
        <v>143.70026525198938</v>
      </c>
      <c r="Z52" s="4">
        <f>'Pine Stumpage'!CE140</f>
        <v>13.454624027657736</v>
      </c>
      <c r="AA52" s="4">
        <f>'Pine Stumpage'!CF140</f>
        <v>15.261723009814613</v>
      </c>
      <c r="AB52" s="4">
        <f>'Pine Stumpage'!CG140</f>
        <v>14.5</v>
      </c>
      <c r="AC52" s="4" t="s">
        <v>98</v>
      </c>
      <c r="AD52" s="4">
        <f>'Pine Stumpage'!CS140</f>
        <v>22.5</v>
      </c>
      <c r="AE52" s="4">
        <f>'Pine Stumpage'!CT140</f>
        <v>19.621546961325969</v>
      </c>
      <c r="AF52" s="4">
        <f>'Pine Stumpage'!CZ140</f>
        <v>12.87785016286645</v>
      </c>
      <c r="AG52" s="4">
        <f>'Pine Stumpage'!DA140</f>
        <v>21.693086003372674</v>
      </c>
      <c r="AH52" s="4">
        <f>'Pine Stumpage'!DG140</f>
        <v>15</v>
      </c>
      <c r="AI52" s="4">
        <f>'Pine Stumpage'!DH140</f>
        <v>15.5</v>
      </c>
      <c r="AJ52" s="4">
        <f>'Pine Stumpage'!DN140</f>
        <v>10.602941176470585</v>
      </c>
      <c r="AK52" s="4">
        <f>'Pine Stumpage'!DK140</f>
        <v>13.25</v>
      </c>
      <c r="AL52" s="4">
        <f>'Pine Stumpage'!DU140</f>
        <v>12.243902439024389</v>
      </c>
      <c r="AM52" s="4">
        <f>'Pine Stumpage'!DV140</f>
        <v>12.641509433962266</v>
      </c>
      <c r="AN52" s="4">
        <f>'Pine Stumpage'!EB140</f>
        <v>11.200000000000001</v>
      </c>
      <c r="AO52" s="4">
        <f>'Pine Stumpage'!EC140</f>
        <v>15.241836734693877</v>
      </c>
      <c r="AP52" s="4">
        <f>'Pine Stumpage'!EI140</f>
        <v>7.75</v>
      </c>
      <c r="AQ52" s="4">
        <f>'Pine Stumpage'!EJ140</f>
        <v>11.777777777777777</v>
      </c>
      <c r="AR52" s="4">
        <f>'Pine Stumpage'!EK140</f>
        <v>13.5</v>
      </c>
      <c r="AS52" s="4">
        <f>'Pine Stumpage'!EL140</f>
        <v>13</v>
      </c>
      <c r="AT52" s="4">
        <f>'Pine Stumpage'!ET140</f>
        <v>9.6063829787234063</v>
      </c>
      <c r="AU52" s="4">
        <f>'Pine Stumpage'!EU140</f>
        <v>12.775641025641029</v>
      </c>
      <c r="AW52" s="2">
        <v>108</v>
      </c>
      <c r="AX52" s="2">
        <v>108</v>
      </c>
      <c r="AY52" s="3">
        <v>119</v>
      </c>
      <c r="AZ52" s="3">
        <v>119.10000000000001</v>
      </c>
    </row>
    <row r="53" spans="1:52" x14ac:dyDescent="0.25">
      <c r="A53" s="2">
        <v>1988</v>
      </c>
      <c r="B53" s="2">
        <v>4</v>
      </c>
      <c r="C53" s="2">
        <f t="shared" si="2"/>
        <v>48</v>
      </c>
      <c r="D53" s="4">
        <f>'Pine Stumpage'!H141</f>
        <v>129.89038772835892</v>
      </c>
      <c r="E53" s="4">
        <f>'Pine Stumpage'!I141</f>
        <v>157.32990122717746</v>
      </c>
      <c r="F53" s="4">
        <f>'Pine Stumpage'!J141</f>
        <v>116</v>
      </c>
      <c r="G53" s="4" t="s">
        <v>98</v>
      </c>
      <c r="H53" s="4">
        <f>'Pine Stumpage'!Q141</f>
        <v>150</v>
      </c>
      <c r="I53" s="4">
        <f>'Pine Stumpage'!W141</f>
        <v>151.78008729993763</v>
      </c>
      <c r="J53" s="4">
        <f>'Pine Stumpage'!AC141</f>
        <v>114.94236233256662</v>
      </c>
      <c r="K53" s="4">
        <f>'Pine Stumpage'!AD141</f>
        <v>166.57738624903592</v>
      </c>
      <c r="L53" s="4">
        <f>'Pine Stumpage'!AJ141</f>
        <v>117</v>
      </c>
      <c r="M53" s="4">
        <f>'Pine Stumpage'!AK141</f>
        <v>110</v>
      </c>
      <c r="N53" s="4">
        <f>'Pine Stumpage'!AQ141</f>
        <v>136.64953923485058</v>
      </c>
      <c r="O53" s="4">
        <f>'Pine Stumpage'!AR141</f>
        <v>161</v>
      </c>
      <c r="P53" s="4">
        <f>'Pine Stumpage'!AX141</f>
        <v>92.643969465648837</v>
      </c>
      <c r="Q53" s="4">
        <f>'Pine Stumpage'!AY141</f>
        <v>138.41666221343456</v>
      </c>
      <c r="R53" s="4">
        <f>'Pine Stumpage'!AZ141</f>
        <v>141</v>
      </c>
      <c r="S53" s="4">
        <f>'Pine Stumpage'!BF141</f>
        <v>167.70047999999997</v>
      </c>
      <c r="T53" s="4">
        <f>'Pine Stumpage'!BL141</f>
        <v>49.119760479041915</v>
      </c>
      <c r="U53" s="4">
        <f>'Pine Stumpage'!BM141</f>
        <v>63.897119341563787</v>
      </c>
      <c r="V53" s="4">
        <f>'Pine Stumpage'!BN141</f>
        <v>138</v>
      </c>
      <c r="W53" s="4">
        <f>'Pine Stumpage'!BO141</f>
        <v>129</v>
      </c>
      <c r="X53" s="4">
        <f>'Pine Stumpage'!BW141</f>
        <v>62.373333333333342</v>
      </c>
      <c r="Y53" s="4">
        <f>'Pine Stumpage'!BX141</f>
        <v>145.32758620689654</v>
      </c>
      <c r="Z53" s="4">
        <f>'Pine Stumpage'!CE141</f>
        <v>15.454624027657736</v>
      </c>
      <c r="AA53" s="4">
        <f>'Pine Stumpage'!CF141</f>
        <v>16.476553980370774</v>
      </c>
      <c r="AB53" s="4">
        <f>'Pine Stumpage'!CG141</f>
        <v>12.5</v>
      </c>
      <c r="AC53" s="4" t="s">
        <v>98</v>
      </c>
      <c r="AD53" s="4">
        <f>'Pine Stumpage'!CS141</f>
        <v>24</v>
      </c>
      <c r="AE53" s="4">
        <f>'Pine Stumpage'!CT141</f>
        <v>21.481353591160225</v>
      </c>
      <c r="AF53" s="4">
        <f>'Pine Stumpage'!CZ141</f>
        <v>14.164495114006513</v>
      </c>
      <c r="AG53" s="4">
        <f>'Pine Stumpage'!DA141</f>
        <v>22.124789207419894</v>
      </c>
      <c r="AH53" s="4">
        <f>'Pine Stumpage'!DG141</f>
        <v>16</v>
      </c>
      <c r="AI53" s="4">
        <f>'Pine Stumpage'!DH141</f>
        <v>15</v>
      </c>
      <c r="AJ53" s="4">
        <f>'Pine Stumpage'!DN141</f>
        <v>10.52941176470588</v>
      </c>
      <c r="AK53" s="4">
        <f>'Pine Stumpage'!DK141</f>
        <v>13</v>
      </c>
      <c r="AL53" s="4">
        <f>'Pine Stumpage'!DU141</f>
        <v>6.2113821138211369</v>
      </c>
      <c r="AM53" s="4">
        <f>'Pine Stumpage'!DV141</f>
        <v>11.716981132075473</v>
      </c>
      <c r="AN53" s="4">
        <f>'Pine Stumpage'!EB141</f>
        <v>11.85</v>
      </c>
      <c r="AO53" s="4">
        <f>'Pine Stumpage'!EC141</f>
        <v>15.862244897959183</v>
      </c>
      <c r="AP53" s="4">
        <f>'Pine Stumpage'!EI141</f>
        <v>7.2142857142857144</v>
      </c>
      <c r="AQ53" s="4">
        <f>'Pine Stumpage'!EJ141</f>
        <v>11.037037037037035</v>
      </c>
      <c r="AR53" s="4">
        <f>'Pine Stumpage'!EK141</f>
        <v>12</v>
      </c>
      <c r="AS53" s="4">
        <f>'Pine Stumpage'!EL141</f>
        <v>12</v>
      </c>
      <c r="AT53" s="4">
        <f>'Pine Stumpage'!ET141</f>
        <v>8.7446808510638299</v>
      </c>
      <c r="AU53" s="4">
        <f>'Pine Stumpage'!EU141</f>
        <v>12.275641025641029</v>
      </c>
      <c r="AW53" s="2">
        <v>108.3</v>
      </c>
      <c r="AX53" s="2">
        <v>108.5</v>
      </c>
      <c r="AY53" s="3">
        <v>120.3</v>
      </c>
      <c r="AZ53" s="3">
        <v>120.33333333333333</v>
      </c>
    </row>
    <row r="54" spans="1:52" x14ac:dyDescent="0.25">
      <c r="A54" s="2">
        <v>1989</v>
      </c>
      <c r="B54" s="2">
        <v>1</v>
      </c>
      <c r="C54" s="2">
        <f t="shared" si="2"/>
        <v>49</v>
      </c>
      <c r="D54" s="4">
        <f>'Pine Stumpage'!H142</f>
        <v>137.7746858860711</v>
      </c>
      <c r="E54" s="4">
        <f>'Pine Stumpage'!I142</f>
        <v>174.99999999999997</v>
      </c>
      <c r="F54" s="4">
        <f>'Pine Stumpage'!J142</f>
        <v>115</v>
      </c>
      <c r="G54" s="4" t="s">
        <v>98</v>
      </c>
      <c r="H54" s="4">
        <f>'Pine Stumpage'!Q142</f>
        <v>144</v>
      </c>
      <c r="I54" s="4">
        <f>'Pine Stumpage'!W142</f>
        <v>158.24069839950116</v>
      </c>
      <c r="J54" s="4">
        <f>'Pine Stumpage'!AC142</f>
        <v>124.04491949668514</v>
      </c>
      <c r="K54" s="4">
        <f>'Pine Stumpage'!AD142</f>
        <v>173.15477249807196</v>
      </c>
      <c r="L54" s="4">
        <f>'Pine Stumpage'!AJ142</f>
        <v>136</v>
      </c>
      <c r="M54" s="4">
        <f>'Pine Stumpage'!AK142</f>
        <v>134</v>
      </c>
      <c r="N54" s="4">
        <f>'Pine Stumpage'!AQ142</f>
        <v>149.89332588662381</v>
      </c>
      <c r="O54" s="4">
        <f>'Pine Stumpage'!AR142</f>
        <v>188</v>
      </c>
      <c r="P54" s="4">
        <f>'Pine Stumpage'!AX142</f>
        <v>98.760610687022876</v>
      </c>
      <c r="Q54" s="4">
        <f>'Pine Stumpage'!AY142</f>
        <v>149.63218083685143</v>
      </c>
      <c r="R54" s="4">
        <f>'Pine Stumpage'!AZ142</f>
        <v>105</v>
      </c>
      <c r="S54" s="4">
        <f>'Pine Stumpage'!BF142</f>
        <v>187.08816000000002</v>
      </c>
      <c r="T54" s="4">
        <f>'Pine Stumpage'!BL142</f>
        <v>75.676646706586823</v>
      </c>
      <c r="U54" s="4">
        <f>'Pine Stumpage'!BM142</f>
        <v>60.851851851851855</v>
      </c>
      <c r="V54" s="4">
        <f>'Pine Stumpage'!BN142</f>
        <v>118</v>
      </c>
      <c r="W54" s="4">
        <f>'Pine Stumpage'!BO142</f>
        <v>115</v>
      </c>
      <c r="X54" s="4">
        <f>'Pine Stumpage'!BW142</f>
        <v>61.760000000000005</v>
      </c>
      <c r="Y54" s="4">
        <f>'Pine Stumpage'!BX142</f>
        <v>155.27718832891244</v>
      </c>
      <c r="Z54" s="4">
        <f>'Pine Stumpage'!CE142</f>
        <v>13.939498703543649</v>
      </c>
      <c r="AA54" s="4">
        <f>'Pine Stumpage'!CF142</f>
        <v>17.455179934569248</v>
      </c>
      <c r="AB54" s="4">
        <f>'Pine Stumpage'!CG142</f>
        <v>12.89</v>
      </c>
      <c r="AC54" s="4" t="s">
        <v>98</v>
      </c>
      <c r="AD54" s="4">
        <f>'Pine Stumpage'!CS142</f>
        <v>32.83</v>
      </c>
      <c r="AE54" s="4">
        <f>'Pine Stumpage'!CT142</f>
        <v>29.455013812154704</v>
      </c>
      <c r="AF54" s="4">
        <f>'Pine Stumpage'!CZ142</f>
        <v>17.322182410423451</v>
      </c>
      <c r="AG54" s="4">
        <f>'Pine Stumpage'!DA142</f>
        <v>30.071585160202353</v>
      </c>
      <c r="AH54" s="4">
        <f>'Pine Stumpage'!DG142</f>
        <v>13.17</v>
      </c>
      <c r="AI54" s="4">
        <f>'Pine Stumpage'!DH142</f>
        <v>14</v>
      </c>
      <c r="AJ54" s="4">
        <f>'Pine Stumpage'!DN142</f>
        <v>10.358823529411762</v>
      </c>
      <c r="AK54" s="4">
        <f>'Pine Stumpage'!DK142</f>
        <v>10.5</v>
      </c>
      <c r="AL54" s="4">
        <f>'Pine Stumpage'!DU142</f>
        <v>10.951138211382112</v>
      </c>
      <c r="AM54" s="4">
        <f>'Pine Stumpage'!DV142</f>
        <v>11.046603773584907</v>
      </c>
      <c r="AN54" s="4">
        <f>'Pine Stumpage'!EB142</f>
        <v>13.649000000000001</v>
      </c>
      <c r="AO54" s="4">
        <f>'Pine Stumpage'!EC142</f>
        <v>18.995530612244895</v>
      </c>
      <c r="AP54" s="4">
        <f>'Pine Stumpage'!EI142</f>
        <v>8.7678571428571441</v>
      </c>
      <c r="AQ54" s="4">
        <f>'Pine Stumpage'!EJ142</f>
        <v>13.157407407407405</v>
      </c>
      <c r="AR54" s="4">
        <f>'Pine Stumpage'!EK142</f>
        <v>13.5</v>
      </c>
      <c r="AS54" s="4">
        <f>'Pine Stumpage'!EL142</f>
        <v>15</v>
      </c>
      <c r="AT54" s="4">
        <f>'Pine Stumpage'!ET142</f>
        <v>8.882978723404257</v>
      </c>
      <c r="AU54" s="4">
        <f>'Pine Stumpage'!EU142</f>
        <v>12.637820512820515</v>
      </c>
      <c r="AW54" s="2">
        <v>110.8</v>
      </c>
      <c r="AX54" s="2">
        <v>110.93333333333334</v>
      </c>
      <c r="AY54" s="3">
        <v>121.6</v>
      </c>
      <c r="AZ54" s="3">
        <v>121.66666666666667</v>
      </c>
    </row>
    <row r="55" spans="1:52" x14ac:dyDescent="0.25">
      <c r="A55" s="2">
        <v>1989</v>
      </c>
      <c r="B55" s="2">
        <v>2</v>
      </c>
      <c r="C55" s="2">
        <f t="shared" si="2"/>
        <v>50</v>
      </c>
      <c r="D55" s="4">
        <f>'Pine Stumpage'!H143</f>
        <v>146.31426809527483</v>
      </c>
      <c r="E55" s="4">
        <f>'Pine Stumpage'!I143</f>
        <v>180.2929063154744</v>
      </c>
      <c r="F55" s="4">
        <f>'Pine Stumpage'!J143</f>
        <v>140</v>
      </c>
      <c r="G55" s="4" t="s">
        <v>98</v>
      </c>
      <c r="H55" s="4">
        <f>'Pine Stumpage'!Q143</f>
        <v>141</v>
      </c>
      <c r="I55" s="4">
        <f>'Pine Stumpage'!W143</f>
        <v>157.91082934940761</v>
      </c>
      <c r="J55" s="4">
        <f>'Pine Stumpage'!AC143</f>
        <v>115.3333784332296</v>
      </c>
      <c r="K55" s="4">
        <f>'Pine Stumpage'!AD143</f>
        <v>166.62650530936696</v>
      </c>
      <c r="L55" s="4">
        <f>'Pine Stumpage'!AJ143</f>
        <v>127</v>
      </c>
      <c r="M55" s="4">
        <f>'Pine Stumpage'!AK143</f>
        <v>130</v>
      </c>
      <c r="N55" s="4">
        <f>'Pine Stumpage'!AQ143</f>
        <v>136.07148841105834</v>
      </c>
      <c r="O55" s="4">
        <f>'Pine Stumpage'!AR143</f>
        <v>159</v>
      </c>
      <c r="P55" s="4">
        <f>'Pine Stumpage'!AX143</f>
        <v>98.877251908396929</v>
      </c>
      <c r="Q55" s="4">
        <f>'Pine Stumpage'!AY143</f>
        <v>170.26436167370284</v>
      </c>
      <c r="R55" s="4">
        <f>'Pine Stumpage'!AZ143</f>
        <v>74</v>
      </c>
      <c r="S55" s="4">
        <f>'Pine Stumpage'!BF143</f>
        <v>173.22463999999997</v>
      </c>
      <c r="T55" s="4">
        <f>'Pine Stumpage'!BL143</f>
        <v>72.796407185628752</v>
      </c>
      <c r="U55" s="4">
        <f>'Pine Stumpage'!BM143</f>
        <v>78.695473251028815</v>
      </c>
      <c r="V55" s="4">
        <f>'Pine Stumpage'!BN143</f>
        <v>128</v>
      </c>
      <c r="W55" s="4">
        <f>'Pine Stumpage'!BO143</f>
        <v>130</v>
      </c>
      <c r="X55" s="4">
        <f>'Pine Stumpage'!BW143</f>
        <v>66.026666666666671</v>
      </c>
      <c r="Y55" s="4">
        <f>'Pine Stumpage'!BX143</f>
        <v>125.75066312997346</v>
      </c>
      <c r="Z55" s="4">
        <f>'Pine Stumpage'!CE143</f>
        <v>15.727312013828868</v>
      </c>
      <c r="AA55" s="4">
        <f>'Pine Stumpage'!CF143</f>
        <v>17.546892039258452</v>
      </c>
      <c r="AB55" s="4">
        <f>'Pine Stumpage'!CG143</f>
        <v>12.5</v>
      </c>
      <c r="AC55" s="4" t="s">
        <v>98</v>
      </c>
      <c r="AD55" s="4">
        <f>'Pine Stumpage'!CS143</f>
        <v>32.5</v>
      </c>
      <c r="AE55" s="4">
        <f>'Pine Stumpage'!CT143</f>
        <v>29.621546961325972</v>
      </c>
      <c r="AF55" s="4">
        <f>'Pine Stumpage'!CZ143</f>
        <v>15.73615635179153</v>
      </c>
      <c r="AG55" s="4">
        <f>'Pine Stumpage'!DA143</f>
        <v>25.03372681281618</v>
      </c>
      <c r="AH55" s="4">
        <f>'Pine Stumpage'!DG143</f>
        <v>15</v>
      </c>
      <c r="AI55" s="4">
        <f>'Pine Stumpage'!DH143</f>
        <v>12.5</v>
      </c>
      <c r="AJ55" s="4">
        <f>'Pine Stumpage'!DN143</f>
        <v>10.999999999999996</v>
      </c>
      <c r="AK55" s="4">
        <f>'Pine Stumpage'!DK143</f>
        <v>11</v>
      </c>
      <c r="AL55" s="4">
        <f>'Pine Stumpage'!DU143</f>
        <v>9.8223577235772339</v>
      </c>
      <c r="AM55" s="4">
        <f>'Pine Stumpage'!DV143</f>
        <v>10.759433962264154</v>
      </c>
      <c r="AN55" s="4">
        <f>'Pine Stumpage'!EB143</f>
        <v>13.850000000000001</v>
      </c>
      <c r="AO55" s="4">
        <f>'Pine Stumpage'!EC143</f>
        <v>18.034693877551017</v>
      </c>
      <c r="AP55" s="4">
        <f>'Pine Stumpage'!EI143</f>
        <v>8.2142857142857153</v>
      </c>
      <c r="AQ55" s="4">
        <f>'Pine Stumpage'!EJ143</f>
        <v>11.777777777777777</v>
      </c>
      <c r="AR55" s="4">
        <f>'Pine Stumpage'!EK143</f>
        <v>15</v>
      </c>
      <c r="AS55" s="4">
        <f>'Pine Stumpage'!EL143</f>
        <v>15.5</v>
      </c>
      <c r="AT55" s="4">
        <f>'Pine Stumpage'!ET143</f>
        <v>10.829787234042554</v>
      </c>
      <c r="AU55" s="4">
        <f>'Pine Stumpage'!EU143</f>
        <v>13.275641025641029</v>
      </c>
      <c r="AW55" s="2">
        <v>113.2</v>
      </c>
      <c r="AX55" s="2">
        <v>112.8</v>
      </c>
      <c r="AY55" s="3">
        <v>123.8</v>
      </c>
      <c r="AZ55" s="3">
        <v>123.66666666666667</v>
      </c>
    </row>
    <row r="56" spans="1:52" x14ac:dyDescent="0.25">
      <c r="A56" s="2">
        <v>1989</v>
      </c>
      <c r="B56" s="2">
        <v>3</v>
      </c>
      <c r="C56" s="2">
        <f t="shared" si="2"/>
        <v>51</v>
      </c>
      <c r="D56" s="4">
        <f>'Pine Stumpage'!H144</f>
        <v>151.35080551915522</v>
      </c>
      <c r="E56" s="4">
        <f>'Pine Stumpage'!I144</f>
        <v>182.58581263094879</v>
      </c>
      <c r="F56" s="4">
        <f>'Pine Stumpage'!J144</f>
        <v>127</v>
      </c>
      <c r="G56" s="4" t="s">
        <v>98</v>
      </c>
      <c r="H56" s="4">
        <f>'Pine Stumpage'!Q144</f>
        <v>148</v>
      </c>
      <c r="I56" s="4">
        <f>'Pine Stumpage'!W144</f>
        <v>144.4398254001247</v>
      </c>
      <c r="J56" s="4">
        <f>'Pine Stumpage'!AC144</f>
        <v>127.6731159518333</v>
      </c>
      <c r="K56" s="4">
        <f>'Pine Stumpage'!AD144</f>
        <v>174.96802515275544</v>
      </c>
      <c r="L56" s="4">
        <f>'Pine Stumpage'!AJ144</f>
        <v>126</v>
      </c>
      <c r="M56" s="4">
        <f>'Pine Stumpage'!AK144</f>
        <v>137</v>
      </c>
      <c r="N56" s="4">
        <f>'Pine Stumpage'!AQ144</f>
        <v>154.36191008098294</v>
      </c>
      <c r="O56" s="4">
        <f>'Pine Stumpage'!AR144</f>
        <v>174</v>
      </c>
      <c r="P56" s="4">
        <f>'Pine Stumpage'!AX144</f>
        <v>100.11297709923662</v>
      </c>
      <c r="Q56" s="4">
        <f>'Pine Stumpage'!AY144</f>
        <v>155.56896275316632</v>
      </c>
      <c r="R56" s="4">
        <f>'Pine Stumpage'!AZ144</f>
        <v>118</v>
      </c>
      <c r="S56" s="4">
        <f>'Pine Stumpage'!BF144</f>
        <v>168.52415999999999</v>
      </c>
      <c r="T56" s="4">
        <f>'Pine Stumpage'!BL144</f>
        <v>67.101796407185631</v>
      </c>
      <c r="U56" s="4" t="str">
        <f>'Pine Stumpage'!BM144</f>
        <v>na</v>
      </c>
      <c r="V56" s="4">
        <f>'Pine Stumpage'!BN144</f>
        <v>138</v>
      </c>
      <c r="W56" s="4">
        <f>'Pine Stumpage'!BO144</f>
        <v>130</v>
      </c>
      <c r="X56" s="4">
        <f>'Pine Stumpage'!BW144</f>
        <v>58.980000000000004</v>
      </c>
      <c r="Y56" s="4">
        <f>'Pine Stumpage'!BX144</f>
        <v>137.52652519893897</v>
      </c>
      <c r="Z56" s="4">
        <f>'Pine Stumpage'!CE144</f>
        <v>16.71218668971478</v>
      </c>
      <c r="AA56" s="4">
        <f>'Pine Stumpage'!CF144</f>
        <v>18.261723009814617</v>
      </c>
      <c r="AB56" s="4">
        <f>'Pine Stumpage'!CG144</f>
        <v>14</v>
      </c>
      <c r="AC56" s="4" t="s">
        <v>98</v>
      </c>
      <c r="AD56" s="4">
        <f>'Pine Stumpage'!CS144</f>
        <v>34</v>
      </c>
      <c r="AE56" s="4">
        <f>'Pine Stumpage'!CT144</f>
        <v>31.121546961325976</v>
      </c>
      <c r="AF56" s="4">
        <f>'Pine Stumpage'!CZ144</f>
        <v>15.521172638436482</v>
      </c>
      <c r="AG56" s="4">
        <f>'Pine Stumpage'!DA144</f>
        <v>25.579258010118036</v>
      </c>
      <c r="AH56" s="4">
        <f>'Pine Stumpage'!DG144</f>
        <v>19</v>
      </c>
      <c r="AI56" s="4">
        <f>'Pine Stumpage'!DH144</f>
        <v>18</v>
      </c>
      <c r="AJ56" s="4">
        <f>'Pine Stumpage'!DN144</f>
        <v>11.294117647058821</v>
      </c>
      <c r="AK56" s="4">
        <f>'Pine Stumpage'!DK144</f>
        <v>12</v>
      </c>
      <c r="AL56" s="4">
        <f>'Pine Stumpage'!DU144</f>
        <v>10.743902439024389</v>
      </c>
      <c r="AM56" s="4">
        <f>'Pine Stumpage'!DV144</f>
        <v>12.216981132075473</v>
      </c>
      <c r="AN56" s="4">
        <f>'Pine Stumpage'!EB144</f>
        <v>14.65</v>
      </c>
      <c r="AO56" s="4">
        <f>'Pine Stumpage'!EC144</f>
        <v>17.896938775510201</v>
      </c>
      <c r="AP56" s="4">
        <f>'Pine Stumpage'!EI144</f>
        <v>8.6428571428571441</v>
      </c>
      <c r="AQ56" s="4">
        <f>'Pine Stumpage'!EJ144</f>
        <v>11.277777777777775</v>
      </c>
      <c r="AR56" s="4">
        <f>'Pine Stumpage'!EK144</f>
        <v>15.5</v>
      </c>
      <c r="AS56" s="4">
        <f>'Pine Stumpage'!EL144</f>
        <v>16</v>
      </c>
      <c r="AT56" s="4">
        <f>'Pine Stumpage'!ET144</f>
        <v>11.053191489361703</v>
      </c>
      <c r="AU56" s="4">
        <f>'Pine Stumpage'!EU144</f>
        <v>13.051282051282055</v>
      </c>
      <c r="AW56" s="2">
        <v>112</v>
      </c>
      <c r="AX56" s="2">
        <v>112.40000000000002</v>
      </c>
      <c r="AY56" s="3">
        <v>124.6</v>
      </c>
      <c r="AZ56" s="3">
        <v>124.66666666666667</v>
      </c>
    </row>
    <row r="57" spans="1:52" x14ac:dyDescent="0.25">
      <c r="A57" s="2">
        <v>1989</v>
      </c>
      <c r="B57" s="2">
        <v>4</v>
      </c>
      <c r="C57" s="2">
        <f t="shared" si="2"/>
        <v>52</v>
      </c>
      <c r="D57" s="4">
        <f>'Pine Stumpage'!H145</f>
        <v>127.35080551915519</v>
      </c>
      <c r="E57" s="4">
        <f>'Pine Stumpage'!I145</f>
        <v>168.46453157737204</v>
      </c>
      <c r="F57" s="4">
        <f>'Pine Stumpage'!J145</f>
        <v>129</v>
      </c>
      <c r="G57" s="4" t="s">
        <v>98</v>
      </c>
      <c r="H57" s="4">
        <f>'Pine Stumpage'!Q145</f>
        <v>147</v>
      </c>
      <c r="I57" s="4">
        <f>'Pine Stumpage'!W145</f>
        <v>146.10995635003115</v>
      </c>
      <c r="J57" s="4">
        <f>'Pine Stumpage'!AC145</f>
        <v>140.36544445947771</v>
      </c>
      <c r="K57" s="4">
        <f>'Pine Stumpage'!AD145</f>
        <v>189.4226137509639</v>
      </c>
      <c r="L57" s="4">
        <f>'Pine Stumpage'!AJ145</f>
        <v>137</v>
      </c>
      <c r="M57" s="4">
        <f>'Pine Stumpage'!AK145</f>
        <v>135</v>
      </c>
      <c r="N57" s="4">
        <f>'Pine Stumpage'!AQ145</f>
        <v>172.75677185143812</v>
      </c>
      <c r="O57" s="4">
        <f>'Pine Stumpage'!AR145</f>
        <v>200</v>
      </c>
      <c r="P57" s="4">
        <f>'Pine Stumpage'!AX145</f>
        <v>99.287938931297703</v>
      </c>
      <c r="Q57" s="4">
        <f>'Pine Stumpage'!AY145</f>
        <v>161.59482712552779</v>
      </c>
      <c r="R57" s="4">
        <f>'Pine Stumpage'!AZ145</f>
        <v>84</v>
      </c>
      <c r="S57" s="4">
        <f>'Pine Stumpage'!BF145</f>
        <v>113.97824</v>
      </c>
      <c r="T57" s="4">
        <f>'Pine Stumpage'!BL145</f>
        <v>63.778443113772454</v>
      </c>
      <c r="U57" s="4">
        <f>'Pine Stumpage'!BM145</f>
        <v>58.246913580246911</v>
      </c>
      <c r="V57" s="4">
        <f>'Pine Stumpage'!BN145</f>
        <v>136</v>
      </c>
      <c r="W57" s="4">
        <f>'Pine Stumpage'!BO145</f>
        <v>132</v>
      </c>
      <c r="X57" s="4">
        <f>'Pine Stumpage'!BW145</f>
        <v>52.63333333333334</v>
      </c>
      <c r="Y57" s="4">
        <f>'Pine Stumpage'!BX145</f>
        <v>120.10079575596815</v>
      </c>
      <c r="Z57" s="4">
        <f>'Pine Stumpage'!CE145</f>
        <v>14.407942955920484</v>
      </c>
      <c r="AA57" s="4">
        <f>'Pine Stumpage'!CF145</f>
        <v>16.486575790621593</v>
      </c>
      <c r="AB57" s="4">
        <f>'Pine Stumpage'!CG145</f>
        <v>14.5</v>
      </c>
      <c r="AC57" s="4" t="s">
        <v>98</v>
      </c>
      <c r="AD57" s="4">
        <f>'Pine Stumpage'!CS145</f>
        <v>35.5</v>
      </c>
      <c r="AE57" s="4">
        <f>'Pine Stumpage'!CT145</f>
        <v>33.700966850828735</v>
      </c>
      <c r="AF57" s="4">
        <f>'Pine Stumpage'!CZ145</f>
        <v>17.755700325732896</v>
      </c>
      <c r="AG57" s="4">
        <f>'Pine Stumpage'!DA145</f>
        <v>32.999999999999993</v>
      </c>
      <c r="AH57" s="4">
        <f>'Pine Stumpage'!DG145</f>
        <v>20</v>
      </c>
      <c r="AI57" s="4">
        <f>'Pine Stumpage'!DH145</f>
        <v>13.5</v>
      </c>
      <c r="AJ57" s="4">
        <f>'Pine Stumpage'!DN145</f>
        <v>12.088235294117643</v>
      </c>
      <c r="AK57" s="4">
        <f>'Pine Stumpage'!DK145</f>
        <v>13.5</v>
      </c>
      <c r="AL57" s="4">
        <f>'Pine Stumpage'!DU145</f>
        <v>12.995934959349592</v>
      </c>
      <c r="AM57" s="4">
        <f>'Pine Stumpage'!DV145</f>
        <v>13.141509433962266</v>
      </c>
      <c r="AN57" s="4">
        <f>'Pine Stumpage'!EB145</f>
        <v>10.17</v>
      </c>
      <c r="AO57" s="4">
        <f>'Pine Stumpage'!EC145</f>
        <v>11.458571428571426</v>
      </c>
      <c r="AP57" s="4">
        <f>'Pine Stumpage'!EI145</f>
        <v>9.1071428571428577</v>
      </c>
      <c r="AQ57" s="4">
        <f>'Pine Stumpage'!EJ145</f>
        <v>11.796296296296294</v>
      </c>
      <c r="AR57" s="4">
        <f>'Pine Stumpage'!EK145</f>
        <v>13</v>
      </c>
      <c r="AS57" s="4">
        <f>'Pine Stumpage'!EL145</f>
        <v>13.5</v>
      </c>
      <c r="AT57" s="4">
        <f>'Pine Stumpage'!ET145</f>
        <v>9.1063829787234063</v>
      </c>
      <c r="AU57" s="4">
        <f>'Pine Stumpage'!EU145</f>
        <v>12.413461538461542</v>
      </c>
      <c r="AW57" s="2">
        <v>112.7</v>
      </c>
      <c r="AX57" s="2">
        <v>112.83333333333333</v>
      </c>
      <c r="AY57" s="3">
        <v>125.9</v>
      </c>
      <c r="AZ57" s="3">
        <v>125.86666666666667</v>
      </c>
    </row>
    <row r="58" spans="1:52" x14ac:dyDescent="0.25">
      <c r="A58" s="2">
        <v>1990</v>
      </c>
      <c r="B58" s="2">
        <v>1</v>
      </c>
      <c r="C58" s="2">
        <f t="shared" si="2"/>
        <v>53</v>
      </c>
      <c r="D58" s="4">
        <f>'Pine Stumpage'!H146</f>
        <v>136.78686502736454</v>
      </c>
      <c r="E58" s="4">
        <f>'Pine Stumpage'!I146</f>
        <v>164.86536964980542</v>
      </c>
      <c r="F58" s="4">
        <f>'Pine Stumpage'!J146</f>
        <v>130</v>
      </c>
      <c r="G58" s="4" t="s">
        <v>98</v>
      </c>
      <c r="H58" s="4">
        <f>'Pine Stumpage'!Q146</f>
        <v>163</v>
      </c>
      <c r="I58" s="4">
        <f>'Pine Stumpage'!W146</f>
        <v>148.75930160049887</v>
      </c>
      <c r="J58" s="4">
        <f>'Pine Stumpage'!AC146</f>
        <v>172.70518197808141</v>
      </c>
      <c r="K58" s="4">
        <f>'Pine Stumpage'!AD146</f>
        <v>213.29240078305739</v>
      </c>
      <c r="L58" s="4">
        <f>'Pine Stumpage'!AJ146</f>
        <v>136</v>
      </c>
      <c r="M58" s="4">
        <f>'Pine Stumpage'!AK146</f>
        <v>138</v>
      </c>
      <c r="N58" s="4">
        <f>'Pine Stumpage'!AQ146</f>
        <v>157.67271711812342</v>
      </c>
      <c r="O58" s="4">
        <f>'Pine Stumpage'!AR146</f>
        <v>183</v>
      </c>
      <c r="P58" s="4">
        <f>'Pine Stumpage'!AX146</f>
        <v>104.76061068702288</v>
      </c>
      <c r="Q58" s="4">
        <f>'Pine Stumpage'!AY146</f>
        <v>169.45401592475827</v>
      </c>
      <c r="R58" s="4">
        <f>'Pine Stumpage'!AZ146</f>
        <v>119</v>
      </c>
      <c r="S58" s="4">
        <f>'Pine Stumpage'!BF146</f>
        <v>147.41424000000001</v>
      </c>
      <c r="T58" s="4">
        <f>'Pine Stumpage'!BL146</f>
        <v>64.185628742514965</v>
      </c>
      <c r="U58" s="4" t="str">
        <f>'Pine Stumpage'!BM146</f>
        <v>na</v>
      </c>
      <c r="V58" s="4">
        <f>'Pine Stumpage'!BN146</f>
        <v>115</v>
      </c>
      <c r="W58" s="4">
        <f>'Pine Stumpage'!BO146</f>
        <v>121</v>
      </c>
      <c r="X58" s="4">
        <f>'Pine Stumpage'!BW146</f>
        <v>59.20000000000001</v>
      </c>
      <c r="Y58" s="4">
        <f>'Pine Stumpage'!BX146</f>
        <v>115.35013262599469</v>
      </c>
      <c r="Z58" s="4">
        <f>'Pine Stumpage'!CE146</f>
        <v>19.288245462402767</v>
      </c>
      <c r="AA58" s="4">
        <f>'Pine Stumpage'!CF146</f>
        <v>23.097600872410034</v>
      </c>
      <c r="AB58" s="4">
        <f>'Pine Stumpage'!CG146</f>
        <v>16.5</v>
      </c>
      <c r="AC58" s="4" t="s">
        <v>98</v>
      </c>
      <c r="AD58" s="4">
        <f>'Pine Stumpage'!CS146</f>
        <v>32.5</v>
      </c>
      <c r="AE58" s="4">
        <f>'Pine Stumpage'!CT146</f>
        <v>28.901933701657462</v>
      </c>
      <c r="AF58" s="4">
        <f>'Pine Stumpage'!CZ146</f>
        <v>23.804560260586317</v>
      </c>
      <c r="AG58" s="4">
        <f>'Pine Stumpage'!DA146</f>
        <v>37.19308600337267</v>
      </c>
      <c r="AH58" s="4">
        <f>'Pine Stumpage'!DG146</f>
        <v>16.5</v>
      </c>
      <c r="AI58" s="4">
        <f>'Pine Stumpage'!DH146</f>
        <v>12.5</v>
      </c>
      <c r="AJ58" s="4">
        <f>'Pine Stumpage'!DN146</f>
        <v>12.499999999999996</v>
      </c>
      <c r="AK58" s="4">
        <f>'Pine Stumpage'!DK146</f>
        <v>12.5</v>
      </c>
      <c r="AL58" s="4">
        <f>'Pine Stumpage'!DU146</f>
        <v>11.99593495934959</v>
      </c>
      <c r="AM58" s="4">
        <f>'Pine Stumpage'!DV146</f>
        <v>12.858490566037739</v>
      </c>
      <c r="AN58" s="4">
        <f>'Pine Stumpage'!EB146</f>
        <v>11.3</v>
      </c>
      <c r="AO58" s="4">
        <f>'Pine Stumpage'!EC146</f>
        <v>15.207142857142856</v>
      </c>
      <c r="AP58" s="4">
        <f>'Pine Stumpage'!EI146</f>
        <v>8.1428571428571441</v>
      </c>
      <c r="AQ58" s="4" t="str">
        <f>'Pine Stumpage'!EJ146</f>
        <v>na</v>
      </c>
      <c r="AR58" s="4">
        <f>'Pine Stumpage'!EK146</f>
        <v>12</v>
      </c>
      <c r="AS58" s="4">
        <f>'Pine Stumpage'!EL146</f>
        <v>12.5</v>
      </c>
      <c r="AT58" s="4" t="str">
        <f>'Pine Stumpage'!ET146</f>
        <v>na</v>
      </c>
      <c r="AU58" s="4">
        <f>'Pine Stumpage'!EU146</f>
        <v>13.637820512820516</v>
      </c>
      <c r="AW58" s="2">
        <v>114.4</v>
      </c>
      <c r="AX58" s="2">
        <v>114.5</v>
      </c>
      <c r="AY58" s="3">
        <v>128</v>
      </c>
      <c r="AZ58" s="3">
        <v>128.03333333333333</v>
      </c>
    </row>
    <row r="59" spans="1:52" x14ac:dyDescent="0.25">
      <c r="A59" s="2">
        <v>1990</v>
      </c>
      <c r="B59" s="2">
        <v>2</v>
      </c>
      <c r="C59" s="2">
        <f t="shared" si="2"/>
        <v>54</v>
      </c>
      <c r="D59" s="4">
        <f>'Pine Stumpage'!H147</f>
        <v>145.84167116318511</v>
      </c>
      <c r="E59" s="4">
        <f>'Pine Stumpage'!I147</f>
        <v>186.26926070038908</v>
      </c>
      <c r="F59" s="4">
        <f>'Pine Stumpage'!J147</f>
        <v>153</v>
      </c>
      <c r="G59" s="4" t="s">
        <v>98</v>
      </c>
      <c r="H59" s="4">
        <f>'Pine Stumpage'!Q147</f>
        <v>175</v>
      </c>
      <c r="I59" s="4">
        <f>'Pine Stumpage'!W147</f>
        <v>162.53938890043651</v>
      </c>
      <c r="J59" s="4">
        <f>'Pine Stumpage'!AC147</f>
        <v>166.09619807874441</v>
      </c>
      <c r="K59" s="4">
        <f>'Pine Stumpage'!AD147</f>
        <v>202.76413359435242</v>
      </c>
      <c r="L59" s="4">
        <f>'Pine Stumpage'!AJ147</f>
        <v>139</v>
      </c>
      <c r="M59" s="4">
        <f>'Pine Stumpage'!AK147</f>
        <v>170</v>
      </c>
      <c r="N59" s="4">
        <f>'Pine Stumpage'!AQ147</f>
        <v>149.36889137112536</v>
      </c>
      <c r="O59" s="4">
        <f>'Pine Stumpage'!AR147</f>
        <v>169</v>
      </c>
      <c r="P59" s="4">
        <f>'Pine Stumpage'!AX147</f>
        <v>98.877251908396929</v>
      </c>
      <c r="Q59" s="4">
        <f>'Pine Stumpage'!AY147</f>
        <v>167.07470742264741</v>
      </c>
      <c r="R59" s="4">
        <f>'Pine Stumpage'!AZ147</f>
        <v>145</v>
      </c>
      <c r="S59" s="4">
        <f>'Pine Stumpage'!BF147</f>
        <v>170.70048</v>
      </c>
      <c r="T59" s="4">
        <f>'Pine Stumpage'!BL147</f>
        <v>73.556886227544908</v>
      </c>
      <c r="U59" s="4" t="str">
        <f>'Pine Stumpage'!BM147</f>
        <v>na</v>
      </c>
      <c r="V59" s="4">
        <f>'Pine Stumpage'!BN147</f>
        <v>138</v>
      </c>
      <c r="W59" s="4">
        <f>'Pine Stumpage'!BO147</f>
        <v>130</v>
      </c>
      <c r="X59" s="4">
        <f>'Pine Stumpage'!BW147</f>
        <v>50.02000000000001</v>
      </c>
      <c r="Y59" s="4">
        <f>'Pine Stumpage'!BX147</f>
        <v>144.92705570291776</v>
      </c>
      <c r="Z59" s="4">
        <f>'Pine Stumpage'!CE147</f>
        <v>20.288245462402767</v>
      </c>
      <c r="AA59" s="4">
        <f>'Pine Stumpage'!CF147</f>
        <v>26.976553980370774</v>
      </c>
      <c r="AB59" s="4">
        <f>'Pine Stumpage'!CG147</f>
        <v>15</v>
      </c>
      <c r="AC59" s="4" t="s">
        <v>98</v>
      </c>
      <c r="AD59" s="4">
        <f>'Pine Stumpage'!CS147</f>
        <v>32</v>
      </c>
      <c r="AE59" s="4">
        <f>'Pine Stumpage'!CT147</f>
        <v>32.143922651933707</v>
      </c>
      <c r="AF59" s="4">
        <f>'Pine Stumpage'!CZ147</f>
        <v>25.161237785016286</v>
      </c>
      <c r="AG59" s="4">
        <f>'Pine Stumpage'!DA147</f>
        <v>37.306913996627308</v>
      </c>
      <c r="AH59" s="4">
        <f>'Pine Stumpage'!DG147</f>
        <v>17</v>
      </c>
      <c r="AI59" s="4">
        <f>'Pine Stumpage'!DH147</f>
        <v>16</v>
      </c>
      <c r="AJ59" s="4">
        <f>'Pine Stumpage'!DN147</f>
        <v>12.529411764705879</v>
      </c>
      <c r="AK59" s="4">
        <f>'Pine Stumpage'!DK147</f>
        <v>15</v>
      </c>
      <c r="AL59" s="4">
        <f>'Pine Stumpage'!DU147</f>
        <v>12.739837398373982</v>
      </c>
      <c r="AM59" s="4">
        <f>'Pine Stumpage'!DV147</f>
        <v>14.000000000000002</v>
      </c>
      <c r="AN59" s="4">
        <f>'Pine Stumpage'!EB147</f>
        <v>13.200000000000001</v>
      </c>
      <c r="AO59" s="4">
        <f>'Pine Stumpage'!EC147</f>
        <v>16.034693877551021</v>
      </c>
      <c r="AP59" s="4">
        <f>'Pine Stumpage'!EI147</f>
        <v>8.6428571428571441</v>
      </c>
      <c r="AQ59" s="4" t="str">
        <f>'Pine Stumpage'!EJ147</f>
        <v>na</v>
      </c>
      <c r="AR59" s="4">
        <f>'Pine Stumpage'!EK147</f>
        <v>13.5</v>
      </c>
      <c r="AS59" s="4">
        <f>'Pine Stumpage'!EL147</f>
        <v>14</v>
      </c>
      <c r="AT59" s="4">
        <f>'Pine Stumpage'!ET147</f>
        <v>12.106382978723406</v>
      </c>
      <c r="AU59" s="4">
        <f>'Pine Stumpage'!EU147</f>
        <v>14.724358974358978</v>
      </c>
      <c r="AW59" s="2">
        <v>114.6</v>
      </c>
      <c r="AX59" s="2">
        <v>114.33333333333333</v>
      </c>
      <c r="AY59" s="3">
        <v>129.19999999999999</v>
      </c>
      <c r="AZ59" s="3">
        <v>129.33333333333334</v>
      </c>
    </row>
    <row r="60" spans="1:52" x14ac:dyDescent="0.25">
      <c r="A60" s="2">
        <v>1990</v>
      </c>
      <c r="B60" s="2">
        <v>3</v>
      </c>
      <c r="C60" s="2">
        <f t="shared" si="2"/>
        <v>55</v>
      </c>
      <c r="D60" s="4">
        <f>'Pine Stumpage'!H148</f>
        <v>140.78077545671783</v>
      </c>
      <c r="E60" s="4">
        <f>'Pine Stumpage'!I148</f>
        <v>170.96300508829688</v>
      </c>
      <c r="F60" s="4">
        <f>'Pine Stumpage'!J148</f>
        <v>136</v>
      </c>
      <c r="G60" s="4" t="s">
        <v>98</v>
      </c>
      <c r="H60" s="4">
        <f>'Pine Stumpage'!Q148</f>
        <v>159</v>
      </c>
      <c r="I60" s="4">
        <f>'Pine Stumpage'!W148</f>
        <v>155.43982540012473</v>
      </c>
      <c r="J60" s="4">
        <f>'Pine Stumpage'!AC148</f>
        <v>155.32052496279255</v>
      </c>
      <c r="K60" s="4">
        <f>'Pine Stumpage'!AD148</f>
        <v>177.17933202823747</v>
      </c>
      <c r="L60" s="4">
        <f>'Pine Stumpage'!AJ148</f>
        <v>145</v>
      </c>
      <c r="M60" s="4">
        <f>'Pine Stumpage'!AK148</f>
        <v>148</v>
      </c>
      <c r="N60" s="4">
        <f>'Pine Stumpage'!AQ148</f>
        <v>141.5375593409662</v>
      </c>
      <c r="O60" s="4">
        <f>'Pine Stumpage'!AR148</f>
        <v>164</v>
      </c>
      <c r="P60" s="4">
        <f>'Pine Stumpage'!AX148</f>
        <v>102.87725190839693</v>
      </c>
      <c r="Q60" s="4">
        <f>'Pine Stumpage'!AY148</f>
        <v>167.35344412974942</v>
      </c>
      <c r="R60" s="4">
        <f>'Pine Stumpage'!AZ148</f>
        <v>160</v>
      </c>
      <c r="S60" s="4">
        <f>'Pine Stumpage'!BF148</f>
        <v>181.68719999999999</v>
      </c>
      <c r="T60" s="4">
        <f>'Pine Stumpage'!BL148</f>
        <v>78.982035928143716</v>
      </c>
      <c r="U60" s="4">
        <f>'Pine Stumpage'!BM148</f>
        <v>68.251028806584372</v>
      </c>
      <c r="V60" s="4">
        <f>'Pine Stumpage'!BN148</f>
        <v>129</v>
      </c>
      <c r="W60" s="4">
        <f>'Pine Stumpage'!BO148</f>
        <v>128</v>
      </c>
      <c r="X60" s="4">
        <f>'Pine Stumpage'!BW148</f>
        <v>74.073333333333352</v>
      </c>
      <c r="Y60" s="4">
        <f>'Pine Stumpage'!BX148</f>
        <v>125.77586206896549</v>
      </c>
      <c r="Z60" s="4">
        <f>'Pine Stumpage'!CE148</f>
        <v>21.970181503889371</v>
      </c>
      <c r="AA60" s="4">
        <f>'Pine Stumpage'!CF148</f>
        <v>25.218647764449294</v>
      </c>
      <c r="AB60" s="4">
        <f>'Pine Stumpage'!CG148</f>
        <v>14.5</v>
      </c>
      <c r="AC60" s="4" t="s">
        <v>98</v>
      </c>
      <c r="AD60" s="4">
        <f>'Pine Stumpage'!CS148</f>
        <v>35.5</v>
      </c>
      <c r="AE60" s="4">
        <f>'Pine Stumpage'!CT148</f>
        <v>30.10290055248619</v>
      </c>
      <c r="AF60" s="4">
        <f>'Pine Stumpage'!CZ148</f>
        <v>19.664495114006513</v>
      </c>
      <c r="AG60" s="4">
        <f>'Pine Stumpage'!DA148</f>
        <v>27.386172006745355</v>
      </c>
      <c r="AH60" s="4">
        <f>'Pine Stumpage'!DG148</f>
        <v>17</v>
      </c>
      <c r="AI60" s="4">
        <f>'Pine Stumpage'!DH148</f>
        <v>16.5</v>
      </c>
      <c r="AJ60" s="4">
        <f>'Pine Stumpage'!DN148</f>
        <v>12.176470588235292</v>
      </c>
      <c r="AK60" s="4">
        <f>'Pine Stumpage'!DK148</f>
        <v>15</v>
      </c>
      <c r="AL60" s="4">
        <f>'Pine Stumpage'!DU148</f>
        <v>12.239837398373982</v>
      </c>
      <c r="AM60" s="4">
        <f>'Pine Stumpage'!DV148</f>
        <v>12.783018867924529</v>
      </c>
      <c r="AN60" s="4">
        <f>'Pine Stumpage'!EB148</f>
        <v>12.95</v>
      </c>
      <c r="AO60" s="4">
        <f>'Pine Stumpage'!EC148</f>
        <v>17.862244897959179</v>
      </c>
      <c r="AP60" s="4">
        <f>'Pine Stumpage'!EI148</f>
        <v>10.000000000000002</v>
      </c>
      <c r="AQ60" s="4" t="str">
        <f>'Pine Stumpage'!EJ148</f>
        <v>na</v>
      </c>
      <c r="AR60" s="4">
        <f>'Pine Stumpage'!EK148</f>
        <v>16.5</v>
      </c>
      <c r="AS60" s="4">
        <f>'Pine Stumpage'!EL148</f>
        <v>15</v>
      </c>
      <c r="AT60" s="4">
        <f>'Pine Stumpage'!ET148</f>
        <v>11.385106382978725</v>
      </c>
      <c r="AU60" s="4">
        <f>'Pine Stumpage'!EU148</f>
        <v>13.507051282051286</v>
      </c>
      <c r="AW60" s="2">
        <v>116.5</v>
      </c>
      <c r="AX60" s="2">
        <v>116.46666666666665</v>
      </c>
      <c r="AY60" s="3">
        <v>131.6</v>
      </c>
      <c r="AZ60" s="3">
        <v>131.56666666666666</v>
      </c>
    </row>
    <row r="61" spans="1:52" x14ac:dyDescent="0.25">
      <c r="A61" s="2">
        <v>1990</v>
      </c>
      <c r="B61" s="2">
        <v>4</v>
      </c>
      <c r="C61" s="2">
        <f t="shared" si="2"/>
        <v>56</v>
      </c>
      <c r="D61" s="4">
        <f>'Pine Stumpage'!H149</f>
        <v>140.31426809527483</v>
      </c>
      <c r="E61" s="4">
        <f>'Pine Stumpage'!I149</f>
        <v>173.74408859622866</v>
      </c>
      <c r="F61" s="4">
        <f>'Pine Stumpage'!J149</f>
        <v>144</v>
      </c>
      <c r="G61" s="4" t="s">
        <v>98</v>
      </c>
      <c r="H61" s="4">
        <f>'Pine Stumpage'!Q149</f>
        <v>148</v>
      </c>
      <c r="I61" s="4">
        <f>'Pine Stumpage'!W149</f>
        <v>165.80087299937642</v>
      </c>
      <c r="J61" s="4">
        <f>'Pine Stumpage'!AC149</f>
        <v>150.98078744418885</v>
      </c>
      <c r="K61" s="4">
        <f>'Pine Stumpage'!AD149</f>
        <v>175.04911906033095</v>
      </c>
      <c r="L61" s="4">
        <f>'Pine Stumpage'!AJ149</f>
        <v>146</v>
      </c>
      <c r="M61" s="4">
        <f>'Pine Stumpage'!AK149</f>
        <v>141</v>
      </c>
      <c r="N61" s="4">
        <f>'Pine Stumpage'!AQ149</f>
        <v>149.15833566043003</v>
      </c>
      <c r="O61" s="4">
        <f>'Pine Stumpage'!AR149</f>
        <v>174</v>
      </c>
      <c r="P61" s="4">
        <f>'Pine Stumpage'!AX149</f>
        <v>106.2891603053435</v>
      </c>
      <c r="Q61" s="4">
        <f>'Pine Stumpage'!AY149</f>
        <v>171.47988029711971</v>
      </c>
      <c r="R61" s="4">
        <f>'Pine Stumpage'!AZ149</f>
        <v>142</v>
      </c>
      <c r="S61" s="4">
        <f>'Pine Stumpage'!BF149</f>
        <v>171.14975999999999</v>
      </c>
      <c r="T61" s="4">
        <f>'Pine Stumpage'!BL149</f>
        <v>65.185628742514965</v>
      </c>
      <c r="U61" s="4">
        <f>'Pine Stumpage'!BM149</f>
        <v>60.448559670781897</v>
      </c>
      <c r="V61" s="4">
        <f>'Pine Stumpage'!BN149</f>
        <v>128</v>
      </c>
      <c r="W61" s="4">
        <f>'Pine Stumpage'!BO149</f>
        <v>130</v>
      </c>
      <c r="X61" s="4">
        <f>'Pine Stumpage'!BW149</f>
        <v>66.98</v>
      </c>
      <c r="Y61" s="4">
        <f>'Pine Stumpage'!BX149</f>
        <v>170.50397877984085</v>
      </c>
      <c r="Z61" s="4">
        <f>'Pine Stumpage'!CE149</f>
        <v>18.076058772687986</v>
      </c>
      <c r="AA61" s="4">
        <f>'Pine Stumpage'!CF149</f>
        <v>24</v>
      </c>
      <c r="AB61" s="4">
        <f>'Pine Stumpage'!CG149</f>
        <v>14</v>
      </c>
      <c r="AC61" s="4" t="s">
        <v>98</v>
      </c>
      <c r="AD61" s="4">
        <f>'Pine Stumpage'!CS149</f>
        <v>38.5</v>
      </c>
      <c r="AE61" s="4">
        <f>'Pine Stumpage'!CT149</f>
        <v>38.140193370165754</v>
      </c>
      <c r="AF61" s="4">
        <f>'Pine Stumpage'!CZ149</f>
        <v>18.140065146579804</v>
      </c>
      <c r="AG61" s="4">
        <f>'Pine Stumpage'!DA149</f>
        <v>25.238617200674529</v>
      </c>
      <c r="AH61" s="4">
        <f>'Pine Stumpage'!DG149</f>
        <v>17.5</v>
      </c>
      <c r="AI61" s="4">
        <f>'Pine Stumpage'!DH149</f>
        <v>15.5</v>
      </c>
      <c r="AJ61" s="4">
        <f>'Pine Stumpage'!DN149</f>
        <v>12.794117647058821</v>
      </c>
      <c r="AK61" s="4">
        <f>'Pine Stumpage'!DK149</f>
        <v>13.5</v>
      </c>
      <c r="AL61" s="4">
        <f>'Pine Stumpage'!DU149</f>
        <v>13.844715447154467</v>
      </c>
      <c r="AM61" s="4">
        <f>'Pine Stumpage'!DV149</f>
        <v>13.245283018867926</v>
      </c>
      <c r="AN61" s="4">
        <f>'Pine Stumpage'!EB149</f>
        <v>13.03</v>
      </c>
      <c r="AO61" s="4">
        <f>'Pine Stumpage'!EC149</f>
        <v>16.689795918367345</v>
      </c>
      <c r="AP61" s="4">
        <f>'Pine Stumpage'!EI149</f>
        <v>9.5</v>
      </c>
      <c r="AQ61" s="4" t="str">
        <f>'Pine Stumpage'!EJ149</f>
        <v>na</v>
      </c>
      <c r="AR61" s="4">
        <f>'Pine Stumpage'!EK149</f>
        <v>15</v>
      </c>
      <c r="AS61" s="4">
        <f>'Pine Stumpage'!EL149</f>
        <v>16.5</v>
      </c>
      <c r="AT61" s="4">
        <f>'Pine Stumpage'!ET149</f>
        <v>9.0212765957446823</v>
      </c>
      <c r="AU61" s="4">
        <f>'Pine Stumpage'!EU149</f>
        <v>13.000000000000004</v>
      </c>
      <c r="AW61" s="2">
        <v>120.1</v>
      </c>
      <c r="AX61" s="2">
        <v>119.86666666666666</v>
      </c>
      <c r="AY61" s="3">
        <v>133.80000000000001</v>
      </c>
      <c r="AZ61" s="3">
        <v>133.70000000000002</v>
      </c>
    </row>
    <row r="62" spans="1:52" x14ac:dyDescent="0.25">
      <c r="A62" s="2">
        <v>1991</v>
      </c>
      <c r="B62" s="2">
        <v>1</v>
      </c>
      <c r="C62" s="2">
        <f t="shared" si="2"/>
        <v>57</v>
      </c>
      <c r="D62" s="4">
        <f>'Pine Stumpage'!H150</f>
        <v>136.35080551915519</v>
      </c>
      <c r="E62" s="4">
        <f>'Pine Stumpage'!I150</f>
        <v>162.6464531577372</v>
      </c>
      <c r="F62" s="4">
        <f>'Pine Stumpage'!J150</f>
        <v>126</v>
      </c>
      <c r="G62" s="4" t="s">
        <v>98</v>
      </c>
      <c r="H62" s="4">
        <f>'Pine Stumpage'!Q150</f>
        <v>153</v>
      </c>
      <c r="I62" s="4">
        <f>'Pine Stumpage'!W150</f>
        <v>147.6597381001871</v>
      </c>
      <c r="J62" s="4">
        <f>'Pine Stumpage'!AC150</f>
        <v>139.48721417940737</v>
      </c>
      <c r="K62" s="4">
        <f>'Pine Stumpage'!AD150</f>
        <v>181.62650530936696</v>
      </c>
      <c r="L62" s="4">
        <f>'Pine Stumpage'!AJ150</f>
        <v>144</v>
      </c>
      <c r="M62" s="4">
        <f>'Pine Stumpage'!AK150</f>
        <v>132</v>
      </c>
      <c r="N62" s="4">
        <f>'Pine Stumpage'!AQ150</f>
        <v>146.16196593130408</v>
      </c>
      <c r="O62" s="4">
        <f>'Pine Stumpage'!AR150</f>
        <v>180</v>
      </c>
      <c r="P62" s="4">
        <f>'Pine Stumpage'!AX150</f>
        <v>106.46900763358776</v>
      </c>
      <c r="Q62" s="4">
        <f>'Pine Stumpage'!AY150</f>
        <v>153.36493346871163</v>
      </c>
      <c r="R62" s="4">
        <f>'Pine Stumpage'!AZ150</f>
        <v>90</v>
      </c>
      <c r="S62" s="4">
        <f>'Pine Stumpage'!BF150</f>
        <v>177.77535999999998</v>
      </c>
      <c r="T62" s="4">
        <f>'Pine Stumpage'!BL150</f>
        <v>65.778443113772454</v>
      </c>
      <c r="U62" s="4">
        <f>'Pine Stumpage'!BM150</f>
        <v>58.847736625514401</v>
      </c>
      <c r="V62" s="4">
        <f>'Pine Stumpage'!BN150</f>
        <v>121</v>
      </c>
      <c r="W62" s="4">
        <f>'Pine Stumpage'!BO150</f>
        <v>124</v>
      </c>
      <c r="X62" s="4">
        <f>'Pine Stumpage'!BW150</f>
        <v>63.466666666666669</v>
      </c>
      <c r="Y62" s="4">
        <f>'Pine Stumpage'!BX150</f>
        <v>123.62732095490713</v>
      </c>
      <c r="Z62" s="4">
        <f>'Pine Stumpage'!CE150</f>
        <v>19.918582541054452</v>
      </c>
      <c r="AA62" s="4">
        <f>'Pine Stumpage'!CF150</f>
        <v>27.381243184296622</v>
      </c>
      <c r="AB62" s="4">
        <f>'Pine Stumpage'!CG150</f>
        <v>20</v>
      </c>
      <c r="AC62" s="4" t="s">
        <v>98</v>
      </c>
      <c r="AD62" s="4">
        <f>'Pine Stumpage'!CS150</f>
        <v>33.5</v>
      </c>
      <c r="AE62" s="4">
        <f>'Pine Stumpage'!CT150</f>
        <v>34.579419889502766</v>
      </c>
      <c r="AF62" s="4">
        <f>'Pine Stumpage'!CZ150</f>
        <v>17.377850162866451</v>
      </c>
      <c r="AG62" s="4">
        <f>'Pine Stumpage'!DA150</f>
        <v>25.715851602023601</v>
      </c>
      <c r="AH62" s="4">
        <f>'Pine Stumpage'!DG150</f>
        <v>21</v>
      </c>
      <c r="AI62" s="4">
        <f>'Pine Stumpage'!DH150</f>
        <v>19.5</v>
      </c>
      <c r="AJ62" s="4">
        <f>'Pine Stumpage'!DN150</f>
        <v>13.147058823529408</v>
      </c>
      <c r="AK62" s="4">
        <f>'Pine Stumpage'!DK150</f>
        <v>13.5</v>
      </c>
      <c r="AL62" s="4">
        <f>'Pine Stumpage'!DU150</f>
        <v>16.747967479674791</v>
      </c>
      <c r="AM62" s="4">
        <f>'Pine Stumpage'!DV150</f>
        <v>13.773584905660378</v>
      </c>
      <c r="AN62" s="4">
        <f>'Pine Stumpage'!EB150</f>
        <v>12.450000000000001</v>
      </c>
      <c r="AO62" s="4">
        <f>'Pine Stumpage'!EC150</f>
        <v>17.534693877551021</v>
      </c>
      <c r="AP62" s="4">
        <f>'Pine Stumpage'!EI150</f>
        <v>9.3571428571428577</v>
      </c>
      <c r="AQ62" s="4" t="str">
        <f>'Pine Stumpage'!EJ150</f>
        <v>na</v>
      </c>
      <c r="AR62" s="4">
        <f>'Pine Stumpage'!EK150</f>
        <v>17.5</v>
      </c>
      <c r="AS62" s="4">
        <f>'Pine Stumpage'!EL150</f>
        <v>16.5</v>
      </c>
      <c r="AT62" s="4">
        <f>'Pine Stumpage'!ET150</f>
        <v>7.7765957446808516</v>
      </c>
      <c r="AU62" s="4">
        <f>'Pine Stumpage'!EU150</f>
        <v>9.0512820512820529</v>
      </c>
      <c r="AW62" s="3">
        <v>117.2</v>
      </c>
      <c r="AX62" s="3">
        <v>117.46666666666665</v>
      </c>
      <c r="AY62" s="3">
        <v>134.80000000000001</v>
      </c>
      <c r="AZ62" s="3">
        <v>134.79999999999998</v>
      </c>
    </row>
    <row r="63" spans="1:52" x14ac:dyDescent="0.25">
      <c r="A63" s="2">
        <v>1991</v>
      </c>
      <c r="B63" s="2">
        <v>2</v>
      </c>
      <c r="C63" s="2">
        <f t="shared" si="2"/>
        <v>58</v>
      </c>
      <c r="D63" s="4">
        <f>'Pine Stumpage'!H151</f>
        <v>138.86602944577203</v>
      </c>
      <c r="E63" s="4">
        <f>'Pine Stumpage'!I151</f>
        <v>159.90236456150851</v>
      </c>
      <c r="F63" s="4">
        <f>'Pine Stumpage'!J151</f>
        <v>145</v>
      </c>
      <c r="G63" s="4" t="s">
        <v>98</v>
      </c>
      <c r="H63" s="4">
        <f>'Pine Stumpage'!Q151</f>
        <v>165</v>
      </c>
      <c r="I63" s="4">
        <f>'Pine Stumpage'!W151</f>
        <v>132.95842860112242</v>
      </c>
      <c r="J63" s="4">
        <f>'Pine Stumpage'!AC151</f>
        <v>123.85901772425922</v>
      </c>
      <c r="K63" s="4">
        <f>'Pine Stumpage'!AD151</f>
        <v>173.62650530936696</v>
      </c>
      <c r="L63" s="4">
        <f>'Pine Stumpage'!AJ151</f>
        <v>152</v>
      </c>
      <c r="M63" s="4">
        <f>'Pine Stumpage'!AK151</f>
        <v>143</v>
      </c>
      <c r="N63" s="4">
        <f>'Pine Stumpage'!AQ151</f>
        <v>143.79726333426416</v>
      </c>
      <c r="O63" s="4">
        <f>'Pine Stumpage'!AR151</f>
        <v>171</v>
      </c>
      <c r="P63" s="4">
        <f>'Pine Stumpage'!AX151</f>
        <v>87.349923664122116</v>
      </c>
      <c r="Q63" s="4">
        <f>'Pine Stumpage'!AY151</f>
        <v>158.99711430556303</v>
      </c>
      <c r="R63" s="4">
        <f>'Pine Stumpage'!AZ151</f>
        <v>97</v>
      </c>
      <c r="S63" s="4">
        <f>'Pine Stumpage'!BF151</f>
        <v>180</v>
      </c>
      <c r="T63" s="4">
        <f>'Pine Stumpage'!BL151</f>
        <v>76.389221556886227</v>
      </c>
      <c r="U63" s="4">
        <f>'Pine Stumpage'!BM151</f>
        <v>74.148148148148152</v>
      </c>
      <c r="V63" s="4">
        <f>'Pine Stumpage'!BN151</f>
        <v>130</v>
      </c>
      <c r="W63" s="4">
        <f>'Pine Stumpage'!BO151</f>
        <v>144</v>
      </c>
      <c r="X63" s="4">
        <f>'Pine Stumpage'!BW151</f>
        <v>74.560000000000016</v>
      </c>
      <c r="Y63" s="4">
        <f>'Pine Stumpage'!BX151</f>
        <v>121.37798408488064</v>
      </c>
      <c r="Z63" s="4">
        <f>'Pine Stumpage'!CE151</f>
        <v>18.454624027657736</v>
      </c>
      <c r="AA63" s="4">
        <f>'Pine Stumpage'!CF151</f>
        <v>18.953107960741548</v>
      </c>
      <c r="AB63" s="4">
        <f>'Pine Stumpage'!CG151</f>
        <v>20</v>
      </c>
      <c r="AC63" s="4" t="s">
        <v>98</v>
      </c>
      <c r="AD63" s="4">
        <f>'Pine Stumpage'!CS151</f>
        <v>34</v>
      </c>
      <c r="AE63" s="4">
        <f>'Pine Stumpage'!CT151</f>
        <v>30.401933701657462</v>
      </c>
      <c r="AF63" s="4">
        <f>'Pine Stumpage'!CZ151</f>
        <v>17.664495114006513</v>
      </c>
      <c r="AG63" s="4">
        <f>'Pine Stumpage'!DA151</f>
        <v>26.579258010118036</v>
      </c>
      <c r="AH63" s="4">
        <f>'Pine Stumpage'!DG151</f>
        <v>19.5</v>
      </c>
      <c r="AI63" s="4">
        <f>'Pine Stumpage'!DH151</f>
        <v>19.5</v>
      </c>
      <c r="AJ63" s="4">
        <f>'Pine Stumpage'!DN151</f>
        <v>14.735294117647056</v>
      </c>
      <c r="AK63" s="4">
        <f>'Pine Stumpage'!DK151</f>
        <v>16.5</v>
      </c>
      <c r="AL63" s="4">
        <f>'Pine Stumpage'!DU151</f>
        <v>13.747967479674795</v>
      </c>
      <c r="AM63" s="4">
        <f>'Pine Stumpage'!DV151</f>
        <v>16.509433962264154</v>
      </c>
      <c r="AN63" s="4">
        <f>'Pine Stumpage'!EB151</f>
        <v>17.600000000000001</v>
      </c>
      <c r="AO63" s="4">
        <f>'Pine Stumpage'!EC151</f>
        <v>19.017346938775507</v>
      </c>
      <c r="AP63" s="4">
        <f>'Pine Stumpage'!EI151</f>
        <v>10.821428571428573</v>
      </c>
      <c r="AQ63" s="4">
        <f>'Pine Stumpage'!EJ151</f>
        <v>9.7962962962962941</v>
      </c>
      <c r="AR63" s="4">
        <f>'Pine Stumpage'!EK151</f>
        <v>16</v>
      </c>
      <c r="AS63" s="4">
        <f>'Pine Stumpage'!EL151</f>
        <v>15</v>
      </c>
      <c r="AT63" s="4">
        <f>'Pine Stumpage'!ET151</f>
        <v>9.6063829787234063</v>
      </c>
      <c r="AU63" s="4">
        <f>'Pine Stumpage'!EU151</f>
        <v>12.500000000000004</v>
      </c>
      <c r="AW63" s="3">
        <v>116.5</v>
      </c>
      <c r="AX63" s="3">
        <v>116.3</v>
      </c>
      <c r="AY63" s="3">
        <v>135.6</v>
      </c>
      <c r="AZ63" s="3">
        <v>135.6</v>
      </c>
    </row>
    <row r="64" spans="1:52" x14ac:dyDescent="0.25">
      <c r="A64" s="2">
        <v>1991</v>
      </c>
      <c r="B64" s="2">
        <v>3</v>
      </c>
      <c r="C64" s="2">
        <f t="shared" si="2"/>
        <v>59</v>
      </c>
      <c r="D64" s="4">
        <f>'Pine Stumpage'!H152</f>
        <v>142.2838202420412</v>
      </c>
      <c r="E64" s="4">
        <f>'Pine Stumpage'!I152</f>
        <v>170.86536964980542</v>
      </c>
      <c r="F64" s="4">
        <f>'Pine Stumpage'!J152</f>
        <v>150</v>
      </c>
      <c r="G64" s="4" t="s">
        <v>98</v>
      </c>
      <c r="H64" s="4">
        <f>'Pine Stumpage'!Q152</f>
        <v>160</v>
      </c>
      <c r="I64" s="4">
        <f>'Pine Stumpage'!W152</f>
        <v>154.65973810018707</v>
      </c>
      <c r="J64" s="4">
        <f>'Pine Stumpage'!AC152</f>
        <v>132.46800162359625</v>
      </c>
      <c r="K64" s="4">
        <f>'Pine Stumpage'!AD152</f>
        <v>186.15477249807194</v>
      </c>
      <c r="L64" s="4">
        <f>'Pine Stumpage'!AJ152</f>
        <v>153</v>
      </c>
      <c r="M64" s="4">
        <f>'Pine Stumpage'!AK152</f>
        <v>153</v>
      </c>
      <c r="N64" s="4">
        <f>'Pine Stumpage'!AQ152</f>
        <v>153.62580284836636</v>
      </c>
      <c r="O64" s="4">
        <f>'Pine Stumpage'!AR152</f>
        <v>178</v>
      </c>
      <c r="P64" s="4">
        <f>'Pine Stumpage'!AX152</f>
        <v>96.526106870228986</v>
      </c>
      <c r="Q64" s="4">
        <f>'Pine Stumpage'!AY152</f>
        <v>151.85918879923054</v>
      </c>
      <c r="R64" s="4">
        <f>'Pine Stumpage'!AZ152</f>
        <v>100</v>
      </c>
      <c r="S64" s="4">
        <f>'Pine Stumpage'!BF152</f>
        <v>185.37439999999998</v>
      </c>
      <c r="T64" s="4">
        <f>'Pine Stumpage'!BL152</f>
        <v>64.982035928143716</v>
      </c>
      <c r="U64" s="4">
        <f>'Pine Stumpage'!BM152</f>
        <v>60.197530864197532</v>
      </c>
      <c r="V64" s="4">
        <f>'Pine Stumpage'!BN152</f>
        <v>128</v>
      </c>
      <c r="W64" s="4">
        <f>'Pine Stumpage'!BO152</f>
        <v>148</v>
      </c>
      <c r="X64" s="4">
        <f>'Pine Stumpage'!BW152</f>
        <v>90.340000000000018</v>
      </c>
      <c r="Y64" s="4">
        <f>'Pine Stumpage'!BX152</f>
        <v>137.27718832891244</v>
      </c>
      <c r="Z64" s="4">
        <f>'Pine Stumpage'!CE152</f>
        <v>22.894122731201385</v>
      </c>
      <c r="AA64" s="4">
        <f>'Pine Stumpage'!CF152</f>
        <v>24.929661941112325</v>
      </c>
      <c r="AB64" s="4">
        <f>'Pine Stumpage'!CG152</f>
        <v>18.5</v>
      </c>
      <c r="AC64" s="4" t="s">
        <v>98</v>
      </c>
      <c r="AD64" s="4">
        <f>'Pine Stumpage'!CS152</f>
        <v>31.5</v>
      </c>
      <c r="AE64" s="4">
        <f>'Pine Stumpage'!CT152</f>
        <v>35.098066298342545</v>
      </c>
      <c r="AF64" s="4">
        <f>'Pine Stumpage'!CZ152</f>
        <v>19.49674267100977</v>
      </c>
      <c r="AG64" s="4">
        <f>'Pine Stumpage'!DA152</f>
        <v>29.647554806070819</v>
      </c>
      <c r="AH64" s="4">
        <f>'Pine Stumpage'!DG152</f>
        <v>20</v>
      </c>
      <c r="AI64" s="4">
        <f>'Pine Stumpage'!DH152</f>
        <v>20.5</v>
      </c>
      <c r="AJ64" s="4">
        <f>'Pine Stumpage'!DN152</f>
        <v>14.382352941176467</v>
      </c>
      <c r="AK64" s="4">
        <f>'Pine Stumpage'!DK152</f>
        <v>16.5</v>
      </c>
      <c r="AL64" s="4">
        <f>'Pine Stumpage'!DU152</f>
        <v>13.743902439024389</v>
      </c>
      <c r="AM64" s="4">
        <f>'Pine Stumpage'!DV152</f>
        <v>16.29245283018868</v>
      </c>
      <c r="AN64" s="4">
        <f>'Pine Stumpage'!EB152</f>
        <v>14.75</v>
      </c>
      <c r="AO64" s="4">
        <f>'Pine Stumpage'!EC152</f>
        <v>18.724489795918366</v>
      </c>
      <c r="AP64" s="4">
        <f>'Pine Stumpage'!EI152</f>
        <v>9.4142857142857146</v>
      </c>
      <c r="AQ64" s="4">
        <f>'Pine Stumpage'!EJ152</f>
        <v>8.8148148148148131</v>
      </c>
      <c r="AR64" s="4">
        <f>'Pine Stumpage'!EK152</f>
        <v>17</v>
      </c>
      <c r="AS64" s="4">
        <f>'Pine Stumpage'!EL152</f>
        <v>17.5</v>
      </c>
      <c r="AT64" s="4">
        <f>'Pine Stumpage'!ET152</f>
        <v>9.9680851063829792</v>
      </c>
      <c r="AU64" s="4">
        <f>'Pine Stumpage'!EU152</f>
        <v>12.775641025641029</v>
      </c>
      <c r="AW64" s="3">
        <v>116.2</v>
      </c>
      <c r="AX64" s="3">
        <v>116.13333333333333</v>
      </c>
      <c r="AY64" s="3">
        <v>136.6</v>
      </c>
      <c r="AZ64" s="3">
        <v>136.66666666666666</v>
      </c>
    </row>
    <row r="65" spans="1:52" x14ac:dyDescent="0.25">
      <c r="A65" s="2">
        <v>1991</v>
      </c>
      <c r="B65" s="2">
        <v>4</v>
      </c>
      <c r="C65" s="2">
        <f t="shared" si="2"/>
        <v>60</v>
      </c>
      <c r="D65" s="4">
        <f>'Pine Stumpage'!H153</f>
        <v>175.42388036691594</v>
      </c>
      <c r="E65" s="4">
        <f>'Pine Stumpage'!I153</f>
        <v>189.09763543849147</v>
      </c>
      <c r="F65" s="4">
        <f>'Pine Stumpage'!J153</f>
        <v>151</v>
      </c>
      <c r="G65" s="4" t="s">
        <v>98</v>
      </c>
      <c r="H65" s="4">
        <f>'Pine Stumpage'!Q153</f>
        <v>169</v>
      </c>
      <c r="I65" s="4">
        <f>'Pine Stumpage'!W153</f>
        <v>166.32986905009355</v>
      </c>
      <c r="J65" s="4">
        <f>'Pine Stumpage'!AC153</f>
        <v>134.51928020565549</v>
      </c>
      <c r="K65" s="4">
        <f>'Pine Stumpage'!AD153</f>
        <v>186.94346562258994</v>
      </c>
      <c r="L65" s="4">
        <f>'Pine Stumpage'!AJ153</f>
        <v>160</v>
      </c>
      <c r="M65" s="4">
        <f>'Pine Stumpage'!AK153</f>
        <v>147</v>
      </c>
      <c r="N65" s="4">
        <f>'Pine Stumpage'!AQ153</f>
        <v>160.7746439542027</v>
      </c>
      <c r="O65" s="4">
        <f>'Pine Stumpage'!AR153</f>
        <v>170</v>
      </c>
      <c r="P65" s="4">
        <f>'Pine Stumpage'!AX153</f>
        <v>110.87969465648852</v>
      </c>
      <c r="Q65" s="4">
        <f>'Pine Stumpage'!AY153</f>
        <v>159.85918879923054</v>
      </c>
      <c r="R65" s="4">
        <f>'Pine Stumpage'!AZ153</f>
        <v>108</v>
      </c>
      <c r="S65" s="4">
        <f>'Pine Stumpage'!BF153</f>
        <v>187.14975999999999</v>
      </c>
      <c r="T65" s="4">
        <f>'Pine Stumpage'!BL153</f>
        <v>80.964071856287418</v>
      </c>
      <c r="U65" s="4">
        <f>'Pine Stumpage'!BM153</f>
        <v>67.547325102880663</v>
      </c>
      <c r="V65" s="4">
        <f>'Pine Stumpage'!BN153</f>
        <v>156</v>
      </c>
      <c r="W65" s="4">
        <f>'Pine Stumpage'!BO153</f>
        <v>155</v>
      </c>
      <c r="X65" s="4">
        <f>'Pine Stumpage'!BW153</f>
        <v>93.473333333333343</v>
      </c>
      <c r="Y65" s="4">
        <f>'Pine Stumpage'!BX153</f>
        <v>119.1259946949602</v>
      </c>
      <c r="Z65" s="4">
        <f>'Pine Stumpage'!CE153</f>
        <v>20.62143474503025</v>
      </c>
      <c r="AA65" s="4">
        <f>'Pine Stumpage'!CF153</f>
        <v>26.308615049073065</v>
      </c>
      <c r="AB65" s="4">
        <f>'Pine Stumpage'!CG153</f>
        <v>17</v>
      </c>
      <c r="AC65" s="4" t="s">
        <v>98</v>
      </c>
      <c r="AD65" s="4">
        <f>'Pine Stumpage'!CS153</f>
        <v>37</v>
      </c>
      <c r="AE65" s="4">
        <f>'Pine Stumpage'!CT153</f>
        <v>39.158839779005532</v>
      </c>
      <c r="AF65" s="4">
        <f>'Pine Stumpage'!CZ153</f>
        <v>20.615635179153095</v>
      </c>
      <c r="AG65" s="4">
        <f>'Pine Stumpage'!DA153</f>
        <v>31.386172006745351</v>
      </c>
      <c r="AH65" s="4">
        <f>'Pine Stumpage'!DG153</f>
        <v>20</v>
      </c>
      <c r="AI65" s="4">
        <f>'Pine Stumpage'!DH153</f>
        <v>20.5</v>
      </c>
      <c r="AJ65" s="4">
        <f>'Pine Stumpage'!DN153</f>
        <v>14.088235294117643</v>
      </c>
      <c r="AK65" s="4">
        <f>'Pine Stumpage'!DK153</f>
        <v>15.5</v>
      </c>
      <c r="AL65" s="4">
        <f>'Pine Stumpage'!DU153</f>
        <v>16.99593495934959</v>
      </c>
      <c r="AM65" s="4">
        <f>'Pine Stumpage'!DV153</f>
        <v>18.575471698113212</v>
      </c>
      <c r="AN65" s="4">
        <f>'Pine Stumpage'!EB153</f>
        <v>16.399999999999999</v>
      </c>
      <c r="AO65" s="4">
        <f>'Pine Stumpage'!EC153</f>
        <v>21.379591836734694</v>
      </c>
      <c r="AP65" s="4">
        <f>'Pine Stumpage'!EI153</f>
        <v>10.821428571428573</v>
      </c>
      <c r="AQ65" s="4">
        <f>'Pine Stumpage'!EJ153</f>
        <v>10.314814814814813</v>
      </c>
      <c r="AR65" s="4">
        <f>'Pine Stumpage'!EK153</f>
        <v>18.5</v>
      </c>
      <c r="AS65" s="4">
        <f>'Pine Stumpage'!EL153</f>
        <v>23</v>
      </c>
      <c r="AT65" s="4">
        <f>'Pine Stumpage'!ET153</f>
        <v>10.106382978723406</v>
      </c>
      <c r="AU65" s="4">
        <f>'Pine Stumpage'!EU153</f>
        <v>13.137820512820516</v>
      </c>
      <c r="AW65" s="3">
        <v>116.4</v>
      </c>
      <c r="AX65" s="3">
        <v>116.23333333333335</v>
      </c>
      <c r="AY65" s="3">
        <v>137.80000000000001</v>
      </c>
      <c r="AZ65" s="3">
        <v>137.70000000000002</v>
      </c>
    </row>
    <row r="66" spans="1:52" x14ac:dyDescent="0.25">
      <c r="A66" s="2">
        <v>1992</v>
      </c>
      <c r="B66" s="2">
        <v>1</v>
      </c>
      <c r="C66" s="2">
        <f t="shared" si="2"/>
        <v>61</v>
      </c>
      <c r="D66" s="3">
        <f>'Pine Stumpage'!F154</f>
        <v>200</v>
      </c>
      <c r="E66" s="3">
        <f>'Pine Stumpage'!G154</f>
        <v>210</v>
      </c>
      <c r="F66" s="3">
        <f>'Pine Stumpage'!M154</f>
        <v>147</v>
      </c>
      <c r="G66" s="3">
        <f>'Pine Stumpage'!N154</f>
        <v>136</v>
      </c>
      <c r="H66" s="3">
        <f>'Pine Stumpage'!T154</f>
        <v>168</v>
      </c>
      <c r="I66" s="3">
        <f>'Pine Stumpage'!U154</f>
        <v>182</v>
      </c>
      <c r="J66" s="3">
        <f>'Pine Stumpage'!AA154</f>
        <v>193</v>
      </c>
      <c r="K66" s="3">
        <f>'Pine Stumpage'!AB154</f>
        <v>199</v>
      </c>
      <c r="L66" s="3">
        <f>'Pine Stumpage'!AH154</f>
        <v>164</v>
      </c>
      <c r="M66" s="3">
        <f>'Pine Stumpage'!AI154</f>
        <v>149</v>
      </c>
      <c r="N66" s="3">
        <f>'Pine Stumpage'!AO154</f>
        <v>155</v>
      </c>
      <c r="O66" s="3">
        <f>'Pine Stumpage'!AP154</f>
        <v>191</v>
      </c>
      <c r="P66" s="3">
        <f>'Pine Stumpage'!AV154</f>
        <v>80</v>
      </c>
      <c r="Q66" s="3">
        <f>'Pine Stumpage'!AW154</f>
        <v>180</v>
      </c>
      <c r="R66" s="3">
        <f>'Pine Stumpage'!BC154</f>
        <v>188</v>
      </c>
      <c r="S66" s="3">
        <f>'Pine Stumpage'!BD154</f>
        <v>193</v>
      </c>
      <c r="T66" s="3">
        <f>'Pine Stumpage'!BJ154</f>
        <v>91</v>
      </c>
      <c r="U66" s="3">
        <f>'Pine Stumpage'!BK154</f>
        <v>67</v>
      </c>
      <c r="V66" s="3">
        <f>'Pine Stumpage'!BP154</f>
        <v>157</v>
      </c>
      <c r="W66" s="3">
        <f>'Pine Stumpage'!BQ154</f>
        <v>156</v>
      </c>
      <c r="X66" s="3">
        <f>'Pine Stumpage'!BU154</f>
        <v>105</v>
      </c>
      <c r="Y66" s="3">
        <f>'Pine Stumpage'!BV154</f>
        <v>116</v>
      </c>
      <c r="Z66" s="3">
        <f>'Pine Stumpage'!CC154</f>
        <v>23</v>
      </c>
      <c r="AA66" s="3">
        <f>'Pine Stumpage'!CD154</f>
        <v>23.5</v>
      </c>
      <c r="AB66" s="3">
        <f>'Pine Stumpage'!CJ154</f>
        <v>15</v>
      </c>
      <c r="AC66" s="3">
        <f>'Pine Stumpage'!CK154</f>
        <v>14.5</v>
      </c>
      <c r="AD66" s="3">
        <f>'Pine Stumpage'!CQ154</f>
        <v>35.5</v>
      </c>
      <c r="AE66" s="3">
        <f>'Pine Stumpage'!CR154</f>
        <v>38.5</v>
      </c>
      <c r="AF66" s="3">
        <f>'Pine Stumpage'!CX154</f>
        <v>30.5</v>
      </c>
      <c r="AG66" s="3">
        <f>'Pine Stumpage'!CY154</f>
        <v>32.5</v>
      </c>
      <c r="AH66" s="3">
        <f>'Pine Stumpage'!DE154</f>
        <v>20</v>
      </c>
      <c r="AI66" s="3">
        <f>'Pine Stumpage'!DF154</f>
        <v>21.5</v>
      </c>
      <c r="AJ66" s="3">
        <f>'Pine Stumpage'!DL154</f>
        <v>17</v>
      </c>
      <c r="AK66" s="3">
        <f>'Pine Stumpage'!DM154</f>
        <v>17.5</v>
      </c>
      <c r="AL66" s="3">
        <f>'Pine Stumpage'!DS154</f>
        <v>15</v>
      </c>
      <c r="AM66" s="3">
        <f>'Pine Stumpage'!DT154</f>
        <v>16.5</v>
      </c>
      <c r="AN66" s="3">
        <f>'Pine Stumpage'!DZ154</f>
        <v>20.5</v>
      </c>
      <c r="AO66" s="3">
        <f>'Pine Stumpage'!EA154</f>
        <v>24</v>
      </c>
      <c r="AP66" s="3">
        <f>'Pine Stumpage'!EG154</f>
        <v>11</v>
      </c>
      <c r="AQ66" s="3">
        <f>'Pine Stumpage'!EH154</f>
        <v>12</v>
      </c>
      <c r="AR66" s="3">
        <f>'Pine Stumpage'!EM154</f>
        <v>22.5</v>
      </c>
      <c r="AS66" s="3">
        <f>'Pine Stumpage'!EN154</f>
        <v>20.5</v>
      </c>
      <c r="AT66" s="3">
        <f>'Pine Stumpage'!ER154</f>
        <v>12.5</v>
      </c>
      <c r="AU66" s="3">
        <f>'Pine Stumpage'!ES154</f>
        <v>13.5</v>
      </c>
      <c r="AW66" s="3">
        <v>116</v>
      </c>
      <c r="AX66" s="3">
        <v>115.89999999999999</v>
      </c>
      <c r="AY66" s="3">
        <v>138.6</v>
      </c>
      <c r="AZ66" s="3">
        <v>138.66666666666666</v>
      </c>
    </row>
    <row r="67" spans="1:52" x14ac:dyDescent="0.25">
      <c r="A67" s="2">
        <v>1992</v>
      </c>
      <c r="B67" s="2">
        <v>2</v>
      </c>
      <c r="C67" s="2">
        <f t="shared" si="2"/>
        <v>62</v>
      </c>
      <c r="D67" s="3">
        <f>'Pine Stumpage'!F155</f>
        <v>172</v>
      </c>
      <c r="E67" s="3">
        <f>'Pine Stumpage'!G155</f>
        <v>186</v>
      </c>
      <c r="F67" s="3">
        <f>'Pine Stumpage'!M155</f>
        <v>225</v>
      </c>
      <c r="G67" s="3">
        <f>'Pine Stumpage'!N155</f>
        <v>201</v>
      </c>
      <c r="H67" s="3">
        <f>'Pine Stumpage'!T155</f>
        <v>165</v>
      </c>
      <c r="I67" s="3">
        <f>'Pine Stumpage'!U155</f>
        <v>177</v>
      </c>
      <c r="J67" s="3">
        <f>'Pine Stumpage'!AA155</f>
        <v>208</v>
      </c>
      <c r="K67" s="3">
        <f>'Pine Stumpage'!AB155</f>
        <v>220</v>
      </c>
      <c r="L67" s="3">
        <f>'Pine Stumpage'!AH155</f>
        <v>194</v>
      </c>
      <c r="M67" s="3">
        <f>'Pine Stumpage'!AI155</f>
        <v>168</v>
      </c>
      <c r="N67" s="3">
        <f>'Pine Stumpage'!AO155</f>
        <v>170</v>
      </c>
      <c r="O67" s="3">
        <f>'Pine Stumpage'!AP155</f>
        <v>209</v>
      </c>
      <c r="P67" s="3">
        <f>'Pine Stumpage'!AV155</f>
        <v>87</v>
      </c>
      <c r="Q67" s="3">
        <f>'Pine Stumpage'!AW155</f>
        <v>200</v>
      </c>
      <c r="R67" s="3">
        <f>'Pine Stumpage'!BC155</f>
        <v>173</v>
      </c>
      <c r="S67" s="3">
        <f>'Pine Stumpage'!BD155</f>
        <v>211</v>
      </c>
      <c r="T67" s="3">
        <f>'Pine Stumpage'!BJ155</f>
        <v>97</v>
      </c>
      <c r="U67" s="3">
        <f>'Pine Stumpage'!BK155</f>
        <v>76</v>
      </c>
      <c r="V67" s="3">
        <f>'Pine Stumpage'!BP155</f>
        <v>173</v>
      </c>
      <c r="W67" s="3">
        <f>'Pine Stumpage'!BQ155</f>
        <v>188</v>
      </c>
      <c r="X67" s="3">
        <f>'Pine Stumpage'!BU155</f>
        <v>133</v>
      </c>
      <c r="Y67" s="3">
        <f>'Pine Stumpage'!BV155</f>
        <v>143</v>
      </c>
      <c r="Z67" s="3">
        <f>'Pine Stumpage'!CC155</f>
        <v>20.75</v>
      </c>
      <c r="AA67" s="3">
        <f>'Pine Stumpage'!CD155</f>
        <v>25.08</v>
      </c>
      <c r="AB67" s="3">
        <f>'Pine Stumpage'!CJ155</f>
        <v>18.59</v>
      </c>
      <c r="AC67" s="4" t="s">
        <v>98</v>
      </c>
      <c r="AD67" s="3">
        <f>'Pine Stumpage'!CQ155</f>
        <v>33.340000000000003</v>
      </c>
      <c r="AE67" s="3">
        <f>'Pine Stumpage'!CR155</f>
        <v>31</v>
      </c>
      <c r="AF67" s="3">
        <f>'Pine Stumpage'!CX155</f>
        <v>32.5</v>
      </c>
      <c r="AG67" s="3">
        <f>'Pine Stumpage'!CY155</f>
        <v>36.74</v>
      </c>
      <c r="AH67" s="3">
        <f>'Pine Stumpage'!DE155</f>
        <v>23</v>
      </c>
      <c r="AI67" s="3">
        <f>'Pine Stumpage'!DF155</f>
        <v>20.5</v>
      </c>
      <c r="AJ67" s="3">
        <f>'Pine Stumpage'!DL155</f>
        <v>17.5</v>
      </c>
      <c r="AK67" s="3">
        <f>'Pine Stumpage'!DM155</f>
        <v>19.21</v>
      </c>
      <c r="AL67" s="3">
        <f>'Pine Stumpage'!DS155</f>
        <v>16.12</v>
      </c>
      <c r="AM67" s="3">
        <f>'Pine Stumpage'!DT155</f>
        <v>15.54</v>
      </c>
      <c r="AN67" s="3">
        <f>'Pine Stumpage'!DZ155</f>
        <v>22</v>
      </c>
      <c r="AO67" s="3">
        <f>'Pine Stumpage'!EA155</f>
        <v>24</v>
      </c>
      <c r="AP67" s="3">
        <f>'Pine Stumpage'!EG155</f>
        <v>11.75</v>
      </c>
      <c r="AQ67" s="3">
        <f>'Pine Stumpage'!EH155</f>
        <v>13</v>
      </c>
      <c r="AR67" s="3">
        <f>'Pine Stumpage'!EM155</f>
        <v>21</v>
      </c>
      <c r="AS67" s="3">
        <f>'Pine Stumpage'!EN155</f>
        <v>22.5</v>
      </c>
      <c r="AT67" s="3">
        <f>'Pine Stumpage'!ER155</f>
        <v>12</v>
      </c>
      <c r="AU67" s="3">
        <f>'Pine Stumpage'!ES155</f>
        <v>13</v>
      </c>
      <c r="AW67" s="3">
        <v>117.2</v>
      </c>
      <c r="AX67" s="3">
        <v>117.16666666666667</v>
      </c>
      <c r="AY67" s="3">
        <v>139.69999999999999</v>
      </c>
      <c r="AZ67" s="3">
        <v>139.79999999999998</v>
      </c>
    </row>
    <row r="68" spans="1:52" x14ac:dyDescent="0.25">
      <c r="A68" s="2">
        <v>1992</v>
      </c>
      <c r="B68" s="2">
        <v>3</v>
      </c>
      <c r="C68" s="2">
        <f t="shared" si="2"/>
        <v>63</v>
      </c>
      <c r="D68" s="3">
        <f>'Pine Stumpage'!F156</f>
        <v>166</v>
      </c>
      <c r="E68" s="3">
        <f>'Pine Stumpage'!G156</f>
        <v>178</v>
      </c>
      <c r="F68" s="3">
        <f>'Pine Stumpage'!M156</f>
        <v>178</v>
      </c>
      <c r="G68" s="3">
        <f>'Pine Stumpage'!N156</f>
        <v>155</v>
      </c>
      <c r="H68" s="3">
        <f>'Pine Stumpage'!T156</f>
        <v>174</v>
      </c>
      <c r="I68" s="3">
        <f>'Pine Stumpage'!U156</f>
        <v>182</v>
      </c>
      <c r="J68" s="3">
        <f>'Pine Stumpage'!AA156</f>
        <v>225</v>
      </c>
      <c r="K68" s="3">
        <f>'Pine Stumpage'!AB156</f>
        <v>219</v>
      </c>
      <c r="L68" s="3">
        <f>'Pine Stumpage'!AH156</f>
        <v>221</v>
      </c>
      <c r="M68" s="3">
        <f>'Pine Stumpage'!AI156</f>
        <v>200</v>
      </c>
      <c r="N68" s="3">
        <f>'Pine Stumpage'!AO156</f>
        <v>170</v>
      </c>
      <c r="O68" s="3">
        <f>'Pine Stumpage'!AP156</f>
        <v>186</v>
      </c>
      <c r="P68" s="3">
        <f>'Pine Stumpage'!AV156</f>
        <v>113</v>
      </c>
      <c r="Q68" s="3">
        <f>'Pine Stumpage'!AW156</f>
        <v>193</v>
      </c>
      <c r="R68" s="3">
        <f>'Pine Stumpage'!BC156</f>
        <v>183</v>
      </c>
      <c r="S68" s="3">
        <f>'Pine Stumpage'!BD156</f>
        <v>207</v>
      </c>
      <c r="T68" s="3">
        <f>'Pine Stumpage'!BJ156</f>
        <v>91</v>
      </c>
      <c r="U68" s="3">
        <f>'Pine Stumpage'!BK156</f>
        <v>74</v>
      </c>
      <c r="V68" s="3">
        <f>'Pine Stumpage'!BP156</f>
        <v>171</v>
      </c>
      <c r="W68" s="3">
        <f>'Pine Stumpage'!BQ156</f>
        <v>166</v>
      </c>
      <c r="X68" s="3">
        <f>'Pine Stumpage'!BU156</f>
        <v>124</v>
      </c>
      <c r="Y68" s="3">
        <f>'Pine Stumpage'!BV156</f>
        <v>147</v>
      </c>
      <c r="Z68" s="3">
        <f>'Pine Stumpage'!CC156</f>
        <v>21.5</v>
      </c>
      <c r="AA68" s="3">
        <f>'Pine Stumpage'!CD156</f>
        <v>24.5</v>
      </c>
      <c r="AB68" s="3">
        <f>'Pine Stumpage'!CJ156</f>
        <v>20.100000000000001</v>
      </c>
      <c r="AC68" s="3">
        <f>'Pine Stumpage'!CK156</f>
        <v>16.25</v>
      </c>
      <c r="AD68" s="3">
        <f>'Pine Stumpage'!CQ156</f>
        <v>43.6</v>
      </c>
      <c r="AE68" s="3">
        <f>'Pine Stumpage'!CR156</f>
        <v>33.5</v>
      </c>
      <c r="AF68" s="3">
        <f>'Pine Stumpage'!CX156</f>
        <v>25.14</v>
      </c>
      <c r="AG68" s="3">
        <f>'Pine Stumpage'!CY156</f>
        <v>35</v>
      </c>
      <c r="AH68" s="3">
        <f>'Pine Stumpage'!DE156</f>
        <v>25</v>
      </c>
      <c r="AI68" s="3">
        <f>'Pine Stumpage'!DF156</f>
        <v>22.5</v>
      </c>
      <c r="AJ68" s="3">
        <f>'Pine Stumpage'!DL156</f>
        <v>17.559999999999999</v>
      </c>
      <c r="AK68" s="3">
        <f>'Pine Stumpage'!DM156</f>
        <v>19.13</v>
      </c>
      <c r="AL68" s="3">
        <f>'Pine Stumpage'!DS156</f>
        <v>12.89</v>
      </c>
      <c r="AM68" s="3">
        <f>'Pine Stumpage'!DT156</f>
        <v>14.6</v>
      </c>
      <c r="AN68" s="3">
        <f>'Pine Stumpage'!DZ156</f>
        <v>20.100000000000001</v>
      </c>
      <c r="AO68" s="3">
        <f>'Pine Stumpage'!EA156</f>
        <v>20.96</v>
      </c>
      <c r="AP68" s="3">
        <f>'Pine Stumpage'!EG156</f>
        <v>12.42</v>
      </c>
      <c r="AQ68" s="3">
        <f>'Pine Stumpage'!EH156</f>
        <v>13</v>
      </c>
      <c r="AR68" s="3">
        <f>'Pine Stumpage'!EM156</f>
        <v>20.68</v>
      </c>
      <c r="AS68" s="3">
        <f>'Pine Stumpage'!EN156</f>
        <v>19.95</v>
      </c>
      <c r="AT68" s="3">
        <f>'Pine Stumpage'!ER156</f>
        <v>12.75</v>
      </c>
      <c r="AU68" s="3">
        <f>'Pine Stumpage'!ES156</f>
        <v>14.25</v>
      </c>
      <c r="AW68" s="3">
        <v>117.7</v>
      </c>
      <c r="AX68" s="3">
        <v>117.86666666666667</v>
      </c>
      <c r="AY68" s="3">
        <v>140.9</v>
      </c>
      <c r="AZ68" s="3">
        <v>140.9</v>
      </c>
    </row>
    <row r="69" spans="1:52" x14ac:dyDescent="0.25">
      <c r="A69" s="2">
        <v>1992</v>
      </c>
      <c r="B69" s="2">
        <v>4</v>
      </c>
      <c r="C69" s="2">
        <f t="shared" si="2"/>
        <v>64</v>
      </c>
      <c r="D69" s="3">
        <f>'Pine Stumpage'!F157</f>
        <v>190</v>
      </c>
      <c r="E69" s="3">
        <f>'Pine Stumpage'!G157</f>
        <v>203</v>
      </c>
      <c r="F69" s="3">
        <f>'Pine Stumpage'!M157</f>
        <v>192</v>
      </c>
      <c r="G69" s="3">
        <f>'Pine Stumpage'!N157</f>
        <v>165</v>
      </c>
      <c r="H69" s="3">
        <f>'Pine Stumpage'!T157</f>
        <v>173</v>
      </c>
      <c r="I69" s="3">
        <f>'Pine Stumpage'!U157</f>
        <v>186</v>
      </c>
      <c r="J69" s="3">
        <f>'Pine Stumpage'!AA157</f>
        <v>186</v>
      </c>
      <c r="K69" s="3">
        <f>'Pine Stumpage'!AB157</f>
        <v>225</v>
      </c>
      <c r="L69" s="3">
        <f>'Pine Stumpage'!AH157</f>
        <v>190</v>
      </c>
      <c r="M69" s="3">
        <f>'Pine Stumpage'!AI157</f>
        <v>194</v>
      </c>
      <c r="N69" s="3">
        <f>'Pine Stumpage'!AO157</f>
        <v>188</v>
      </c>
      <c r="O69" s="3">
        <f>'Pine Stumpage'!AP157</f>
        <v>213</v>
      </c>
      <c r="P69" s="3">
        <f>'Pine Stumpage'!AV157</f>
        <v>98</v>
      </c>
      <c r="Q69" s="3">
        <f>'Pine Stumpage'!AW157</f>
        <v>200</v>
      </c>
      <c r="R69" s="3">
        <f>'Pine Stumpage'!BC157</f>
        <v>161</v>
      </c>
      <c r="S69" s="3">
        <f>'Pine Stumpage'!BD157</f>
        <v>220</v>
      </c>
      <c r="T69" s="3">
        <f>'Pine Stumpage'!BJ157</f>
        <v>88</v>
      </c>
      <c r="U69" s="3">
        <f>'Pine Stumpage'!BK157</f>
        <v>75</v>
      </c>
      <c r="V69" s="3">
        <f>'Pine Stumpage'!BP157</f>
        <v>171</v>
      </c>
      <c r="W69" s="3">
        <f>'Pine Stumpage'!BQ157</f>
        <v>179</v>
      </c>
      <c r="X69" s="3">
        <f>'Pine Stumpage'!BU157</f>
        <v>125</v>
      </c>
      <c r="Y69" s="3">
        <f>'Pine Stumpage'!BV157</f>
        <v>181</v>
      </c>
      <c r="Z69" s="3">
        <f>'Pine Stumpage'!CC157</f>
        <v>18.170000000000002</v>
      </c>
      <c r="AA69" s="3">
        <f>'Pine Stumpage'!CD157</f>
        <v>26.82</v>
      </c>
      <c r="AB69" s="3">
        <f>'Pine Stumpage'!CJ157</f>
        <v>18.25</v>
      </c>
      <c r="AC69" s="3">
        <f>'Pine Stumpage'!CK157</f>
        <v>20.34</v>
      </c>
      <c r="AD69" s="3">
        <f>'Pine Stumpage'!CQ157</f>
        <v>34.11</v>
      </c>
      <c r="AE69" s="3">
        <f>'Pine Stumpage'!CR157</f>
        <v>37.25</v>
      </c>
      <c r="AF69" s="3">
        <f>'Pine Stumpage'!CX157</f>
        <v>27.1</v>
      </c>
      <c r="AG69" s="3">
        <f>'Pine Stumpage'!CY157</f>
        <v>36.35</v>
      </c>
      <c r="AH69" s="3">
        <f>'Pine Stumpage'!DE157</f>
        <v>23.75</v>
      </c>
      <c r="AI69" s="3">
        <f>'Pine Stumpage'!DF157</f>
        <v>24.38</v>
      </c>
      <c r="AJ69" s="3">
        <f>'Pine Stumpage'!DL157</f>
        <v>19.2</v>
      </c>
      <c r="AK69" s="3">
        <f>'Pine Stumpage'!DM157</f>
        <v>17.3</v>
      </c>
      <c r="AL69" s="3">
        <f>'Pine Stumpage'!DS157</f>
        <v>18.13</v>
      </c>
      <c r="AM69" s="3">
        <f>'Pine Stumpage'!DT157</f>
        <v>16.86</v>
      </c>
      <c r="AN69" s="3">
        <f>'Pine Stumpage'!DZ157</f>
        <v>17.829999999999998</v>
      </c>
      <c r="AO69" s="3">
        <f>'Pine Stumpage'!EA157</f>
        <v>22.8</v>
      </c>
      <c r="AP69" s="3">
        <f>'Pine Stumpage'!EG157</f>
        <v>12.1</v>
      </c>
      <c r="AQ69" s="3">
        <f>'Pine Stumpage'!EH157</f>
        <v>12.18</v>
      </c>
      <c r="AR69" s="3">
        <f>'Pine Stumpage'!EM157</f>
        <v>21.67</v>
      </c>
      <c r="AS69" s="3">
        <f>'Pine Stumpage'!EN157</f>
        <v>19.25</v>
      </c>
      <c r="AT69" s="3">
        <f>'Pine Stumpage'!ER157</f>
        <v>11.5</v>
      </c>
      <c r="AU69" s="3">
        <f>'Pine Stumpage'!ES157</f>
        <v>18.350000000000001</v>
      </c>
      <c r="AW69" s="3">
        <v>117.8</v>
      </c>
      <c r="AX69" s="3">
        <v>117.83333333333333</v>
      </c>
      <c r="AY69" s="3">
        <v>142</v>
      </c>
      <c r="AZ69" s="3">
        <v>141.9</v>
      </c>
    </row>
    <row r="70" spans="1:52" x14ac:dyDescent="0.25">
      <c r="A70" s="2">
        <v>1993</v>
      </c>
      <c r="B70" s="2">
        <v>1</v>
      </c>
      <c r="C70" s="2">
        <f t="shared" si="2"/>
        <v>65</v>
      </c>
      <c r="D70" s="3">
        <f>'Pine Stumpage'!F158</f>
        <v>232</v>
      </c>
      <c r="E70" s="3">
        <f>'Pine Stumpage'!G158</f>
        <v>249</v>
      </c>
      <c r="F70" s="3">
        <f>'Pine Stumpage'!M158</f>
        <v>283</v>
      </c>
      <c r="G70" s="3">
        <f>'Pine Stumpage'!N158</f>
        <v>213</v>
      </c>
      <c r="H70" s="3">
        <f>'Pine Stumpage'!T158</f>
        <v>188</v>
      </c>
      <c r="I70" s="3">
        <f>'Pine Stumpage'!U158</f>
        <v>193</v>
      </c>
      <c r="J70" s="3">
        <f>'Pine Stumpage'!AA158</f>
        <v>217</v>
      </c>
      <c r="K70" s="3">
        <f>'Pine Stumpage'!AB158</f>
        <v>270</v>
      </c>
      <c r="L70" s="3">
        <f>'Pine Stumpage'!AH158</f>
        <v>204</v>
      </c>
      <c r="M70" s="3">
        <f>'Pine Stumpage'!AI158</f>
        <v>204</v>
      </c>
      <c r="N70" s="3">
        <f>'Pine Stumpage'!AO158</f>
        <v>206</v>
      </c>
      <c r="O70" s="3">
        <f>'Pine Stumpage'!AP158</f>
        <v>264</v>
      </c>
      <c r="P70" s="3">
        <f>'Pine Stumpage'!AV158</f>
        <v>122</v>
      </c>
      <c r="Q70" s="3">
        <f>'Pine Stumpage'!AW158</f>
        <v>197</v>
      </c>
      <c r="R70" s="3">
        <f>'Pine Stumpage'!BC158</f>
        <v>199</v>
      </c>
      <c r="S70" s="3">
        <f>'Pine Stumpage'!BD158</f>
        <v>221</v>
      </c>
      <c r="T70" s="3">
        <f>'Pine Stumpage'!BJ158</f>
        <v>101</v>
      </c>
      <c r="U70" s="3">
        <f>'Pine Stumpage'!BK158</f>
        <v>106</v>
      </c>
      <c r="V70" s="3">
        <f>'Pine Stumpage'!BP158</f>
        <v>205</v>
      </c>
      <c r="W70" s="3">
        <f>'Pine Stumpage'!BQ158</f>
        <v>207</v>
      </c>
      <c r="X70" s="3">
        <f>'Pine Stumpage'!BU158</f>
        <v>166</v>
      </c>
      <c r="Y70" s="3">
        <f>'Pine Stumpage'!BV158</f>
        <v>196</v>
      </c>
      <c r="Z70" s="3">
        <f>'Pine Stumpage'!CC158</f>
        <v>25.17</v>
      </c>
      <c r="AA70" s="3">
        <f>'Pine Stumpage'!CD158</f>
        <v>26.75</v>
      </c>
      <c r="AB70" s="3">
        <f>'Pine Stumpage'!CJ158</f>
        <v>21.17</v>
      </c>
      <c r="AC70" s="3">
        <f>'Pine Stumpage'!CK158</f>
        <v>21.84</v>
      </c>
      <c r="AD70" s="3">
        <f>'Pine Stumpage'!CQ158</f>
        <v>50.25</v>
      </c>
      <c r="AE70" s="3">
        <f>'Pine Stumpage'!CR158</f>
        <v>47</v>
      </c>
      <c r="AF70" s="3">
        <f>'Pine Stumpage'!CX158</f>
        <v>31.25</v>
      </c>
      <c r="AG70" s="3">
        <f>'Pine Stumpage'!CY158</f>
        <v>41.67</v>
      </c>
      <c r="AH70" s="3">
        <f>'Pine Stumpage'!DE158</f>
        <v>24.33</v>
      </c>
      <c r="AI70" s="3">
        <f>'Pine Stumpage'!DF158</f>
        <v>24.33</v>
      </c>
      <c r="AJ70" s="3">
        <f>'Pine Stumpage'!DL158</f>
        <v>25</v>
      </c>
      <c r="AK70" s="3">
        <f>'Pine Stumpage'!DM158</f>
        <v>28.88</v>
      </c>
      <c r="AL70" s="3">
        <f>'Pine Stumpage'!DS158</f>
        <v>18.13</v>
      </c>
      <c r="AM70" s="3">
        <f>'Pine Stumpage'!DT158</f>
        <v>17.25</v>
      </c>
      <c r="AN70" s="3">
        <f>'Pine Stumpage'!DZ158</f>
        <v>23.84</v>
      </c>
      <c r="AO70" s="3">
        <f>'Pine Stumpage'!EA158</f>
        <v>31.38</v>
      </c>
      <c r="AP70" s="3">
        <f>'Pine Stumpage'!EG158</f>
        <v>11.93</v>
      </c>
      <c r="AQ70" s="3">
        <f>'Pine Stumpage'!EH158</f>
        <v>9.57</v>
      </c>
      <c r="AR70" s="3">
        <f>'Pine Stumpage'!EM158</f>
        <v>21.5</v>
      </c>
      <c r="AS70" s="3">
        <f>'Pine Stumpage'!EN158</f>
        <v>22.5</v>
      </c>
      <c r="AT70" s="3">
        <f>'Pine Stumpage'!ER158</f>
        <v>12.92</v>
      </c>
      <c r="AU70" s="3">
        <f>'Pine Stumpage'!ES158</f>
        <v>13.75</v>
      </c>
      <c r="AW70" s="3">
        <v>118.4</v>
      </c>
      <c r="AX70" s="3">
        <v>118.36666666666667</v>
      </c>
      <c r="AY70" s="3">
        <v>143.1</v>
      </c>
      <c r="AZ70" s="3">
        <v>143.1</v>
      </c>
    </row>
    <row r="71" spans="1:52" x14ac:dyDescent="0.25">
      <c r="A71" s="2">
        <v>1993</v>
      </c>
      <c r="B71" s="2">
        <v>2</v>
      </c>
      <c r="C71" s="2">
        <f t="shared" ref="C71:C94" si="3">C70+1</f>
        <v>66</v>
      </c>
      <c r="D71" s="3">
        <f>'Pine Stumpage'!F159</f>
        <v>212</v>
      </c>
      <c r="E71" s="3">
        <f>'Pine Stumpage'!G159</f>
        <v>274</v>
      </c>
      <c r="F71" s="3">
        <f>'Pine Stumpage'!M159</f>
        <v>223</v>
      </c>
      <c r="G71" s="3">
        <f>'Pine Stumpage'!N159</f>
        <v>200</v>
      </c>
      <c r="H71" s="3">
        <f>'Pine Stumpage'!T159</f>
        <v>190</v>
      </c>
      <c r="I71" s="3">
        <f>'Pine Stumpage'!U159</f>
        <v>214</v>
      </c>
      <c r="J71" s="3">
        <f>'Pine Stumpage'!AA159</f>
        <v>228</v>
      </c>
      <c r="K71" s="3">
        <f>'Pine Stumpage'!AB159</f>
        <v>302</v>
      </c>
      <c r="L71" s="3">
        <f>'Pine Stumpage'!AH159</f>
        <v>224</v>
      </c>
      <c r="M71" s="3">
        <f>'Pine Stumpage'!AI159</f>
        <v>215</v>
      </c>
      <c r="N71" s="3">
        <f>'Pine Stumpage'!AO159</f>
        <v>205</v>
      </c>
      <c r="O71" s="3">
        <f>'Pine Stumpage'!AP159</f>
        <v>242</v>
      </c>
      <c r="P71" s="3">
        <f>'Pine Stumpage'!AV159</f>
        <v>122</v>
      </c>
      <c r="Q71" s="3">
        <f>'Pine Stumpage'!AW159</f>
        <v>200</v>
      </c>
      <c r="R71" s="3">
        <f>'Pine Stumpage'!BC159</f>
        <v>189</v>
      </c>
      <c r="S71" s="3">
        <f>'Pine Stumpage'!BD159</f>
        <v>221</v>
      </c>
      <c r="T71" s="3">
        <f>'Pine Stumpage'!BJ159</f>
        <v>108</v>
      </c>
      <c r="U71" s="3">
        <f>'Pine Stumpage'!BK159</f>
        <v>150</v>
      </c>
      <c r="V71" s="3">
        <f>'Pine Stumpage'!BP159</f>
        <v>134</v>
      </c>
      <c r="W71" s="3">
        <f>'Pine Stumpage'!BQ159</f>
        <v>227</v>
      </c>
      <c r="X71" s="3">
        <f>'Pine Stumpage'!BU159</f>
        <v>132</v>
      </c>
      <c r="Y71" s="3">
        <f>'Pine Stumpage'!BV159</f>
        <v>215</v>
      </c>
      <c r="Z71" s="3">
        <f>'Pine Stumpage'!CC159</f>
        <v>24</v>
      </c>
      <c r="AA71" s="3">
        <f>'Pine Stumpage'!CD159</f>
        <v>28.67</v>
      </c>
      <c r="AB71" s="3">
        <f>'Pine Stumpage'!CJ159</f>
        <v>19.5</v>
      </c>
      <c r="AC71" s="3">
        <f>'Pine Stumpage'!CK159</f>
        <v>18.2</v>
      </c>
      <c r="AD71" s="3">
        <f>'Pine Stumpage'!CQ159</f>
        <v>57</v>
      </c>
      <c r="AE71" s="3">
        <f>'Pine Stumpage'!CR159</f>
        <v>42.75</v>
      </c>
      <c r="AF71" s="3">
        <f>'Pine Stumpage'!CX159</f>
        <v>32.5</v>
      </c>
      <c r="AG71" s="3">
        <f>'Pine Stumpage'!CY159</f>
        <v>41.17</v>
      </c>
      <c r="AH71" s="3">
        <f>'Pine Stumpage'!DE159</f>
        <v>24.39</v>
      </c>
      <c r="AI71" s="3">
        <f>'Pine Stumpage'!DF159</f>
        <v>21.34</v>
      </c>
      <c r="AJ71" s="3">
        <f>'Pine Stumpage'!DL159</f>
        <v>20.73</v>
      </c>
      <c r="AK71" s="3">
        <f>'Pine Stumpage'!DM159</f>
        <v>23.57</v>
      </c>
      <c r="AL71" s="3">
        <f>'Pine Stumpage'!DS159</f>
        <v>18.329999999999998</v>
      </c>
      <c r="AM71" s="3">
        <f>'Pine Stumpage'!DT159</f>
        <v>18.59</v>
      </c>
      <c r="AN71" s="3">
        <f>'Pine Stumpage'!DZ159</f>
        <v>24.26</v>
      </c>
      <c r="AO71" s="3">
        <f>'Pine Stumpage'!EA159</f>
        <v>30.95</v>
      </c>
      <c r="AP71" s="3">
        <f>'Pine Stumpage'!EG159</f>
        <v>12.78</v>
      </c>
      <c r="AQ71" s="3">
        <f>'Pine Stumpage'!EH159</f>
        <v>11.34</v>
      </c>
      <c r="AR71" s="3">
        <f>'Pine Stumpage'!EM159</f>
        <v>24</v>
      </c>
      <c r="AS71" s="3">
        <f>'Pine Stumpage'!EN159</f>
        <v>23</v>
      </c>
      <c r="AT71" s="3">
        <f>'Pine Stumpage'!ER159</f>
        <v>12.92</v>
      </c>
      <c r="AU71" s="3">
        <f>'Pine Stumpage'!ES159</f>
        <v>13.5</v>
      </c>
      <c r="AW71" s="3">
        <v>119.7</v>
      </c>
      <c r="AX71" s="3">
        <v>119.5</v>
      </c>
      <c r="AY71" s="3">
        <v>144.19999999999999</v>
      </c>
      <c r="AZ71" s="3">
        <v>144.20000000000002</v>
      </c>
    </row>
    <row r="72" spans="1:52" x14ac:dyDescent="0.25">
      <c r="A72" s="2">
        <v>1993</v>
      </c>
      <c r="B72" s="2">
        <v>3</v>
      </c>
      <c r="C72" s="2">
        <f t="shared" si="3"/>
        <v>67</v>
      </c>
      <c r="D72" s="3">
        <f>'Pine Stumpage'!F160</f>
        <v>196</v>
      </c>
      <c r="E72" s="3">
        <f>'Pine Stumpage'!G160</f>
        <v>248</v>
      </c>
      <c r="F72" s="3">
        <f>'Pine Stumpage'!M160</f>
        <v>206</v>
      </c>
      <c r="G72" s="3">
        <f>'Pine Stumpage'!N160</f>
        <v>213</v>
      </c>
      <c r="H72" s="3">
        <f>'Pine Stumpage'!T160</f>
        <v>177</v>
      </c>
      <c r="I72" s="3">
        <f>'Pine Stumpage'!U160</f>
        <v>188</v>
      </c>
      <c r="J72" s="3">
        <f>'Pine Stumpage'!AA160</f>
        <v>206</v>
      </c>
      <c r="K72" s="3">
        <f>'Pine Stumpage'!AB160</f>
        <v>231</v>
      </c>
      <c r="L72" s="3">
        <f>'Pine Stumpage'!AH160</f>
        <v>203</v>
      </c>
      <c r="M72" s="3">
        <f>'Pine Stumpage'!AI160</f>
        <v>183</v>
      </c>
      <c r="N72" s="3">
        <f>'Pine Stumpage'!AO160</f>
        <v>182</v>
      </c>
      <c r="O72" s="3">
        <f>'Pine Stumpage'!AP160</f>
        <v>194</v>
      </c>
      <c r="P72" s="3">
        <f>'Pine Stumpage'!AV160</f>
        <v>91</v>
      </c>
      <c r="Q72" s="3">
        <f>'Pine Stumpage'!AW160</f>
        <v>160</v>
      </c>
      <c r="R72" s="3">
        <f>'Pine Stumpage'!BC160</f>
        <v>180</v>
      </c>
      <c r="S72" s="3">
        <f>'Pine Stumpage'!BD160</f>
        <v>204</v>
      </c>
      <c r="T72" s="3">
        <f>'Pine Stumpage'!BJ160</f>
        <v>130</v>
      </c>
      <c r="U72" s="3">
        <f>'Pine Stumpage'!BK160</f>
        <v>153</v>
      </c>
      <c r="V72" s="3">
        <f>'Pine Stumpage'!BP160</f>
        <v>216</v>
      </c>
      <c r="W72" s="3">
        <f>'Pine Stumpage'!BQ160</f>
        <v>207</v>
      </c>
      <c r="X72" s="3">
        <f>'Pine Stumpage'!BU160</f>
        <v>106</v>
      </c>
      <c r="Y72" s="3">
        <f>'Pine Stumpage'!BV160</f>
        <v>162</v>
      </c>
      <c r="Z72" s="3">
        <f>'Pine Stumpage'!CC160</f>
        <v>27.5</v>
      </c>
      <c r="AA72" s="3">
        <f>'Pine Stumpage'!CD160</f>
        <v>28.65</v>
      </c>
      <c r="AB72" s="3">
        <f>'Pine Stumpage'!CJ160</f>
        <v>21.3</v>
      </c>
      <c r="AC72" s="3">
        <f>'Pine Stumpage'!CK160</f>
        <v>17</v>
      </c>
      <c r="AD72" s="3">
        <f>'Pine Stumpage'!CQ160</f>
        <v>46.6</v>
      </c>
      <c r="AE72" s="3">
        <f>'Pine Stumpage'!CR160</f>
        <v>40.6</v>
      </c>
      <c r="AF72" s="3">
        <f>'Pine Stumpage'!CX160</f>
        <v>28.5</v>
      </c>
      <c r="AG72" s="3">
        <f>'Pine Stumpage'!CY160</f>
        <v>34.65</v>
      </c>
      <c r="AH72" s="3">
        <f>'Pine Stumpage'!DE160</f>
        <v>23.08</v>
      </c>
      <c r="AI72" s="3">
        <f>'Pine Stumpage'!DF160</f>
        <v>20.88</v>
      </c>
      <c r="AJ72" s="3">
        <f>'Pine Stumpage'!DL160</f>
        <v>22.75</v>
      </c>
      <c r="AK72" s="3">
        <f>'Pine Stumpage'!DM160</f>
        <v>19.739999999999998</v>
      </c>
      <c r="AL72" s="3">
        <f>'Pine Stumpage'!DS160</f>
        <v>19</v>
      </c>
      <c r="AM72" s="3">
        <f>'Pine Stumpage'!DT160</f>
        <v>16.25</v>
      </c>
      <c r="AN72" s="3">
        <f>'Pine Stumpage'!DZ160</f>
        <v>22.13</v>
      </c>
      <c r="AO72" s="3">
        <f>'Pine Stumpage'!EA160</f>
        <v>23.78</v>
      </c>
      <c r="AP72" s="3">
        <f>'Pine Stumpage'!EG160</f>
        <v>13.5</v>
      </c>
      <c r="AQ72" s="3">
        <f>'Pine Stumpage'!EH160</f>
        <v>12.75</v>
      </c>
      <c r="AR72" s="3">
        <f>'Pine Stumpage'!EM160</f>
        <v>22.95</v>
      </c>
      <c r="AS72" s="3">
        <f>'Pine Stumpage'!EN160</f>
        <v>22.88</v>
      </c>
      <c r="AT72" s="3">
        <f>'Pine Stumpage'!ER160</f>
        <v>14.75</v>
      </c>
      <c r="AU72" s="3">
        <f>'Pine Stumpage'!ES160</f>
        <v>15</v>
      </c>
      <c r="AW72" s="3">
        <v>118.7</v>
      </c>
      <c r="AX72" s="3">
        <v>118.86666666666667</v>
      </c>
      <c r="AY72" s="3">
        <v>144.80000000000001</v>
      </c>
      <c r="AZ72" s="3">
        <v>144.76666666666668</v>
      </c>
    </row>
    <row r="73" spans="1:52" x14ac:dyDescent="0.25">
      <c r="A73" s="2">
        <v>1993</v>
      </c>
      <c r="B73" s="2">
        <v>4</v>
      </c>
      <c r="C73" s="2">
        <f t="shared" si="3"/>
        <v>68</v>
      </c>
      <c r="D73" s="3">
        <f>'Pine Stumpage'!F161</f>
        <v>205</v>
      </c>
      <c r="E73" s="3">
        <f>'Pine Stumpage'!G161</f>
        <v>299</v>
      </c>
      <c r="F73" s="3">
        <f>'Pine Stumpage'!M161</f>
        <v>237</v>
      </c>
      <c r="G73" s="3">
        <f>'Pine Stumpage'!N161</f>
        <v>227</v>
      </c>
      <c r="H73" s="3">
        <f>'Pine Stumpage'!T161</f>
        <v>201</v>
      </c>
      <c r="I73" s="3">
        <f>'Pine Stumpage'!U161</f>
        <v>202</v>
      </c>
      <c r="J73" s="3">
        <f>'Pine Stumpage'!AA161</f>
        <v>228</v>
      </c>
      <c r="K73" s="3">
        <f>'Pine Stumpage'!AB161</f>
        <v>257</v>
      </c>
      <c r="L73" s="3">
        <f>'Pine Stumpage'!AH161</f>
        <v>200</v>
      </c>
      <c r="M73" s="3">
        <f>'Pine Stumpage'!AI161</f>
        <v>206</v>
      </c>
      <c r="N73" s="3">
        <f>'Pine Stumpage'!AO161</f>
        <v>290</v>
      </c>
      <c r="O73" s="3">
        <f>'Pine Stumpage'!AP161</f>
        <v>283</v>
      </c>
      <c r="P73" s="3">
        <f>'Pine Stumpage'!AV161</f>
        <v>98</v>
      </c>
      <c r="Q73" s="3">
        <f>'Pine Stumpage'!AW161</f>
        <v>189</v>
      </c>
      <c r="R73" s="3">
        <f>'Pine Stumpage'!BC161</f>
        <v>151</v>
      </c>
      <c r="S73" s="3">
        <f>'Pine Stumpage'!BD161</f>
        <v>218</v>
      </c>
      <c r="T73" s="3">
        <f>'Pine Stumpage'!BJ161</f>
        <v>122</v>
      </c>
      <c r="U73" s="3">
        <f>'Pine Stumpage'!BK161</f>
        <v>147</v>
      </c>
      <c r="V73" s="3">
        <f>'Pine Stumpage'!BP161</f>
        <v>203</v>
      </c>
      <c r="W73" s="3">
        <f>'Pine Stumpage'!BQ161</f>
        <v>236</v>
      </c>
      <c r="X73" s="3">
        <f>'Pine Stumpage'!BU161</f>
        <v>111</v>
      </c>
      <c r="Y73" s="3">
        <f>'Pine Stumpage'!BV161</f>
        <v>165</v>
      </c>
      <c r="Z73" s="3">
        <f>'Pine Stumpage'!CC161</f>
        <v>27.08</v>
      </c>
      <c r="AA73" s="3">
        <f>'Pine Stumpage'!CD161</f>
        <v>32.659999999999997</v>
      </c>
      <c r="AB73" s="3">
        <f>'Pine Stumpage'!CJ161</f>
        <v>22</v>
      </c>
      <c r="AC73" s="3">
        <f>'Pine Stumpage'!CK161</f>
        <v>22.25</v>
      </c>
      <c r="AD73" s="3">
        <f>'Pine Stumpage'!CQ161</f>
        <v>36.47</v>
      </c>
      <c r="AE73" s="3">
        <f>'Pine Stumpage'!CR161</f>
        <v>35.840000000000003</v>
      </c>
      <c r="AF73" s="3">
        <f>'Pine Stumpage'!CX161</f>
        <v>22.46</v>
      </c>
      <c r="AG73" s="3">
        <f>'Pine Stumpage'!CY161</f>
        <v>37.72</v>
      </c>
      <c r="AH73" s="3">
        <f>'Pine Stumpage'!DE161</f>
        <v>21.58</v>
      </c>
      <c r="AI73" s="3">
        <f>'Pine Stumpage'!DF161</f>
        <v>21.64</v>
      </c>
      <c r="AJ73" s="3">
        <f>'Pine Stumpage'!DL161</f>
        <v>27.8</v>
      </c>
      <c r="AK73" s="3">
        <f>'Pine Stumpage'!DM161</f>
        <v>22.86</v>
      </c>
      <c r="AL73" s="3">
        <f>'Pine Stumpage'!DS161</f>
        <v>16.670000000000002</v>
      </c>
      <c r="AM73" s="3">
        <f>'Pine Stumpage'!DT161</f>
        <v>16.75</v>
      </c>
      <c r="AN73" s="3">
        <f>'Pine Stumpage'!DZ161</f>
        <v>16.649999999999999</v>
      </c>
      <c r="AO73" s="3">
        <f>'Pine Stumpage'!EA161</f>
        <v>22.08</v>
      </c>
      <c r="AP73" s="3">
        <f>'Pine Stumpage'!EG161</f>
        <v>14.12</v>
      </c>
      <c r="AQ73" s="3">
        <f>'Pine Stumpage'!EH161</f>
        <v>14.3</v>
      </c>
      <c r="AR73" s="3">
        <f>'Pine Stumpage'!EM161</f>
        <v>20</v>
      </c>
      <c r="AS73" s="3">
        <f>'Pine Stumpage'!EN161</f>
        <v>19.420000000000002</v>
      </c>
      <c r="AT73" s="3">
        <f>'Pine Stumpage'!ER161</f>
        <v>12.5</v>
      </c>
      <c r="AU73" s="3">
        <f>'Pine Stumpage'!ES161</f>
        <v>13.55</v>
      </c>
      <c r="AW73" s="2">
        <v>119</v>
      </c>
      <c r="AX73" s="2">
        <v>118.89999999999999</v>
      </c>
      <c r="AY73" s="3">
        <v>145.80000000000001</v>
      </c>
      <c r="AZ73" s="3">
        <v>145.76666666666668</v>
      </c>
    </row>
    <row r="74" spans="1:52" x14ac:dyDescent="0.25">
      <c r="A74" s="2">
        <v>1994</v>
      </c>
      <c r="B74" s="2">
        <v>1</v>
      </c>
      <c r="C74" s="2">
        <f t="shared" si="3"/>
        <v>69</v>
      </c>
      <c r="D74" s="3">
        <f>'Pine Stumpage'!F162</f>
        <v>230</v>
      </c>
      <c r="E74" s="3">
        <f>'Pine Stumpage'!G162</f>
        <v>395</v>
      </c>
      <c r="F74" s="3">
        <f>'Pine Stumpage'!M162</f>
        <v>340</v>
      </c>
      <c r="G74" s="3">
        <f>'Pine Stumpage'!N162</f>
        <v>319</v>
      </c>
      <c r="H74" s="3">
        <f>'Pine Stumpage'!T162</f>
        <v>211</v>
      </c>
      <c r="I74" s="3">
        <f>'Pine Stumpage'!U162</f>
        <v>212</v>
      </c>
      <c r="J74" s="3">
        <f>'Pine Stumpage'!AA162</f>
        <v>246</v>
      </c>
      <c r="K74" s="3">
        <f>'Pine Stumpage'!AB162</f>
        <v>290</v>
      </c>
      <c r="L74" s="3">
        <f>'Pine Stumpage'!AH162</f>
        <v>211</v>
      </c>
      <c r="M74" s="3">
        <f>'Pine Stumpage'!AI162</f>
        <v>247</v>
      </c>
      <c r="N74" s="3">
        <f>'Pine Stumpage'!AO162</f>
        <v>285</v>
      </c>
      <c r="O74" s="3">
        <f>'Pine Stumpage'!AP162</f>
        <v>352</v>
      </c>
      <c r="P74" s="3">
        <f>'Pine Stumpage'!AV162</f>
        <v>102</v>
      </c>
      <c r="Q74" s="3">
        <f>'Pine Stumpage'!AW162</f>
        <v>185</v>
      </c>
      <c r="R74" s="3">
        <f>'Pine Stumpage'!BC162</f>
        <v>218</v>
      </c>
      <c r="S74" s="3">
        <f>'Pine Stumpage'!BD162</f>
        <v>242</v>
      </c>
      <c r="T74" s="3">
        <f>'Pine Stumpage'!BJ162</f>
        <v>121</v>
      </c>
      <c r="U74" s="3">
        <f>'Pine Stumpage'!BK162</f>
        <v>165</v>
      </c>
      <c r="V74" s="3">
        <f>'Pine Stumpage'!BP162</f>
        <v>261</v>
      </c>
      <c r="W74" s="3">
        <f>'Pine Stumpage'!BQ162</f>
        <v>274</v>
      </c>
      <c r="X74" s="3">
        <f>'Pine Stumpage'!BU162</f>
        <v>116</v>
      </c>
      <c r="Y74" s="3">
        <f>'Pine Stumpage'!BV162</f>
        <v>170</v>
      </c>
      <c r="Z74" s="3">
        <f>'Pine Stumpage'!CC162</f>
        <v>27.35</v>
      </c>
      <c r="AA74" s="3">
        <f>'Pine Stumpage'!CD162</f>
        <v>33.5</v>
      </c>
      <c r="AB74" s="3">
        <f>'Pine Stumpage'!CJ162</f>
        <v>22.8</v>
      </c>
      <c r="AC74" s="3">
        <f>'Pine Stumpage'!CK162</f>
        <v>22.91</v>
      </c>
      <c r="AD74" s="3">
        <f>'Pine Stumpage'!CQ162</f>
        <v>43.72</v>
      </c>
      <c r="AE74" s="3">
        <f>'Pine Stumpage'!CR162</f>
        <v>41.11</v>
      </c>
      <c r="AF74" s="3">
        <f>'Pine Stumpage'!CX162</f>
        <v>25</v>
      </c>
      <c r="AG74" s="3">
        <f>'Pine Stumpage'!CY162</f>
        <v>34.5</v>
      </c>
      <c r="AH74" s="3">
        <f>'Pine Stumpage'!DE162</f>
        <v>24.84</v>
      </c>
      <c r="AI74" s="3">
        <f>'Pine Stumpage'!DF162</f>
        <v>24.13</v>
      </c>
      <c r="AJ74" s="3">
        <f>'Pine Stumpage'!DL162</f>
        <v>26</v>
      </c>
      <c r="AK74" s="3">
        <f>'Pine Stumpage'!DM162</f>
        <v>23.67</v>
      </c>
      <c r="AL74" s="3">
        <f>'Pine Stumpage'!DS162</f>
        <v>18.920000000000002</v>
      </c>
      <c r="AM74" s="3">
        <f>'Pine Stumpage'!DT162</f>
        <v>19.239999999999998</v>
      </c>
      <c r="AN74" s="3">
        <f>'Pine Stumpage'!DZ162</f>
        <v>19.5</v>
      </c>
      <c r="AO74" s="3">
        <f>'Pine Stumpage'!EA162</f>
        <v>24.25</v>
      </c>
      <c r="AP74" s="3">
        <f>'Pine Stumpage'!EG162</f>
        <v>15.1</v>
      </c>
      <c r="AQ74" s="3">
        <f>'Pine Stumpage'!EH162</f>
        <v>14.56</v>
      </c>
      <c r="AR74" s="3">
        <f>'Pine Stumpage'!EM162</f>
        <v>22.5</v>
      </c>
      <c r="AS74" s="3">
        <f>'Pine Stumpage'!EN162</f>
        <v>22.45</v>
      </c>
      <c r="AT74" s="3">
        <f>'Pine Stumpage'!ER162</f>
        <v>11</v>
      </c>
      <c r="AU74" s="3">
        <f>'Pine Stumpage'!ES162</f>
        <v>13.63</v>
      </c>
      <c r="AW74" s="2">
        <v>119.3</v>
      </c>
      <c r="AX74" s="2">
        <v>119.36666666666666</v>
      </c>
      <c r="AY74" s="3">
        <v>146.69999999999999</v>
      </c>
      <c r="AZ74" s="3">
        <v>146.69999999999999</v>
      </c>
    </row>
    <row r="75" spans="1:52" x14ac:dyDescent="0.25">
      <c r="A75" s="2">
        <v>1994</v>
      </c>
      <c r="B75" s="2">
        <v>2</v>
      </c>
      <c r="C75" s="2">
        <f t="shared" si="3"/>
        <v>70</v>
      </c>
      <c r="D75" s="3">
        <f>'Pine Stumpage'!F163</f>
        <v>219</v>
      </c>
      <c r="E75" s="3">
        <f>'Pine Stumpage'!G163</f>
        <v>340</v>
      </c>
      <c r="F75" s="3">
        <f>'Pine Stumpage'!M163</f>
        <v>296</v>
      </c>
      <c r="G75" s="3">
        <f>'Pine Stumpage'!N163</f>
        <v>307</v>
      </c>
      <c r="H75" s="3">
        <f>'Pine Stumpage'!T163</f>
        <v>224</v>
      </c>
      <c r="I75" s="3">
        <f>'Pine Stumpage'!U163</f>
        <v>211</v>
      </c>
      <c r="J75" s="3">
        <f>'Pine Stumpage'!AA163</f>
        <v>219</v>
      </c>
      <c r="K75" s="3">
        <f>'Pine Stumpage'!AB163</f>
        <v>276</v>
      </c>
      <c r="L75" s="3">
        <f>'Pine Stumpage'!AH163</f>
        <v>241</v>
      </c>
      <c r="M75" s="3">
        <f>'Pine Stumpage'!AI163</f>
        <v>294</v>
      </c>
      <c r="N75" s="3">
        <f>'Pine Stumpage'!AO163</f>
        <v>256</v>
      </c>
      <c r="O75" s="3">
        <f>'Pine Stumpage'!AP163</f>
        <v>342</v>
      </c>
      <c r="P75" s="3">
        <f>'Pine Stumpage'!AV163</f>
        <v>118</v>
      </c>
      <c r="Q75" s="3">
        <f>'Pine Stumpage'!AW163</f>
        <v>245</v>
      </c>
      <c r="R75" s="3">
        <f>'Pine Stumpage'!BC163</f>
        <v>237</v>
      </c>
      <c r="S75" s="3">
        <f>'Pine Stumpage'!BD163</f>
        <v>274</v>
      </c>
      <c r="T75" s="3">
        <f>'Pine Stumpage'!BJ163</f>
        <v>115</v>
      </c>
      <c r="U75" s="3">
        <f>'Pine Stumpage'!BK163</f>
        <v>159</v>
      </c>
      <c r="V75" s="3">
        <f>'Pine Stumpage'!BP163</f>
        <v>271</v>
      </c>
      <c r="W75" s="3">
        <f>'Pine Stumpage'!BQ163</f>
        <v>245</v>
      </c>
      <c r="X75" s="3">
        <f>'Pine Stumpage'!BU163</f>
        <v>126</v>
      </c>
      <c r="Y75" s="3">
        <f>'Pine Stumpage'!BV163</f>
        <v>182</v>
      </c>
      <c r="Z75" s="3">
        <f>'Pine Stumpage'!CC163</f>
        <v>25.67</v>
      </c>
      <c r="AA75" s="3">
        <f>'Pine Stumpage'!CD163</f>
        <v>29.04</v>
      </c>
      <c r="AB75" s="3">
        <f>'Pine Stumpage'!CJ163</f>
        <v>18.07</v>
      </c>
      <c r="AC75" s="3">
        <f>'Pine Stumpage'!CK163</f>
        <v>20.56</v>
      </c>
      <c r="AD75" s="3">
        <f>'Pine Stumpage'!CQ163</f>
        <v>32.67</v>
      </c>
      <c r="AE75" s="3">
        <f>'Pine Stumpage'!CR163</f>
        <v>30</v>
      </c>
      <c r="AF75" s="3">
        <f>'Pine Stumpage'!CX163</f>
        <v>20.63</v>
      </c>
      <c r="AG75" s="3">
        <f>'Pine Stumpage'!CY163</f>
        <v>31.03</v>
      </c>
      <c r="AH75" s="3">
        <f>'Pine Stumpage'!DE163</f>
        <v>22.4</v>
      </c>
      <c r="AI75" s="3">
        <f>'Pine Stumpage'!DF163</f>
        <v>23</v>
      </c>
      <c r="AJ75" s="3">
        <f>'Pine Stumpage'!DL163</f>
        <v>27.5</v>
      </c>
      <c r="AK75" s="3">
        <f>'Pine Stumpage'!DM163</f>
        <v>20.82</v>
      </c>
      <c r="AL75" s="3">
        <f>'Pine Stumpage'!DS163</f>
        <v>16.399999999999999</v>
      </c>
      <c r="AM75" s="3">
        <f>'Pine Stumpage'!DT163</f>
        <v>16.079999999999998</v>
      </c>
      <c r="AN75" s="3">
        <f>'Pine Stumpage'!DZ163</f>
        <v>19</v>
      </c>
      <c r="AO75" s="3">
        <f>'Pine Stumpage'!EA163</f>
        <v>20.75</v>
      </c>
      <c r="AP75" s="3">
        <f>'Pine Stumpage'!EG163</f>
        <v>14.75</v>
      </c>
      <c r="AQ75" s="3">
        <f>'Pine Stumpage'!EH163</f>
        <v>15.6</v>
      </c>
      <c r="AR75" s="3">
        <f>'Pine Stumpage'!EM163</f>
        <v>23.38</v>
      </c>
      <c r="AS75" s="3">
        <f>'Pine Stumpage'!EN163</f>
        <v>19.920000000000002</v>
      </c>
      <c r="AT75" s="3">
        <f>'Pine Stumpage'!ER163</f>
        <v>12</v>
      </c>
      <c r="AU75" s="3">
        <f>'Pine Stumpage'!ES163</f>
        <v>14.5</v>
      </c>
      <c r="AW75" s="2">
        <v>119.9</v>
      </c>
      <c r="AX75" s="2">
        <v>120.03333333333335</v>
      </c>
      <c r="AY75" s="3">
        <v>147.5</v>
      </c>
      <c r="AZ75" s="3">
        <v>147.63333333333333</v>
      </c>
    </row>
    <row r="76" spans="1:52" x14ac:dyDescent="0.25">
      <c r="A76" s="2">
        <v>1994</v>
      </c>
      <c r="B76" s="2">
        <v>3</v>
      </c>
      <c r="C76" s="2">
        <f t="shared" si="3"/>
        <v>71</v>
      </c>
      <c r="D76" s="3">
        <f>'Pine Stumpage'!F164</f>
        <v>200</v>
      </c>
      <c r="E76" s="3">
        <f>'Pine Stumpage'!G164</f>
        <v>343</v>
      </c>
      <c r="F76" s="3">
        <f>'Pine Stumpage'!M164</f>
        <v>295</v>
      </c>
      <c r="G76" s="3">
        <f>'Pine Stumpage'!N164</f>
        <v>252</v>
      </c>
      <c r="H76" s="3">
        <f>'Pine Stumpage'!T164</f>
        <v>237</v>
      </c>
      <c r="I76" s="3">
        <f>'Pine Stumpage'!U164</f>
        <v>221</v>
      </c>
      <c r="J76" s="3">
        <f>'Pine Stumpage'!AA164</f>
        <v>246</v>
      </c>
      <c r="K76" s="3">
        <f>'Pine Stumpage'!AB164</f>
        <v>280</v>
      </c>
      <c r="L76" s="3">
        <f>'Pine Stumpage'!AH164</f>
        <v>263</v>
      </c>
      <c r="M76" s="3">
        <f>'Pine Stumpage'!AI164</f>
        <v>270</v>
      </c>
      <c r="N76" s="3">
        <f>'Pine Stumpage'!AO164</f>
        <v>302</v>
      </c>
      <c r="O76" s="3">
        <f>'Pine Stumpage'!AP164</f>
        <v>339</v>
      </c>
      <c r="P76" s="3">
        <f>'Pine Stumpage'!AV164</f>
        <v>162</v>
      </c>
      <c r="Q76" s="3">
        <f>'Pine Stumpage'!AW164</f>
        <v>235</v>
      </c>
      <c r="R76" s="3">
        <f>'Pine Stumpage'!BC164</f>
        <v>252</v>
      </c>
      <c r="S76" s="3">
        <f>'Pine Stumpage'!BD164</f>
        <v>279</v>
      </c>
      <c r="T76" s="3">
        <f>'Pine Stumpage'!BJ164</f>
        <v>161</v>
      </c>
      <c r="U76" s="3">
        <f>'Pine Stumpage'!BK164</f>
        <v>178</v>
      </c>
      <c r="V76" s="3">
        <f>'Pine Stumpage'!BP164</f>
        <v>286</v>
      </c>
      <c r="W76" s="3">
        <f>'Pine Stumpage'!BQ164</f>
        <v>290</v>
      </c>
      <c r="X76" s="3">
        <f>'Pine Stumpage'!BU164</f>
        <v>150</v>
      </c>
      <c r="Y76" s="3">
        <f>'Pine Stumpage'!BV164</f>
        <v>200</v>
      </c>
      <c r="Z76" s="3">
        <f>'Pine Stumpage'!CC164</f>
        <v>25</v>
      </c>
      <c r="AA76" s="3">
        <f>'Pine Stumpage'!CD164</f>
        <v>33.67</v>
      </c>
      <c r="AB76" s="3">
        <f>'Pine Stumpage'!CJ164</f>
        <v>31</v>
      </c>
      <c r="AC76" s="3">
        <f>'Pine Stumpage'!CK164</f>
        <v>25.25</v>
      </c>
      <c r="AD76" s="3">
        <f>'Pine Stumpage'!CQ164</f>
        <v>35.840000000000003</v>
      </c>
      <c r="AE76" s="3">
        <f>'Pine Stumpage'!CR164</f>
        <v>33.68</v>
      </c>
      <c r="AF76" s="3">
        <f>'Pine Stumpage'!CX164</f>
        <v>27.83</v>
      </c>
      <c r="AG76" s="3">
        <f>'Pine Stumpage'!CY164</f>
        <v>31.45</v>
      </c>
      <c r="AH76" s="3">
        <f>'Pine Stumpage'!DE164</f>
        <v>20.239999999999998</v>
      </c>
      <c r="AI76" s="3">
        <f>'Pine Stumpage'!DF164</f>
        <v>23.56</v>
      </c>
      <c r="AJ76" s="3">
        <f>'Pine Stumpage'!DL164</f>
        <v>24.34</v>
      </c>
      <c r="AK76" s="3">
        <f>'Pine Stumpage'!DM164</f>
        <v>24.33</v>
      </c>
      <c r="AL76" s="3">
        <f>'Pine Stumpage'!DS164</f>
        <v>16.75</v>
      </c>
      <c r="AM76" s="3">
        <f>'Pine Stumpage'!DT164</f>
        <v>14.38</v>
      </c>
      <c r="AN76" s="3">
        <f>'Pine Stumpage'!DZ164</f>
        <v>20.63</v>
      </c>
      <c r="AO76" s="3">
        <f>'Pine Stumpage'!EA164</f>
        <v>22.07</v>
      </c>
      <c r="AP76" s="3">
        <f>'Pine Stumpage'!EG164</f>
        <v>15.88</v>
      </c>
      <c r="AQ76" s="3">
        <f>'Pine Stumpage'!EH164</f>
        <v>17.13</v>
      </c>
      <c r="AR76" s="3">
        <f>'Pine Stumpage'!EM164</f>
        <v>17.600000000000001</v>
      </c>
      <c r="AS76" s="3">
        <f>'Pine Stumpage'!EN164</f>
        <v>16.829999999999998</v>
      </c>
      <c r="AT76" s="3">
        <f>'Pine Stumpage'!ER164</f>
        <v>12.5</v>
      </c>
      <c r="AU76" s="3">
        <f>'Pine Stumpage'!ES164</f>
        <v>14</v>
      </c>
      <c r="AW76" s="2">
        <v>121.2</v>
      </c>
      <c r="AX76" s="2">
        <v>120.96666666666665</v>
      </c>
      <c r="AY76" s="3">
        <v>149</v>
      </c>
      <c r="AZ76" s="3">
        <v>148.93333333333331</v>
      </c>
    </row>
    <row r="77" spans="1:52" x14ac:dyDescent="0.25">
      <c r="A77" s="2">
        <v>1994</v>
      </c>
      <c r="B77" s="2">
        <v>4</v>
      </c>
      <c r="C77" s="2">
        <f t="shared" si="3"/>
        <v>72</v>
      </c>
      <c r="D77" s="3">
        <f>'Pine Stumpage'!F165</f>
        <v>263</v>
      </c>
      <c r="E77" s="3">
        <f>'Pine Stumpage'!G165</f>
        <v>363</v>
      </c>
      <c r="F77" s="3">
        <f>'Pine Stumpage'!M165</f>
        <v>326</v>
      </c>
      <c r="G77" s="3">
        <f>'Pine Stumpage'!N165</f>
        <v>266</v>
      </c>
      <c r="H77" s="3">
        <f>'Pine Stumpage'!T165</f>
        <v>277</v>
      </c>
      <c r="I77" s="3">
        <f>'Pine Stumpage'!U165</f>
        <v>291</v>
      </c>
      <c r="J77" s="3">
        <f>'Pine Stumpage'!AA165</f>
        <v>322</v>
      </c>
      <c r="K77" s="3">
        <f>'Pine Stumpage'!AB165</f>
        <v>340</v>
      </c>
      <c r="L77" s="3">
        <f>'Pine Stumpage'!AH165</f>
        <v>242</v>
      </c>
      <c r="M77" s="3">
        <f>'Pine Stumpage'!AI165</f>
        <v>292</v>
      </c>
      <c r="N77" s="3">
        <f>'Pine Stumpage'!AO165</f>
        <v>295</v>
      </c>
      <c r="O77" s="3">
        <f>'Pine Stumpage'!AP165</f>
        <v>336</v>
      </c>
      <c r="P77" s="3">
        <f>'Pine Stumpage'!AV165</f>
        <v>153</v>
      </c>
      <c r="Q77" s="3">
        <f>'Pine Stumpage'!AW165</f>
        <v>223</v>
      </c>
      <c r="R77" s="3">
        <f>'Pine Stumpage'!BC165</f>
        <v>246</v>
      </c>
      <c r="S77" s="3">
        <f>'Pine Stumpage'!BD165</f>
        <v>302</v>
      </c>
      <c r="T77" s="3">
        <f>'Pine Stumpage'!BJ165</f>
        <v>182</v>
      </c>
      <c r="U77" s="3">
        <f>'Pine Stumpage'!BK165</f>
        <v>209</v>
      </c>
      <c r="V77" s="3">
        <f>'Pine Stumpage'!BP165</f>
        <v>282</v>
      </c>
      <c r="W77" s="3">
        <f>'Pine Stumpage'!BQ165</f>
        <v>301</v>
      </c>
      <c r="X77" s="3">
        <f>'Pine Stumpage'!BU165</f>
        <v>183</v>
      </c>
      <c r="Y77" s="3">
        <f>'Pine Stumpage'!BV165</f>
        <v>275</v>
      </c>
      <c r="Z77" s="3">
        <f>'Pine Stumpage'!CC165</f>
        <v>26.43</v>
      </c>
      <c r="AA77" s="3">
        <f>'Pine Stumpage'!CD165</f>
        <v>30.67</v>
      </c>
      <c r="AB77" s="3">
        <f>'Pine Stumpage'!CJ165</f>
        <v>21.56</v>
      </c>
      <c r="AC77" s="3">
        <f>'Pine Stumpage'!CK165</f>
        <v>20.149999999999999</v>
      </c>
      <c r="AD77" s="3">
        <f>'Pine Stumpage'!CQ165</f>
        <v>30</v>
      </c>
      <c r="AE77" s="3">
        <f>'Pine Stumpage'!CR165</f>
        <v>34.159999999999997</v>
      </c>
      <c r="AF77" s="3">
        <f>'Pine Stumpage'!CX165</f>
        <v>26.65</v>
      </c>
      <c r="AG77" s="3">
        <f>'Pine Stumpage'!CY165</f>
        <v>34.67</v>
      </c>
      <c r="AH77" s="3">
        <f>'Pine Stumpage'!DE165</f>
        <v>22.56</v>
      </c>
      <c r="AI77" s="3">
        <f>'Pine Stumpage'!DF165</f>
        <v>19.75</v>
      </c>
      <c r="AJ77" s="3">
        <f>'Pine Stumpage'!DL165</f>
        <v>27.92</v>
      </c>
      <c r="AK77" s="3">
        <f>'Pine Stumpage'!DM165</f>
        <v>31.42</v>
      </c>
      <c r="AL77" s="3">
        <f>'Pine Stumpage'!DS165</f>
        <v>15.64</v>
      </c>
      <c r="AM77" s="3">
        <f>'Pine Stumpage'!DT165</f>
        <v>12.91</v>
      </c>
      <c r="AN77" s="3">
        <f>'Pine Stumpage'!DZ165</f>
        <v>17.75</v>
      </c>
      <c r="AO77" s="3">
        <f>'Pine Stumpage'!EA165</f>
        <v>23.75</v>
      </c>
      <c r="AP77" s="3">
        <f>'Pine Stumpage'!EG165</f>
        <v>14.41</v>
      </c>
      <c r="AQ77" s="3">
        <f>'Pine Stumpage'!EH165</f>
        <v>14.42</v>
      </c>
      <c r="AR77" s="3">
        <f>'Pine Stumpage'!EM165</f>
        <v>18.05</v>
      </c>
      <c r="AS77" s="3">
        <f>'Pine Stumpage'!EN165</f>
        <v>15.25</v>
      </c>
      <c r="AT77" s="3">
        <f>'Pine Stumpage'!ER165</f>
        <v>11.31</v>
      </c>
      <c r="AU77" s="3">
        <f>'Pine Stumpage'!ES165</f>
        <v>12.25</v>
      </c>
      <c r="AW77" s="2">
        <v>121.5</v>
      </c>
      <c r="AX77" s="2">
        <v>121.43333333333334</v>
      </c>
      <c r="AY77" s="3">
        <v>149.69999999999999</v>
      </c>
      <c r="AZ77" s="3">
        <v>149.63333333333333</v>
      </c>
    </row>
    <row r="78" spans="1:52" x14ac:dyDescent="0.25">
      <c r="A78" s="2">
        <v>1995</v>
      </c>
      <c r="B78" s="2">
        <v>1</v>
      </c>
      <c r="C78" s="2">
        <f t="shared" si="3"/>
        <v>73</v>
      </c>
      <c r="D78" s="3">
        <f>'Pine Stumpage'!F166</f>
        <v>282</v>
      </c>
      <c r="E78" s="3">
        <f>'Pine Stumpage'!G166</f>
        <v>356</v>
      </c>
      <c r="F78" s="3">
        <f>'Pine Stumpage'!M166</f>
        <v>330</v>
      </c>
      <c r="G78" s="3">
        <f>'Pine Stumpage'!N166</f>
        <v>351</v>
      </c>
      <c r="H78" s="3">
        <f>'Pine Stumpage'!T166</f>
        <v>256</v>
      </c>
      <c r="I78" s="3">
        <f>'Pine Stumpage'!U166</f>
        <v>298</v>
      </c>
      <c r="J78" s="3">
        <f>'Pine Stumpage'!AA166</f>
        <v>345</v>
      </c>
      <c r="K78" s="3">
        <f>'Pine Stumpage'!AB166</f>
        <v>382</v>
      </c>
      <c r="L78" s="3">
        <f>'Pine Stumpage'!AH166</f>
        <v>334</v>
      </c>
      <c r="M78" s="3">
        <f>'Pine Stumpage'!AI166</f>
        <v>337</v>
      </c>
      <c r="N78" s="3">
        <f>'Pine Stumpage'!AO166</f>
        <v>273</v>
      </c>
      <c r="O78" s="3">
        <f>'Pine Stumpage'!AP166</f>
        <v>389</v>
      </c>
      <c r="P78" s="3">
        <f>'Pine Stumpage'!AV166</f>
        <v>108</v>
      </c>
      <c r="Q78" s="3">
        <f>'Pine Stumpage'!AW166</f>
        <v>224</v>
      </c>
      <c r="R78" s="3">
        <f>'Pine Stumpage'!BC166</f>
        <v>204</v>
      </c>
      <c r="S78" s="3">
        <f>'Pine Stumpage'!BD166</f>
        <v>332</v>
      </c>
      <c r="T78" s="3">
        <f>'Pine Stumpage'!BJ166</f>
        <v>172</v>
      </c>
      <c r="U78" s="3">
        <f>'Pine Stumpage'!BK166</f>
        <v>185</v>
      </c>
      <c r="V78" s="3">
        <f>'Pine Stumpage'!BP166</f>
        <v>316</v>
      </c>
      <c r="W78" s="3">
        <f>'Pine Stumpage'!BQ166</f>
        <v>342</v>
      </c>
      <c r="X78" s="3">
        <f>'Pine Stumpage'!BU166</f>
        <v>166</v>
      </c>
      <c r="Y78" s="3">
        <f>'Pine Stumpage'!BV166</f>
        <v>261</v>
      </c>
      <c r="Z78" s="3">
        <f>'Pine Stumpage'!CC166</f>
        <v>33.5</v>
      </c>
      <c r="AA78" s="3">
        <f>'Pine Stumpage'!CD166</f>
        <v>34.68</v>
      </c>
      <c r="AB78" s="3">
        <f>'Pine Stumpage'!CJ166</f>
        <v>19.29</v>
      </c>
      <c r="AC78" s="3">
        <f>'Pine Stumpage'!CK166</f>
        <v>17</v>
      </c>
      <c r="AD78" s="3">
        <f>'Pine Stumpage'!CQ166</f>
        <v>39.01</v>
      </c>
      <c r="AE78" s="3">
        <f>'Pine Stumpage'!CR166</f>
        <v>42.89</v>
      </c>
      <c r="AF78" s="3">
        <f>'Pine Stumpage'!CX166</f>
        <v>29</v>
      </c>
      <c r="AG78" s="3">
        <f>'Pine Stumpage'!CY166</f>
        <v>42.74</v>
      </c>
      <c r="AH78" s="3">
        <f>'Pine Stumpage'!DE166</f>
        <v>27</v>
      </c>
      <c r="AI78" s="3">
        <f>'Pine Stumpage'!DF166</f>
        <v>20</v>
      </c>
      <c r="AJ78" s="3">
        <f>'Pine Stumpage'!DL166</f>
        <v>28.75</v>
      </c>
      <c r="AK78" s="3">
        <f>'Pine Stumpage'!DM166</f>
        <v>36.25</v>
      </c>
      <c r="AL78" s="3">
        <f>'Pine Stumpage'!DS166</f>
        <v>15.42</v>
      </c>
      <c r="AM78" s="3">
        <f>'Pine Stumpage'!DT166</f>
        <v>13.17</v>
      </c>
      <c r="AN78" s="3">
        <f>'Pine Stumpage'!DZ166</f>
        <v>21.75</v>
      </c>
      <c r="AO78" s="3">
        <f>'Pine Stumpage'!EA166</f>
        <v>23.96</v>
      </c>
      <c r="AP78" s="3">
        <f>'Pine Stumpage'!EG166</f>
        <v>13.18</v>
      </c>
      <c r="AQ78" s="3">
        <f>'Pine Stumpage'!EH166</f>
        <v>15.14</v>
      </c>
      <c r="AR78" s="3">
        <f>'Pine Stumpage'!EM166</f>
        <v>20.83</v>
      </c>
      <c r="AS78" s="3">
        <f>'Pine Stumpage'!EN166</f>
        <v>17.5</v>
      </c>
      <c r="AT78" s="3">
        <f>'Pine Stumpage'!ER166</f>
        <v>11.26</v>
      </c>
      <c r="AU78" s="3">
        <f>'Pine Stumpage'!ES166</f>
        <v>13.82</v>
      </c>
      <c r="AW78" s="2">
        <v>123.5</v>
      </c>
      <c r="AX78" s="2">
        <v>123.43333333333334</v>
      </c>
      <c r="AY78" s="3">
        <v>150.9</v>
      </c>
      <c r="AZ78" s="3">
        <v>150.86666666666667</v>
      </c>
    </row>
    <row r="79" spans="1:52" x14ac:dyDescent="0.25">
      <c r="A79" s="2">
        <v>1995</v>
      </c>
      <c r="B79" s="2">
        <v>2</v>
      </c>
      <c r="C79" s="2">
        <f t="shared" si="3"/>
        <v>74</v>
      </c>
      <c r="D79" s="3">
        <f>'Pine Stumpage'!F167</f>
        <v>301</v>
      </c>
      <c r="E79" s="3">
        <f>'Pine Stumpage'!G167</f>
        <v>374</v>
      </c>
      <c r="F79" s="3">
        <f>'Pine Stumpage'!M167</f>
        <v>308</v>
      </c>
      <c r="G79" s="3">
        <f>'Pine Stumpage'!N167</f>
        <v>302</v>
      </c>
      <c r="H79" s="3">
        <f>'Pine Stumpage'!T167</f>
        <v>296</v>
      </c>
      <c r="I79" s="3">
        <f>'Pine Stumpage'!U167</f>
        <v>310</v>
      </c>
      <c r="J79" s="3">
        <f>'Pine Stumpage'!AA167</f>
        <v>330</v>
      </c>
      <c r="K79" s="3">
        <f>'Pine Stumpage'!AB167</f>
        <v>363</v>
      </c>
      <c r="L79" s="3">
        <f>'Pine Stumpage'!AH167</f>
        <v>290</v>
      </c>
      <c r="M79" s="3">
        <f>'Pine Stumpage'!AI167</f>
        <v>325</v>
      </c>
      <c r="N79" s="3">
        <f>'Pine Stumpage'!AO167</f>
        <v>380</v>
      </c>
      <c r="O79" s="3">
        <f>'Pine Stumpage'!AP167</f>
        <v>388</v>
      </c>
      <c r="P79" s="3">
        <f>'Pine Stumpage'!AV167</f>
        <v>88</v>
      </c>
      <c r="Q79" s="3">
        <f>'Pine Stumpage'!AW167</f>
        <v>305</v>
      </c>
      <c r="R79" s="3">
        <f>'Pine Stumpage'!BC167</f>
        <v>251</v>
      </c>
      <c r="S79" s="3">
        <f>'Pine Stumpage'!BD167</f>
        <v>324</v>
      </c>
      <c r="T79" s="3">
        <f>'Pine Stumpage'!BJ167</f>
        <v>163</v>
      </c>
      <c r="U79" s="3">
        <f>'Pine Stumpage'!BK167</f>
        <v>181</v>
      </c>
      <c r="V79" s="3">
        <f>'Pine Stumpage'!BP167</f>
        <v>311</v>
      </c>
      <c r="W79" s="3">
        <f>'Pine Stumpage'!BQ167</f>
        <v>312</v>
      </c>
      <c r="X79" s="3">
        <f>'Pine Stumpage'!BU167</f>
        <v>135</v>
      </c>
      <c r="Y79" s="3">
        <f>'Pine Stumpage'!BV167</f>
        <v>235</v>
      </c>
      <c r="Z79" s="3">
        <f>'Pine Stumpage'!CC167</f>
        <v>30.1</v>
      </c>
      <c r="AA79" s="3">
        <f>'Pine Stumpage'!CD167</f>
        <v>34.33</v>
      </c>
      <c r="AB79" s="3">
        <f>'Pine Stumpage'!CJ167</f>
        <v>17.5</v>
      </c>
      <c r="AC79" s="3">
        <f>'Pine Stumpage'!CK167</f>
        <v>16.37</v>
      </c>
      <c r="AD79" s="3">
        <f>'Pine Stumpage'!CQ167</f>
        <v>41.25</v>
      </c>
      <c r="AE79" s="3">
        <f>'Pine Stumpage'!CR167</f>
        <v>36.53</v>
      </c>
      <c r="AF79" s="3">
        <f>'Pine Stumpage'!CX167</f>
        <v>38.090000000000003</v>
      </c>
      <c r="AG79" s="3">
        <f>'Pine Stumpage'!CY167</f>
        <v>46.25</v>
      </c>
      <c r="AH79" s="3">
        <f>'Pine Stumpage'!DE167</f>
        <v>24</v>
      </c>
      <c r="AI79" s="3">
        <f>'Pine Stumpage'!DF167</f>
        <v>26</v>
      </c>
      <c r="AJ79" s="3">
        <f>'Pine Stumpage'!DL167</f>
        <v>32.65</v>
      </c>
      <c r="AK79" s="3">
        <f>'Pine Stumpage'!DM167</f>
        <v>29.37</v>
      </c>
      <c r="AL79" s="3">
        <f>'Pine Stumpage'!DS167</f>
        <v>15.5</v>
      </c>
      <c r="AM79" s="3">
        <f>'Pine Stumpage'!DT167</f>
        <v>14.2</v>
      </c>
      <c r="AN79" s="3">
        <f>'Pine Stumpage'!DZ167</f>
        <v>20</v>
      </c>
      <c r="AO79" s="3">
        <f>'Pine Stumpage'!EA167</f>
        <v>25</v>
      </c>
      <c r="AP79" s="3">
        <f>'Pine Stumpage'!EG167</f>
        <v>13.26</v>
      </c>
      <c r="AQ79" s="3">
        <f>'Pine Stumpage'!EH167</f>
        <v>15.33</v>
      </c>
      <c r="AR79" s="3">
        <f>'Pine Stumpage'!EM167</f>
        <v>20.059999999999999</v>
      </c>
      <c r="AS79" s="3">
        <f>'Pine Stumpage'!EN167</f>
        <v>19</v>
      </c>
      <c r="AT79" s="3">
        <f>'Pine Stumpage'!ER167</f>
        <v>12.5</v>
      </c>
      <c r="AU79" s="3">
        <f>'Pine Stumpage'!ES167</f>
        <v>13.5</v>
      </c>
      <c r="AW79" s="2">
        <v>124.9</v>
      </c>
      <c r="AX79" s="2">
        <v>124.93333333333334</v>
      </c>
      <c r="AY79" s="3">
        <v>152.19999999999999</v>
      </c>
      <c r="AZ79" s="3">
        <v>152.20000000000002</v>
      </c>
    </row>
    <row r="80" spans="1:52" x14ac:dyDescent="0.25">
      <c r="A80" s="2">
        <v>1995</v>
      </c>
      <c r="B80" s="2">
        <v>3</v>
      </c>
      <c r="C80" s="2">
        <f t="shared" si="3"/>
        <v>75</v>
      </c>
      <c r="D80" s="3">
        <f>'Pine Stumpage'!F168</f>
        <v>268</v>
      </c>
      <c r="E80" s="3">
        <f>'Pine Stumpage'!G168</f>
        <v>312</v>
      </c>
      <c r="F80" s="3">
        <f>'Pine Stumpage'!M168</f>
        <v>246</v>
      </c>
      <c r="G80" s="3">
        <f>'Pine Stumpage'!N168</f>
        <v>255</v>
      </c>
      <c r="H80" s="3">
        <f>'Pine Stumpage'!T168</f>
        <v>282</v>
      </c>
      <c r="I80" s="3">
        <f>'Pine Stumpage'!U168</f>
        <v>263</v>
      </c>
      <c r="J80" s="3">
        <f>'Pine Stumpage'!AA168</f>
        <v>276</v>
      </c>
      <c r="K80" s="3">
        <f>'Pine Stumpage'!AB168</f>
        <v>302</v>
      </c>
      <c r="L80" s="3">
        <f>'Pine Stumpage'!AH168</f>
        <v>280</v>
      </c>
      <c r="M80" s="3">
        <f>'Pine Stumpage'!AI168</f>
        <v>263</v>
      </c>
      <c r="N80" s="3">
        <f>'Pine Stumpage'!AO168</f>
        <v>288</v>
      </c>
      <c r="O80" s="3">
        <f>'Pine Stumpage'!AP168</f>
        <v>310</v>
      </c>
      <c r="P80" s="3">
        <f>'Pine Stumpage'!AV168</f>
        <v>121</v>
      </c>
      <c r="Q80" s="3">
        <f>'Pine Stumpage'!AW168</f>
        <v>207</v>
      </c>
      <c r="R80" s="3">
        <f>'Pine Stumpage'!BC168</f>
        <v>181</v>
      </c>
      <c r="S80" s="3">
        <f>'Pine Stumpage'!BD168</f>
        <v>330</v>
      </c>
      <c r="T80" s="3">
        <f>'Pine Stumpage'!BJ168</f>
        <v>137</v>
      </c>
      <c r="U80" s="3">
        <f>'Pine Stumpage'!BK168</f>
        <v>190</v>
      </c>
      <c r="V80" s="3">
        <f>'Pine Stumpage'!BP168</f>
        <v>308</v>
      </c>
      <c r="W80" s="3">
        <f>'Pine Stumpage'!BQ168</f>
        <v>300</v>
      </c>
      <c r="X80" s="3">
        <f>'Pine Stumpage'!BU168</f>
        <v>128</v>
      </c>
      <c r="Y80" s="3">
        <f>'Pine Stumpage'!BV168</f>
        <v>192</v>
      </c>
      <c r="Z80" s="3">
        <f>'Pine Stumpage'!CC168</f>
        <v>23.8</v>
      </c>
      <c r="AA80" s="3">
        <f>'Pine Stumpage'!CD168</f>
        <v>34.840000000000003</v>
      </c>
      <c r="AB80" s="3">
        <f>'Pine Stumpage'!CJ168</f>
        <v>18.13</v>
      </c>
      <c r="AC80" s="3">
        <f>'Pine Stumpage'!CK168</f>
        <v>18.68</v>
      </c>
      <c r="AD80" s="3">
        <f>'Pine Stumpage'!CQ168</f>
        <v>41.6</v>
      </c>
      <c r="AE80" s="3">
        <f>'Pine Stumpage'!CR168</f>
        <v>37.9</v>
      </c>
      <c r="AF80" s="3">
        <f>'Pine Stumpage'!CX168</f>
        <v>25.08</v>
      </c>
      <c r="AG80" s="3">
        <f>'Pine Stumpage'!CY168</f>
        <v>36.03</v>
      </c>
      <c r="AH80" s="3">
        <f>'Pine Stumpage'!DE168</f>
        <v>24.18</v>
      </c>
      <c r="AI80" s="3">
        <f>'Pine Stumpage'!DF168</f>
        <v>29.17</v>
      </c>
      <c r="AJ80" s="3">
        <f>'Pine Stumpage'!DL168</f>
        <v>31.21</v>
      </c>
      <c r="AK80" s="3">
        <f>'Pine Stumpage'!DM168</f>
        <v>25.37</v>
      </c>
      <c r="AL80" s="3">
        <f>'Pine Stumpage'!DS168</f>
        <v>22.5</v>
      </c>
      <c r="AM80" s="3">
        <f>'Pine Stumpage'!DT168</f>
        <v>17</v>
      </c>
      <c r="AN80" s="3">
        <f>'Pine Stumpage'!DZ168</f>
        <v>22.5</v>
      </c>
      <c r="AO80" s="3">
        <f>'Pine Stumpage'!EA168</f>
        <v>27.95</v>
      </c>
      <c r="AP80" s="3">
        <f>'Pine Stumpage'!EG168</f>
        <v>13.12</v>
      </c>
      <c r="AQ80" s="3">
        <f>'Pine Stumpage'!EH168</f>
        <v>16.61</v>
      </c>
      <c r="AR80" s="3">
        <f>'Pine Stumpage'!EM168</f>
        <v>17.63</v>
      </c>
      <c r="AS80" s="3">
        <f>'Pine Stumpage'!EN168</f>
        <v>20.399999999999999</v>
      </c>
      <c r="AT80" s="3">
        <f>'Pine Stumpage'!ER168</f>
        <v>11</v>
      </c>
      <c r="AU80" s="3">
        <f>'Pine Stumpage'!ES168</f>
        <v>12.5</v>
      </c>
      <c r="AW80" s="2">
        <v>125.1</v>
      </c>
      <c r="AX80" s="2">
        <v>125.19999999999999</v>
      </c>
      <c r="AY80" s="3">
        <v>152.9</v>
      </c>
      <c r="AZ80" s="3">
        <v>152.86666666666665</v>
      </c>
    </row>
    <row r="81" spans="1:52" x14ac:dyDescent="0.25">
      <c r="A81" s="2">
        <v>1995</v>
      </c>
      <c r="B81" s="2">
        <v>4</v>
      </c>
      <c r="C81" s="2">
        <f t="shared" si="3"/>
        <v>76</v>
      </c>
      <c r="D81" s="3">
        <f>'Pine Stumpage'!F169</f>
        <v>225</v>
      </c>
      <c r="E81" s="3">
        <f>'Pine Stumpage'!G169</f>
        <v>224</v>
      </c>
      <c r="F81" s="3">
        <f>'Pine Stumpage'!M169</f>
        <v>263</v>
      </c>
      <c r="G81" s="3">
        <f>'Pine Stumpage'!N169</f>
        <v>275</v>
      </c>
      <c r="H81" s="3">
        <f>'Pine Stumpage'!T169</f>
        <v>254</v>
      </c>
      <c r="I81" s="3">
        <f>'Pine Stumpage'!U169</f>
        <v>253</v>
      </c>
      <c r="J81" s="3">
        <f>'Pine Stumpage'!AA169</f>
        <v>295</v>
      </c>
      <c r="K81" s="3">
        <f>'Pine Stumpage'!AB169</f>
        <v>323</v>
      </c>
      <c r="L81" s="3">
        <f>'Pine Stumpage'!AH169</f>
        <v>283</v>
      </c>
      <c r="M81" s="3">
        <f>'Pine Stumpage'!AI169</f>
        <v>262</v>
      </c>
      <c r="N81" s="3">
        <f>'Pine Stumpage'!AO169</f>
        <v>269</v>
      </c>
      <c r="O81" s="3">
        <f>'Pine Stumpage'!AP169</f>
        <v>312</v>
      </c>
      <c r="P81" s="3">
        <f>'Pine Stumpage'!AV169</f>
        <v>123</v>
      </c>
      <c r="Q81" s="3">
        <f>'Pine Stumpage'!AW169</f>
        <v>187</v>
      </c>
      <c r="R81" s="3">
        <f>'Pine Stumpage'!BC169</f>
        <v>298</v>
      </c>
      <c r="S81" s="3">
        <f>'Pine Stumpage'!BD169</f>
        <v>290</v>
      </c>
      <c r="T81" s="3">
        <f>'Pine Stumpage'!BJ169</f>
        <v>140</v>
      </c>
      <c r="U81" s="3">
        <f>'Pine Stumpage'!BK169</f>
        <v>187</v>
      </c>
      <c r="V81" s="3">
        <f>'Pine Stumpage'!BP169</f>
        <v>305</v>
      </c>
      <c r="W81" s="3">
        <f>'Pine Stumpage'!BQ169</f>
        <v>320</v>
      </c>
      <c r="X81" s="3">
        <f>'Pine Stumpage'!BU169</f>
        <v>204</v>
      </c>
      <c r="Y81" s="3">
        <f>'Pine Stumpage'!BV169</f>
        <v>189</v>
      </c>
      <c r="Z81" s="3">
        <f>'Pine Stumpage'!CC169</f>
        <v>27.17</v>
      </c>
      <c r="AA81" s="3">
        <f>'Pine Stumpage'!CD169</f>
        <v>26.14</v>
      </c>
      <c r="AB81" s="3">
        <f>'Pine Stumpage'!CJ169</f>
        <v>15.48</v>
      </c>
      <c r="AC81" s="3">
        <f>'Pine Stumpage'!CK169</f>
        <v>18.73</v>
      </c>
      <c r="AD81" s="3">
        <f>'Pine Stumpage'!CQ169</f>
        <v>36.81</v>
      </c>
      <c r="AE81" s="3">
        <f>'Pine Stumpage'!CR169</f>
        <v>34</v>
      </c>
      <c r="AF81" s="3">
        <f>'Pine Stumpage'!CX169</f>
        <v>32.24</v>
      </c>
      <c r="AG81" s="3">
        <f>'Pine Stumpage'!CY169</f>
        <v>37.83</v>
      </c>
      <c r="AH81" s="3">
        <f>'Pine Stumpage'!DE169</f>
        <v>24.17</v>
      </c>
      <c r="AI81" s="3">
        <f>'Pine Stumpage'!DF169</f>
        <v>24.34</v>
      </c>
      <c r="AJ81" s="3">
        <f>'Pine Stumpage'!DL169</f>
        <v>28.75</v>
      </c>
      <c r="AK81" s="3">
        <f>'Pine Stumpage'!DM169</f>
        <v>26.55</v>
      </c>
      <c r="AL81" s="3">
        <f>'Pine Stumpage'!DS169</f>
        <v>14.25</v>
      </c>
      <c r="AM81" s="3">
        <f>'Pine Stumpage'!DT169</f>
        <v>15.75</v>
      </c>
      <c r="AN81" s="3">
        <f>'Pine Stumpage'!DZ169</f>
        <v>16.75</v>
      </c>
      <c r="AO81" s="3">
        <f>'Pine Stumpage'!EA169</f>
        <v>28.69</v>
      </c>
      <c r="AP81" s="3">
        <f>'Pine Stumpage'!EG169</f>
        <v>13</v>
      </c>
      <c r="AQ81" s="3">
        <f>'Pine Stumpage'!EH169</f>
        <v>16.5</v>
      </c>
      <c r="AR81" s="3">
        <f>'Pine Stumpage'!EM169</f>
        <v>25</v>
      </c>
      <c r="AS81" s="3">
        <f>'Pine Stumpage'!EN169</f>
        <v>27.9</v>
      </c>
      <c r="AT81" s="3">
        <f>'Pine Stumpage'!ER169</f>
        <v>14.18</v>
      </c>
      <c r="AU81" s="3">
        <f>'Pine Stumpage'!ES169</f>
        <v>14.74</v>
      </c>
      <c r="AW81" s="2">
        <v>125.4</v>
      </c>
      <c r="AX81" s="2">
        <v>125.46666666666665</v>
      </c>
      <c r="AY81" s="3">
        <v>153.6</v>
      </c>
      <c r="AZ81" s="3">
        <v>153.6</v>
      </c>
    </row>
    <row r="82" spans="1:52" x14ac:dyDescent="0.25">
      <c r="A82" s="2">
        <v>1996</v>
      </c>
      <c r="B82" s="2">
        <v>1</v>
      </c>
      <c r="C82" s="2">
        <f t="shared" si="3"/>
        <v>77</v>
      </c>
      <c r="D82" s="3">
        <f>'Pine Stumpage'!F170</f>
        <v>222</v>
      </c>
      <c r="E82" s="3">
        <f>'Pine Stumpage'!G170</f>
        <v>251</v>
      </c>
      <c r="F82" s="3">
        <f>'Pine Stumpage'!M170</f>
        <v>278</v>
      </c>
      <c r="G82" s="3">
        <f>'Pine Stumpage'!N170</f>
        <v>225</v>
      </c>
      <c r="H82" s="3">
        <f>'Pine Stumpage'!T170</f>
        <v>235</v>
      </c>
      <c r="I82" s="3">
        <f>'Pine Stumpage'!U170</f>
        <v>248</v>
      </c>
      <c r="J82" s="3">
        <f>'Pine Stumpage'!AA170</f>
        <v>274</v>
      </c>
      <c r="K82" s="3">
        <f>'Pine Stumpage'!AB170</f>
        <v>301</v>
      </c>
      <c r="L82" s="3">
        <f>'Pine Stumpage'!AH170</f>
        <v>273</v>
      </c>
      <c r="M82" s="3">
        <f>'Pine Stumpage'!AI170</f>
        <v>286</v>
      </c>
      <c r="N82" s="3">
        <f>'Pine Stumpage'!AO170</f>
        <v>251</v>
      </c>
      <c r="O82" s="3">
        <f>'Pine Stumpage'!AP170</f>
        <v>276</v>
      </c>
      <c r="P82" s="3">
        <f>'Pine Stumpage'!AV170</f>
        <v>111</v>
      </c>
      <c r="Q82" s="3">
        <f>'Pine Stumpage'!AW170</f>
        <v>256</v>
      </c>
      <c r="R82" s="3">
        <f>'Pine Stumpage'!BC170</f>
        <v>275</v>
      </c>
      <c r="S82" s="3">
        <f>'Pine Stumpage'!BD170</f>
        <v>311</v>
      </c>
      <c r="T82" s="3">
        <f>'Pine Stumpage'!BJ170</f>
        <v>160</v>
      </c>
      <c r="U82" s="3">
        <f>'Pine Stumpage'!BK170</f>
        <v>188</v>
      </c>
      <c r="V82" s="3">
        <f>'Pine Stumpage'!BP170</f>
        <v>274</v>
      </c>
      <c r="W82" s="3">
        <f>'Pine Stumpage'!BQ170</f>
        <v>264</v>
      </c>
      <c r="X82" s="3">
        <f>'Pine Stumpage'!BU170</f>
        <v>191</v>
      </c>
      <c r="Y82" s="3">
        <f>'Pine Stumpage'!BV170</f>
        <v>233</v>
      </c>
      <c r="Z82" s="3">
        <f>'Pine Stumpage'!CC170</f>
        <v>27.12</v>
      </c>
      <c r="AA82" s="3">
        <f>'Pine Stumpage'!CD170</f>
        <v>29.17</v>
      </c>
      <c r="AB82" s="3">
        <f>'Pine Stumpage'!CJ170</f>
        <v>16.989999999999998</v>
      </c>
      <c r="AC82" s="3">
        <f>'Pine Stumpage'!CK170</f>
        <v>18.2</v>
      </c>
      <c r="AD82" s="3">
        <f>'Pine Stumpage'!CQ170</f>
        <v>42.1</v>
      </c>
      <c r="AE82" s="3">
        <f>'Pine Stumpage'!CR170</f>
        <v>36.53</v>
      </c>
      <c r="AF82" s="3">
        <f>'Pine Stumpage'!CX170</f>
        <v>31.03</v>
      </c>
      <c r="AG82" s="3">
        <f>'Pine Stumpage'!CY170</f>
        <v>34.96</v>
      </c>
      <c r="AH82" s="3">
        <f>'Pine Stumpage'!DE170</f>
        <v>24.72</v>
      </c>
      <c r="AI82" s="3">
        <f>'Pine Stumpage'!DF170</f>
        <v>22.67</v>
      </c>
      <c r="AJ82" s="3">
        <f>'Pine Stumpage'!DL170</f>
        <v>28.84</v>
      </c>
      <c r="AK82" s="3">
        <f>'Pine Stumpage'!DM170</f>
        <v>25.75</v>
      </c>
      <c r="AL82" s="3">
        <f>'Pine Stumpage'!DS170</f>
        <v>15.21</v>
      </c>
      <c r="AM82" s="3">
        <f>'Pine Stumpage'!DT170</f>
        <v>13.34</v>
      </c>
      <c r="AN82" s="3">
        <f>'Pine Stumpage'!DZ170</f>
        <v>24</v>
      </c>
      <c r="AO82" s="3">
        <f>'Pine Stumpage'!EA170</f>
        <v>26.54</v>
      </c>
      <c r="AP82" s="3">
        <f>'Pine Stumpage'!EG170</f>
        <v>19.25</v>
      </c>
      <c r="AQ82" s="3">
        <f>'Pine Stumpage'!EH170</f>
        <v>29.48</v>
      </c>
      <c r="AR82" s="3">
        <f>'Pine Stumpage'!EM170</f>
        <v>32.5</v>
      </c>
      <c r="AS82" s="3">
        <f>'Pine Stumpage'!EN170</f>
        <v>31.5</v>
      </c>
      <c r="AT82" s="3">
        <f>'Pine Stumpage'!ER170</f>
        <v>21.5</v>
      </c>
      <c r="AU82" s="3">
        <f>'Pine Stumpage'!ES170</f>
        <v>15</v>
      </c>
      <c r="AW82" s="2">
        <v>126.2</v>
      </c>
      <c r="AX82" s="2">
        <v>126.3</v>
      </c>
      <c r="AY82" s="3">
        <v>154.9</v>
      </c>
      <c r="AZ82" s="3">
        <v>155</v>
      </c>
    </row>
    <row r="83" spans="1:52" x14ac:dyDescent="0.25">
      <c r="A83" s="2">
        <v>1996</v>
      </c>
      <c r="B83" s="2">
        <v>2</v>
      </c>
      <c r="C83" s="2">
        <f t="shared" si="3"/>
        <v>78</v>
      </c>
      <c r="D83" s="3">
        <f>'Pine Stumpage'!F171</f>
        <v>273</v>
      </c>
      <c r="E83" s="3">
        <f>'Pine Stumpage'!G171</f>
        <v>235</v>
      </c>
      <c r="F83" s="3">
        <f>'Pine Stumpage'!M171</f>
        <v>246</v>
      </c>
      <c r="G83" s="3">
        <f>'Pine Stumpage'!N171</f>
        <v>184</v>
      </c>
      <c r="H83" s="3">
        <f>'Pine Stumpage'!T171</f>
        <v>249</v>
      </c>
      <c r="I83" s="3">
        <f>'Pine Stumpage'!U171</f>
        <v>239</v>
      </c>
      <c r="J83" s="3">
        <f>'Pine Stumpage'!AA171</f>
        <v>272</v>
      </c>
      <c r="K83" s="3">
        <f>'Pine Stumpage'!AB171</f>
        <v>298</v>
      </c>
      <c r="L83" s="3">
        <f>'Pine Stumpage'!AH171</f>
        <v>221</v>
      </c>
      <c r="M83" s="3">
        <f>'Pine Stumpage'!AI171</f>
        <v>218</v>
      </c>
      <c r="N83" s="3">
        <f>'Pine Stumpage'!AO171</f>
        <v>219</v>
      </c>
      <c r="O83" s="3">
        <f>'Pine Stumpage'!AP171</f>
        <v>262</v>
      </c>
      <c r="P83" s="3">
        <f>'Pine Stumpage'!AV171</f>
        <v>87</v>
      </c>
      <c r="Q83" s="3">
        <f>'Pine Stumpage'!AW171</f>
        <v>231</v>
      </c>
      <c r="R83" s="3">
        <f>'Pine Stumpage'!BC171</f>
        <v>243</v>
      </c>
      <c r="S83" s="3">
        <f>'Pine Stumpage'!BD171</f>
        <v>296</v>
      </c>
      <c r="T83" s="3">
        <f>'Pine Stumpage'!BJ171</f>
        <v>143</v>
      </c>
      <c r="U83" s="3">
        <f>'Pine Stumpage'!BK171</f>
        <v>146</v>
      </c>
      <c r="V83" s="3">
        <f>'Pine Stumpage'!BP171</f>
        <v>214</v>
      </c>
      <c r="W83" s="3">
        <f>'Pine Stumpage'!BQ171</f>
        <v>242</v>
      </c>
      <c r="X83" s="3">
        <f>'Pine Stumpage'!BU171</f>
        <v>143</v>
      </c>
      <c r="Y83" s="3">
        <f>'Pine Stumpage'!BV171</f>
        <v>224</v>
      </c>
      <c r="Z83" s="3">
        <f>'Pine Stumpage'!CC171</f>
        <v>21.51</v>
      </c>
      <c r="AA83" s="3">
        <f>'Pine Stumpage'!CD171</f>
        <v>27.39</v>
      </c>
      <c r="AB83" s="3">
        <f>'Pine Stumpage'!CJ171</f>
        <v>20.69</v>
      </c>
      <c r="AC83" s="3">
        <f>'Pine Stumpage'!CK171</f>
        <v>14.07</v>
      </c>
      <c r="AD83" s="3">
        <f>'Pine Stumpage'!CQ171</f>
        <v>40.049999999999997</v>
      </c>
      <c r="AE83" s="3">
        <f>'Pine Stumpage'!CR171</f>
        <v>33.79</v>
      </c>
      <c r="AF83" s="3">
        <f>'Pine Stumpage'!CX171</f>
        <v>25.54</v>
      </c>
      <c r="AG83" s="3">
        <f>'Pine Stumpage'!CY171</f>
        <v>36.1</v>
      </c>
      <c r="AH83" s="3">
        <f>'Pine Stumpage'!DE171</f>
        <v>20.94</v>
      </c>
      <c r="AI83" s="3">
        <f>'Pine Stumpage'!DF171</f>
        <v>17.8</v>
      </c>
      <c r="AJ83" s="3">
        <f>'Pine Stumpage'!DL171</f>
        <v>27.5</v>
      </c>
      <c r="AK83" s="3">
        <f>'Pine Stumpage'!DM171</f>
        <v>23.82</v>
      </c>
      <c r="AL83" s="3">
        <f>'Pine Stumpage'!DS171</f>
        <v>15</v>
      </c>
      <c r="AM83" s="3">
        <f>'Pine Stumpage'!DT171</f>
        <v>14.71</v>
      </c>
      <c r="AN83" s="3">
        <f>'Pine Stumpage'!DZ171</f>
        <v>19.3</v>
      </c>
      <c r="AO83" s="3">
        <f>'Pine Stumpage'!EA171</f>
        <v>25.25</v>
      </c>
      <c r="AP83" s="3">
        <f>'Pine Stumpage'!EG171</f>
        <v>20</v>
      </c>
      <c r="AQ83" s="3">
        <f>'Pine Stumpage'!EH171</f>
        <v>28.14</v>
      </c>
      <c r="AR83" s="3">
        <f>'Pine Stumpage'!EM171</f>
        <v>13.96</v>
      </c>
      <c r="AS83" s="3">
        <f>'Pine Stumpage'!EN171</f>
        <v>18.71</v>
      </c>
      <c r="AT83" s="3">
        <f>'Pine Stumpage'!ER171</f>
        <v>10.89</v>
      </c>
      <c r="AU83" s="3">
        <f>'Pine Stumpage'!ES171</f>
        <v>14.55</v>
      </c>
      <c r="AW83" s="2">
        <v>128.1</v>
      </c>
      <c r="AX83" s="2">
        <v>127.83333333333333</v>
      </c>
      <c r="AY83" s="3">
        <v>156.6</v>
      </c>
      <c r="AZ83" s="3">
        <v>156.53333333333333</v>
      </c>
    </row>
    <row r="84" spans="1:52" x14ac:dyDescent="0.25">
      <c r="A84" s="2">
        <v>1996</v>
      </c>
      <c r="B84" s="2">
        <v>3</v>
      </c>
      <c r="C84" s="2">
        <f t="shared" si="3"/>
        <v>79</v>
      </c>
      <c r="D84" s="3">
        <f>'Pine Stumpage'!F172</f>
        <v>236</v>
      </c>
      <c r="E84" s="3">
        <f>'Pine Stumpage'!G172</f>
        <v>277</v>
      </c>
      <c r="F84" s="3">
        <f>'Pine Stumpage'!M172</f>
        <v>258</v>
      </c>
      <c r="G84" s="3">
        <f>'Pine Stumpage'!N172</f>
        <v>203</v>
      </c>
      <c r="H84" s="3">
        <f>'Pine Stumpage'!T172</f>
        <v>240</v>
      </c>
      <c r="I84" s="3">
        <f>'Pine Stumpage'!U172</f>
        <v>227</v>
      </c>
      <c r="J84" s="3">
        <f>'Pine Stumpage'!AA172</f>
        <v>239</v>
      </c>
      <c r="K84" s="3">
        <f>'Pine Stumpage'!AB172</f>
        <v>319</v>
      </c>
      <c r="L84" s="3">
        <f>'Pine Stumpage'!AH172</f>
        <v>257</v>
      </c>
      <c r="M84" s="3">
        <f>'Pine Stumpage'!AI172</f>
        <v>225</v>
      </c>
      <c r="N84" s="3">
        <f>'Pine Stumpage'!AO172</f>
        <v>288</v>
      </c>
      <c r="O84" s="3">
        <f>'Pine Stumpage'!AP172</f>
        <v>245</v>
      </c>
      <c r="P84" s="3">
        <f>'Pine Stumpage'!AV172</f>
        <v>104</v>
      </c>
      <c r="Q84" s="3">
        <f>'Pine Stumpage'!AW172</f>
        <v>250</v>
      </c>
      <c r="R84" s="3">
        <f>'Pine Stumpage'!BC172</f>
        <v>249</v>
      </c>
      <c r="S84" s="3">
        <f>'Pine Stumpage'!BD172</f>
        <v>287</v>
      </c>
      <c r="T84" s="3">
        <f>'Pine Stumpage'!BJ172</f>
        <v>135</v>
      </c>
      <c r="U84" s="3">
        <f>'Pine Stumpage'!BK172</f>
        <v>114</v>
      </c>
      <c r="V84" s="3">
        <f>'Pine Stumpage'!BP172</f>
        <v>254</v>
      </c>
      <c r="W84" s="3">
        <f>'Pine Stumpage'!BQ172</f>
        <v>241</v>
      </c>
      <c r="X84" s="3">
        <f>'Pine Stumpage'!BU172</f>
        <v>116</v>
      </c>
      <c r="Y84" s="3">
        <f>'Pine Stumpage'!BV172</f>
        <v>190</v>
      </c>
      <c r="Z84" s="3">
        <f>'Pine Stumpage'!CC172</f>
        <v>25.92</v>
      </c>
      <c r="AA84" s="3">
        <f>'Pine Stumpage'!CD172</f>
        <v>29.55</v>
      </c>
      <c r="AB84" s="3">
        <f>'Pine Stumpage'!CJ172</f>
        <v>19.96</v>
      </c>
      <c r="AC84" s="3">
        <f>'Pine Stumpage'!CK172</f>
        <v>12.5</v>
      </c>
      <c r="AD84" s="3">
        <f>'Pine Stumpage'!CQ172</f>
        <v>38.700000000000003</v>
      </c>
      <c r="AE84" s="3">
        <f>'Pine Stumpage'!CR172</f>
        <v>33.33</v>
      </c>
      <c r="AF84" s="3">
        <f>'Pine Stumpage'!CX172</f>
        <v>23.6</v>
      </c>
      <c r="AG84" s="3">
        <f>'Pine Stumpage'!CY172</f>
        <v>28.4</v>
      </c>
      <c r="AH84" s="3">
        <f>'Pine Stumpage'!DE172</f>
        <v>21.44</v>
      </c>
      <c r="AI84" s="3">
        <f>'Pine Stumpage'!DF172</f>
        <v>17.53</v>
      </c>
      <c r="AJ84" s="3">
        <f>'Pine Stumpage'!DL172</f>
        <v>28.48</v>
      </c>
      <c r="AK84" s="3">
        <f>'Pine Stumpage'!DM172</f>
        <v>21.84</v>
      </c>
      <c r="AL84" s="3">
        <f>'Pine Stumpage'!DS172</f>
        <v>12.38</v>
      </c>
      <c r="AM84" s="3">
        <f>'Pine Stumpage'!DT172</f>
        <v>10.02</v>
      </c>
      <c r="AN84" s="3">
        <f>'Pine Stumpage'!DZ172</f>
        <v>20.38</v>
      </c>
      <c r="AO84" s="3">
        <f>'Pine Stumpage'!EA172</f>
        <v>24.41</v>
      </c>
      <c r="AP84" s="3">
        <f>'Pine Stumpage'!EG172</f>
        <v>26.25</v>
      </c>
      <c r="AQ84" s="3">
        <f>'Pine Stumpage'!EH172</f>
        <v>26.8</v>
      </c>
      <c r="AR84" s="3">
        <f>'Pine Stumpage'!EM172</f>
        <v>17.59</v>
      </c>
      <c r="AS84" s="3">
        <f>'Pine Stumpage'!EN172</f>
        <v>19.93</v>
      </c>
      <c r="AT84" s="3">
        <f>'Pine Stumpage'!ER172</f>
        <v>14.67</v>
      </c>
      <c r="AU84" s="3">
        <f>'Pine Stumpage'!ES172</f>
        <v>18.149999999999999</v>
      </c>
      <c r="AW84" s="2">
        <v>128.30000000000001</v>
      </c>
      <c r="AX84" s="2">
        <v>128.16666666666666</v>
      </c>
      <c r="AY84" s="3">
        <v>157.30000000000001</v>
      </c>
      <c r="AZ84" s="3">
        <v>157.36666666666667</v>
      </c>
    </row>
    <row r="85" spans="1:52" x14ac:dyDescent="0.25">
      <c r="A85" s="2">
        <v>1996</v>
      </c>
      <c r="B85" s="2">
        <v>4</v>
      </c>
      <c r="C85" s="2">
        <f t="shared" si="3"/>
        <v>80</v>
      </c>
      <c r="D85" s="3">
        <f>'Pine Stumpage'!F173</f>
        <v>268</v>
      </c>
      <c r="E85" s="3">
        <f>'Pine Stumpage'!G173</f>
        <v>311</v>
      </c>
      <c r="F85" s="3">
        <f>'Pine Stumpage'!M173</f>
        <v>287</v>
      </c>
      <c r="G85" s="3">
        <f>'Pine Stumpage'!N173</f>
        <v>160</v>
      </c>
      <c r="H85" s="3">
        <f>'Pine Stumpage'!T173</f>
        <v>241</v>
      </c>
      <c r="I85" s="3">
        <f>'Pine Stumpage'!U173</f>
        <v>242</v>
      </c>
      <c r="J85" s="3">
        <f>'Pine Stumpage'!AA173</f>
        <v>324</v>
      </c>
      <c r="K85" s="3">
        <f>'Pine Stumpage'!AB173</f>
        <v>350</v>
      </c>
      <c r="L85" s="3">
        <f>'Pine Stumpage'!AH173</f>
        <v>297</v>
      </c>
      <c r="M85" s="3">
        <f>'Pine Stumpage'!AI173</f>
        <v>254</v>
      </c>
      <c r="N85" s="3">
        <f>'Pine Stumpage'!AO173</f>
        <v>315</v>
      </c>
      <c r="O85" s="3">
        <f>'Pine Stumpage'!AP173</f>
        <v>309</v>
      </c>
      <c r="P85" s="3">
        <f>'Pine Stumpage'!AV173</f>
        <v>90</v>
      </c>
      <c r="Q85" s="3">
        <f>'Pine Stumpage'!AW173</f>
        <v>311</v>
      </c>
      <c r="R85" s="3">
        <f>'Pine Stumpage'!BC173</f>
        <v>259</v>
      </c>
      <c r="S85" s="3">
        <f>'Pine Stumpage'!BD173</f>
        <v>315</v>
      </c>
      <c r="T85" s="3">
        <f>'Pine Stumpage'!BJ173</f>
        <v>114</v>
      </c>
      <c r="U85" s="3">
        <f>'Pine Stumpage'!BK173</f>
        <v>150</v>
      </c>
      <c r="V85" s="3">
        <f>'Pine Stumpage'!BP173</f>
        <v>312</v>
      </c>
      <c r="W85" s="3">
        <f>'Pine Stumpage'!BQ173</f>
        <v>330</v>
      </c>
      <c r="X85" s="3">
        <f>'Pine Stumpage'!BU173</f>
        <v>120</v>
      </c>
      <c r="Y85" s="3">
        <f>'Pine Stumpage'!BV173</f>
        <v>245</v>
      </c>
      <c r="Z85" s="3">
        <f>'Pine Stumpage'!CC173</f>
        <v>24.64</v>
      </c>
      <c r="AA85" s="3">
        <f>'Pine Stumpage'!CD173</f>
        <v>30.44</v>
      </c>
      <c r="AB85" s="3">
        <f>'Pine Stumpage'!CJ173</f>
        <v>16.98</v>
      </c>
      <c r="AC85" s="3">
        <f>'Pine Stumpage'!CK173</f>
        <v>13.4</v>
      </c>
      <c r="AD85" s="3">
        <f>'Pine Stumpage'!CQ173</f>
        <v>44.09</v>
      </c>
      <c r="AE85" s="3">
        <f>'Pine Stumpage'!CR173</f>
        <v>33.57</v>
      </c>
      <c r="AF85" s="3">
        <f>'Pine Stumpage'!CX173</f>
        <v>29.17</v>
      </c>
      <c r="AG85" s="3">
        <f>'Pine Stumpage'!CY173</f>
        <v>41.46</v>
      </c>
      <c r="AH85" s="3">
        <f>'Pine Stumpage'!DE173</f>
        <v>24.48</v>
      </c>
      <c r="AI85" s="3">
        <f>'Pine Stumpage'!DF173</f>
        <v>22.25</v>
      </c>
      <c r="AJ85" s="3">
        <f>'Pine Stumpage'!DL173</f>
        <v>31.16</v>
      </c>
      <c r="AK85" s="3">
        <f>'Pine Stumpage'!DM173</f>
        <v>25.8</v>
      </c>
      <c r="AL85" s="3">
        <f>'Pine Stumpage'!DS173</f>
        <v>13.31</v>
      </c>
      <c r="AM85" s="3">
        <f>'Pine Stumpage'!DT173</f>
        <v>15.97</v>
      </c>
      <c r="AN85" s="3">
        <f>'Pine Stumpage'!DZ173</f>
        <v>21.77</v>
      </c>
      <c r="AO85" s="3">
        <f>'Pine Stumpage'!EA173</f>
        <v>26.58</v>
      </c>
      <c r="AP85" s="3">
        <f>'Pine Stumpage'!EG173</f>
        <v>27.21</v>
      </c>
      <c r="AQ85" s="3">
        <f>'Pine Stumpage'!EH173</f>
        <v>25.26</v>
      </c>
      <c r="AR85" s="3">
        <f>'Pine Stumpage'!EM173</f>
        <v>18.2</v>
      </c>
      <c r="AS85" s="3">
        <f>'Pine Stumpage'!EN173</f>
        <v>18.28</v>
      </c>
      <c r="AT85" s="3">
        <f>'Pine Stumpage'!ER173</f>
        <v>14.25</v>
      </c>
      <c r="AU85" s="3">
        <f>'Pine Stumpage'!ES173</f>
        <v>14.88</v>
      </c>
      <c r="AW85" s="2">
        <v>128.19999999999999</v>
      </c>
      <c r="AX85" s="2">
        <v>128.43333333333331</v>
      </c>
      <c r="AY85" s="3">
        <v>158.6</v>
      </c>
      <c r="AZ85" s="3">
        <v>158.5</v>
      </c>
    </row>
    <row r="86" spans="1:52" x14ac:dyDescent="0.25">
      <c r="A86" s="2">
        <v>1997</v>
      </c>
      <c r="B86" s="2">
        <v>1</v>
      </c>
      <c r="C86" s="2">
        <f t="shared" si="3"/>
        <v>81</v>
      </c>
      <c r="D86" s="3">
        <f>'Pine Stumpage'!F174</f>
        <v>314</v>
      </c>
      <c r="E86" s="3">
        <f>'Pine Stumpage'!G174</f>
        <v>347</v>
      </c>
      <c r="F86" s="3">
        <f>'Pine Stumpage'!M174</f>
        <v>326</v>
      </c>
      <c r="G86" s="3">
        <f>'Pine Stumpage'!N174</f>
        <v>163</v>
      </c>
      <c r="H86" s="3">
        <f>'Pine Stumpage'!T174</f>
        <v>277</v>
      </c>
      <c r="I86" s="3">
        <f>'Pine Stumpage'!U174</f>
        <v>334</v>
      </c>
      <c r="J86" s="3">
        <f>'Pine Stumpage'!AA174</f>
        <v>310</v>
      </c>
      <c r="K86" s="3">
        <f>'Pine Stumpage'!AB174</f>
        <v>327</v>
      </c>
      <c r="L86" s="3">
        <f>'Pine Stumpage'!AH174</f>
        <v>338</v>
      </c>
      <c r="M86" s="3">
        <f>'Pine Stumpage'!AI174</f>
        <v>362</v>
      </c>
      <c r="N86" s="3">
        <f>'Pine Stumpage'!AO174</f>
        <v>347</v>
      </c>
      <c r="O86" s="3">
        <f>'Pine Stumpage'!AP174</f>
        <v>364</v>
      </c>
      <c r="P86" s="3">
        <f>'Pine Stumpage'!AV174</f>
        <v>136</v>
      </c>
      <c r="Q86" s="3">
        <f>'Pine Stumpage'!AW174</f>
        <v>260</v>
      </c>
      <c r="R86" s="3">
        <f>'Pine Stumpage'!BC174</f>
        <v>298</v>
      </c>
      <c r="S86" s="3">
        <f>'Pine Stumpage'!BD174</f>
        <v>342</v>
      </c>
      <c r="T86" s="3">
        <f>'Pine Stumpage'!BJ174</f>
        <v>125</v>
      </c>
      <c r="U86" s="3">
        <f>'Pine Stumpage'!BK174</f>
        <v>155</v>
      </c>
      <c r="V86" s="3">
        <f>'Pine Stumpage'!BP174</f>
        <v>319</v>
      </c>
      <c r="W86" s="3">
        <f>'Pine Stumpage'!BQ174</f>
        <v>315</v>
      </c>
      <c r="X86" s="3">
        <f>'Pine Stumpage'!BU174</f>
        <v>168</v>
      </c>
      <c r="Y86" s="3">
        <f>'Pine Stumpage'!BV174</f>
        <v>248</v>
      </c>
      <c r="Z86" s="3">
        <f>'Pine Stumpage'!CC174</f>
        <v>28.9</v>
      </c>
      <c r="AA86" s="3">
        <f>'Pine Stumpage'!CD174</f>
        <v>32.35</v>
      </c>
      <c r="AB86" s="3">
        <f>'Pine Stumpage'!CJ174</f>
        <v>20.86</v>
      </c>
      <c r="AC86" s="3">
        <f>'Pine Stumpage'!CK174</f>
        <v>12.06</v>
      </c>
      <c r="AD86" s="3">
        <f>'Pine Stumpage'!CQ174</f>
        <v>45.91</v>
      </c>
      <c r="AE86" s="3">
        <f>'Pine Stumpage'!CR174</f>
        <v>38.89</v>
      </c>
      <c r="AF86" s="3">
        <f>'Pine Stumpage'!CX174</f>
        <v>31.89</v>
      </c>
      <c r="AG86" s="3">
        <f>'Pine Stumpage'!CY174</f>
        <v>47.34</v>
      </c>
      <c r="AH86" s="3">
        <f>'Pine Stumpage'!DE174</f>
        <v>27.55</v>
      </c>
      <c r="AI86" s="3">
        <f>'Pine Stumpage'!DF174</f>
        <v>30.86</v>
      </c>
      <c r="AJ86" s="3">
        <f>'Pine Stumpage'!DL174</f>
        <v>36.36</v>
      </c>
      <c r="AK86" s="3">
        <f>'Pine Stumpage'!DM174</f>
        <v>29.49</v>
      </c>
      <c r="AL86" s="3">
        <f>'Pine Stumpage'!DS174</f>
        <v>14.1</v>
      </c>
      <c r="AM86" s="3">
        <f>'Pine Stumpage'!DT174</f>
        <v>14.82</v>
      </c>
      <c r="AN86" s="3">
        <f>'Pine Stumpage'!DZ174</f>
        <v>23.56</v>
      </c>
      <c r="AO86" s="3">
        <f>'Pine Stumpage'!EA174</f>
        <v>31.54</v>
      </c>
      <c r="AP86" s="3">
        <f>'Pine Stumpage'!EG174</f>
        <v>18.100000000000001</v>
      </c>
      <c r="AQ86" s="3">
        <f>'Pine Stumpage'!EH174</f>
        <v>29.48</v>
      </c>
      <c r="AR86" s="3">
        <f>'Pine Stumpage'!EM174</f>
        <v>27.67</v>
      </c>
      <c r="AS86" s="3">
        <f>'Pine Stumpage'!EN174</f>
        <v>23.6</v>
      </c>
      <c r="AT86" s="3">
        <f>'Pine Stumpage'!ER174</f>
        <v>21.03</v>
      </c>
      <c r="AU86" s="3">
        <f>'Pine Stumpage'!ES174</f>
        <v>16.149999999999999</v>
      </c>
      <c r="AW86" s="2">
        <v>128.5</v>
      </c>
      <c r="AX86" s="2">
        <v>128.5</v>
      </c>
      <c r="AY86" s="3">
        <v>159.6</v>
      </c>
      <c r="AZ86" s="3">
        <v>159.56666666666666</v>
      </c>
    </row>
    <row r="87" spans="1:52" x14ac:dyDescent="0.25">
      <c r="A87" s="2">
        <v>1997</v>
      </c>
      <c r="B87" s="2">
        <v>2</v>
      </c>
      <c r="C87" s="2">
        <f t="shared" si="3"/>
        <v>82</v>
      </c>
      <c r="D87" s="3">
        <f>'Pine Stumpage'!F175</f>
        <v>312</v>
      </c>
      <c r="E87" s="3">
        <f>'Pine Stumpage'!G175</f>
        <v>381</v>
      </c>
      <c r="F87" s="3">
        <f>'Pine Stumpage'!M175</f>
        <v>342</v>
      </c>
      <c r="G87" s="3">
        <f>'Pine Stumpage'!N175</f>
        <v>143</v>
      </c>
      <c r="H87" s="3">
        <f>'Pine Stumpage'!T175</f>
        <v>288</v>
      </c>
      <c r="I87" s="3">
        <f>'Pine Stumpage'!U175</f>
        <v>313</v>
      </c>
      <c r="J87" s="3">
        <f>'Pine Stumpage'!AA175</f>
        <v>321</v>
      </c>
      <c r="K87" s="3">
        <f>'Pine Stumpage'!AB175</f>
        <v>353</v>
      </c>
      <c r="L87" s="3">
        <f>'Pine Stumpage'!AH175</f>
        <v>315</v>
      </c>
      <c r="M87" s="3">
        <f>'Pine Stumpage'!AI175</f>
        <v>319</v>
      </c>
      <c r="N87" s="3">
        <f>'Pine Stumpage'!AO175</f>
        <v>311</v>
      </c>
      <c r="O87" s="3">
        <f>'Pine Stumpage'!AP175</f>
        <v>323</v>
      </c>
      <c r="P87" s="3">
        <f>'Pine Stumpage'!AV175</f>
        <v>169</v>
      </c>
      <c r="Q87" s="3">
        <f>'Pine Stumpage'!AW175</f>
        <v>239</v>
      </c>
      <c r="R87" s="3">
        <f>'Pine Stumpage'!BC175</f>
        <v>284</v>
      </c>
      <c r="S87" s="3">
        <f>'Pine Stumpage'!BD175</f>
        <v>329</v>
      </c>
      <c r="T87" s="3">
        <f>'Pine Stumpage'!BJ175</f>
        <v>99</v>
      </c>
      <c r="U87" s="3">
        <f>'Pine Stumpage'!BK175</f>
        <v>238</v>
      </c>
      <c r="V87" s="3">
        <f>'Pine Stumpage'!BP175</f>
        <v>356</v>
      </c>
      <c r="W87" s="3">
        <f>'Pine Stumpage'!BQ175</f>
        <v>368</v>
      </c>
      <c r="X87" s="3">
        <f>'Pine Stumpage'!BU175</f>
        <v>144</v>
      </c>
      <c r="Y87" s="3">
        <f>'Pine Stumpage'!BV175</f>
        <v>246</v>
      </c>
      <c r="Z87" s="3">
        <f>'Pine Stumpage'!CC175</f>
        <v>31.14</v>
      </c>
      <c r="AA87" s="3">
        <f>'Pine Stumpage'!CD175</f>
        <v>31.78</v>
      </c>
      <c r="AB87" s="3">
        <f>'Pine Stumpage'!CJ175</f>
        <v>19.82</v>
      </c>
      <c r="AC87" s="3">
        <f>'Pine Stumpage'!CK175</f>
        <v>12.06</v>
      </c>
      <c r="AD87" s="3">
        <f>'Pine Stumpage'!CQ175</f>
        <v>42.32</v>
      </c>
      <c r="AE87" s="3">
        <f>'Pine Stumpage'!CR175</f>
        <v>32.200000000000003</v>
      </c>
      <c r="AF87" s="3">
        <f>'Pine Stumpage'!CX175</f>
        <v>30.19</v>
      </c>
      <c r="AG87" s="3">
        <f>'Pine Stumpage'!CY175</f>
        <v>35.04</v>
      </c>
      <c r="AH87" s="3">
        <f>'Pine Stumpage'!DE175</f>
        <v>29.27</v>
      </c>
      <c r="AI87" s="3">
        <f>'Pine Stumpage'!DF175</f>
        <v>26</v>
      </c>
      <c r="AJ87" s="3">
        <f>'Pine Stumpage'!DL175</f>
        <v>32.56</v>
      </c>
      <c r="AK87" s="3">
        <f>'Pine Stumpage'!DM175</f>
        <v>26.9</v>
      </c>
      <c r="AL87" s="3">
        <f>'Pine Stumpage'!DS175</f>
        <v>13.91</v>
      </c>
      <c r="AM87" s="3">
        <f>'Pine Stumpage'!DT175</f>
        <v>13.64</v>
      </c>
      <c r="AN87" s="3">
        <f>'Pine Stumpage'!DZ175</f>
        <v>22.98</v>
      </c>
      <c r="AO87" s="3">
        <f>'Pine Stumpage'!EA175</f>
        <v>27.09</v>
      </c>
      <c r="AP87" s="3">
        <f>'Pine Stumpage'!EG175</f>
        <v>8.52</v>
      </c>
      <c r="AQ87" s="3">
        <f>'Pine Stumpage'!EH175</f>
        <v>31.14</v>
      </c>
      <c r="AR87" s="3">
        <f>'Pine Stumpage'!EM175</f>
        <v>23.4</v>
      </c>
      <c r="AS87" s="3">
        <f>'Pine Stumpage'!EN175</f>
        <v>20.37</v>
      </c>
      <c r="AT87" s="3">
        <f>'Pine Stumpage'!ER175</f>
        <v>19.78</v>
      </c>
      <c r="AU87" s="3">
        <f>'Pine Stumpage'!ES175</f>
        <v>17.03</v>
      </c>
      <c r="AW87" s="2">
        <v>127.4</v>
      </c>
      <c r="AX87" s="2">
        <v>127.2</v>
      </c>
      <c r="AY87" s="3">
        <v>160.1</v>
      </c>
      <c r="AZ87" s="3">
        <v>160.19999999999999</v>
      </c>
    </row>
    <row r="88" spans="1:52" x14ac:dyDescent="0.25">
      <c r="A88" s="2">
        <v>1997</v>
      </c>
      <c r="B88" s="2">
        <v>3</v>
      </c>
      <c r="C88" s="2">
        <f t="shared" si="3"/>
        <v>83</v>
      </c>
      <c r="D88" s="3">
        <f>'Pine Stumpage'!F176</f>
        <v>345</v>
      </c>
      <c r="E88" s="3">
        <f>'Pine Stumpage'!G176</f>
        <v>393</v>
      </c>
      <c r="F88" s="3">
        <f>'Pine Stumpage'!M176</f>
        <v>308</v>
      </c>
      <c r="G88" s="3">
        <f>'Pine Stumpage'!N176</f>
        <v>244</v>
      </c>
      <c r="H88" s="3">
        <f>'Pine Stumpage'!T176</f>
        <v>261</v>
      </c>
      <c r="I88" s="3">
        <f>'Pine Stumpage'!U176</f>
        <v>291</v>
      </c>
      <c r="J88" s="3">
        <f>'Pine Stumpage'!AA176</f>
        <v>321</v>
      </c>
      <c r="K88" s="3">
        <f>'Pine Stumpage'!AB176</f>
        <v>342</v>
      </c>
      <c r="L88" s="3">
        <f>'Pine Stumpage'!AH176</f>
        <v>313</v>
      </c>
      <c r="M88" s="3">
        <f>'Pine Stumpage'!AI176</f>
        <v>356</v>
      </c>
      <c r="N88" s="3">
        <f>'Pine Stumpage'!AO176</f>
        <v>374</v>
      </c>
      <c r="O88" s="3">
        <f>'Pine Stumpage'!AP176</f>
        <v>329</v>
      </c>
      <c r="P88" s="3">
        <f>'Pine Stumpage'!AV176</f>
        <v>108</v>
      </c>
      <c r="Q88" s="3">
        <f>'Pine Stumpage'!AW176</f>
        <v>272</v>
      </c>
      <c r="R88" s="3">
        <f>'Pine Stumpage'!BC176</f>
        <v>286</v>
      </c>
      <c r="S88" s="3">
        <f>'Pine Stumpage'!BD176</f>
        <v>320</v>
      </c>
      <c r="T88" s="3">
        <f>'Pine Stumpage'!BJ176</f>
        <v>108</v>
      </c>
      <c r="U88" s="3">
        <f>'Pine Stumpage'!BK176</f>
        <v>188</v>
      </c>
      <c r="V88" s="3">
        <f>'Pine Stumpage'!BP176</f>
        <v>347</v>
      </c>
      <c r="W88" s="3">
        <f>'Pine Stumpage'!BQ176</f>
        <v>342</v>
      </c>
      <c r="X88" s="3">
        <f>'Pine Stumpage'!BU176</f>
        <v>144</v>
      </c>
      <c r="Y88" s="3">
        <f>'Pine Stumpage'!BV176</f>
        <v>236</v>
      </c>
      <c r="Z88" s="3">
        <f>'Pine Stumpage'!CC176</f>
        <v>29.21</v>
      </c>
      <c r="AA88" s="3">
        <f>'Pine Stumpage'!CD176</f>
        <v>32.119999999999997</v>
      </c>
      <c r="AB88" s="3">
        <f>'Pine Stumpage'!CJ176</f>
        <v>21.76</v>
      </c>
      <c r="AC88" s="3">
        <f>'Pine Stumpage'!CK176</f>
        <v>13.74</v>
      </c>
      <c r="AD88" s="3">
        <f>'Pine Stumpage'!CQ176</f>
        <v>43.83</v>
      </c>
      <c r="AE88" s="3">
        <f>'Pine Stumpage'!CR176</f>
        <v>33.22</v>
      </c>
      <c r="AF88" s="3">
        <f>'Pine Stumpage'!CX176</f>
        <v>29.71</v>
      </c>
      <c r="AG88" s="3">
        <f>'Pine Stumpage'!CY176</f>
        <v>40.49</v>
      </c>
      <c r="AH88" s="3">
        <f>'Pine Stumpage'!DE176</f>
        <v>28.17</v>
      </c>
      <c r="AI88" s="3">
        <f>'Pine Stumpage'!DF176</f>
        <v>27.5</v>
      </c>
      <c r="AJ88" s="3">
        <f>'Pine Stumpage'!DL176</f>
        <v>34.21</v>
      </c>
      <c r="AK88" s="3">
        <f>'Pine Stumpage'!DM176</f>
        <v>30.85</v>
      </c>
      <c r="AL88" s="3">
        <f>'Pine Stumpage'!DS176</f>
        <v>15.17</v>
      </c>
      <c r="AM88" s="3">
        <f>'Pine Stumpage'!DT176</f>
        <v>14.35</v>
      </c>
      <c r="AN88" s="3">
        <f>'Pine Stumpage'!DZ176</f>
        <v>22.66</v>
      </c>
      <c r="AO88" s="3">
        <f>'Pine Stumpage'!EA176</f>
        <v>29.13</v>
      </c>
      <c r="AP88" s="3">
        <f>'Pine Stumpage'!EG176</f>
        <v>9.35</v>
      </c>
      <c r="AQ88" s="3">
        <f>'Pine Stumpage'!EH176</f>
        <v>26.8</v>
      </c>
      <c r="AR88" s="3">
        <f>'Pine Stumpage'!EM176</f>
        <v>28.92</v>
      </c>
      <c r="AS88" s="3">
        <f>'Pine Stumpage'!EN176</f>
        <v>23.7</v>
      </c>
      <c r="AT88" s="3">
        <f>'Pine Stumpage'!ER176</f>
        <v>19.78</v>
      </c>
      <c r="AU88" s="3">
        <f>'Pine Stumpage'!ES176</f>
        <v>22.31</v>
      </c>
      <c r="AW88" s="2">
        <v>127.2</v>
      </c>
      <c r="AX88" s="2">
        <v>127.2</v>
      </c>
      <c r="AY88" s="3">
        <v>160.80000000000001</v>
      </c>
      <c r="AZ88" s="3">
        <v>160.83333333333334</v>
      </c>
    </row>
    <row r="89" spans="1:52" x14ac:dyDescent="0.25">
      <c r="A89" s="2">
        <v>1997</v>
      </c>
      <c r="B89" s="2">
        <v>4</v>
      </c>
      <c r="C89" s="2">
        <f t="shared" si="3"/>
        <v>84</v>
      </c>
      <c r="D89" s="3">
        <f>'Pine Stumpage'!F177</f>
        <v>413</v>
      </c>
      <c r="E89" s="3">
        <f>'Pine Stumpage'!G177</f>
        <v>437</v>
      </c>
      <c r="F89" s="3">
        <f>'Pine Stumpage'!M177</f>
        <v>334</v>
      </c>
      <c r="G89" s="3">
        <f>'Pine Stumpage'!N177</f>
        <v>275</v>
      </c>
      <c r="H89" s="3">
        <f>'Pine Stumpage'!T177</f>
        <v>315</v>
      </c>
      <c r="I89" s="3">
        <f>'Pine Stumpage'!U177</f>
        <v>320</v>
      </c>
      <c r="J89" s="3">
        <f>'Pine Stumpage'!AA177</f>
        <v>329</v>
      </c>
      <c r="K89" s="3">
        <f>'Pine Stumpage'!AB177</f>
        <v>399</v>
      </c>
      <c r="L89" s="3">
        <f>'Pine Stumpage'!AH177</f>
        <v>338</v>
      </c>
      <c r="M89" s="3">
        <f>'Pine Stumpage'!AI177</f>
        <v>359</v>
      </c>
      <c r="N89" s="3">
        <f>'Pine Stumpage'!AO177</f>
        <v>348</v>
      </c>
      <c r="O89" s="3">
        <f>'Pine Stumpage'!AP177</f>
        <v>369</v>
      </c>
      <c r="P89" s="3">
        <f>'Pine Stumpage'!AV177</f>
        <v>170</v>
      </c>
      <c r="Q89" s="3">
        <f>'Pine Stumpage'!AW177</f>
        <v>298</v>
      </c>
      <c r="R89" s="3">
        <f>'Pine Stumpage'!BC177</f>
        <v>335</v>
      </c>
      <c r="S89" s="3">
        <f>'Pine Stumpage'!BD177</f>
        <v>340</v>
      </c>
      <c r="T89" s="3">
        <f>'Pine Stumpage'!BJ177</f>
        <v>0</v>
      </c>
      <c r="U89" s="3">
        <f>'Pine Stumpage'!BK177</f>
        <v>234</v>
      </c>
      <c r="V89" s="3">
        <f>'Pine Stumpage'!BP177</f>
        <v>375</v>
      </c>
      <c r="W89" s="3">
        <f>'Pine Stumpage'!BQ177</f>
        <v>388</v>
      </c>
      <c r="X89" s="3">
        <f>'Pine Stumpage'!BU177</f>
        <v>128</v>
      </c>
      <c r="Y89" s="3">
        <f>'Pine Stumpage'!BV177</f>
        <v>274</v>
      </c>
      <c r="Z89" s="3">
        <f>'Pine Stumpage'!CC177</f>
        <v>37.9</v>
      </c>
      <c r="AA89" s="3">
        <f>'Pine Stumpage'!CD177</f>
        <v>35.799999999999997</v>
      </c>
      <c r="AB89" s="3">
        <f>'Pine Stumpage'!CJ177</f>
        <v>19.63</v>
      </c>
      <c r="AC89" s="3">
        <f>'Pine Stumpage'!CK177</f>
        <v>15.05</v>
      </c>
      <c r="AD89" s="3">
        <f>'Pine Stumpage'!CQ177</f>
        <v>44.6</v>
      </c>
      <c r="AE89" s="3">
        <f>'Pine Stumpage'!CR177</f>
        <v>38.39</v>
      </c>
      <c r="AF89" s="3">
        <f>'Pine Stumpage'!CX177</f>
        <v>29.96</v>
      </c>
      <c r="AG89" s="3">
        <f>'Pine Stumpage'!CY177</f>
        <v>48.08</v>
      </c>
      <c r="AH89" s="3">
        <f>'Pine Stumpage'!DE177</f>
        <v>33.729999999999997</v>
      </c>
      <c r="AI89" s="3">
        <f>'Pine Stumpage'!DF177</f>
        <v>34.06</v>
      </c>
      <c r="AJ89" s="3">
        <f>'Pine Stumpage'!DL177</f>
        <v>38.39</v>
      </c>
      <c r="AK89" s="3">
        <f>'Pine Stumpage'!DM177</f>
        <v>33.99</v>
      </c>
      <c r="AL89" s="3">
        <f>'Pine Stumpage'!DS177</f>
        <v>14.5</v>
      </c>
      <c r="AM89" s="3">
        <f>'Pine Stumpage'!DT177</f>
        <v>14.87</v>
      </c>
      <c r="AN89" s="3">
        <f>'Pine Stumpage'!DZ177</f>
        <v>28.69</v>
      </c>
      <c r="AO89" s="3">
        <f>'Pine Stumpage'!EA177</f>
        <v>30.22</v>
      </c>
      <c r="AP89" s="3">
        <f>'Pine Stumpage'!EG177</f>
        <v>14.07</v>
      </c>
      <c r="AQ89" s="3">
        <f>'Pine Stumpage'!EH177</f>
        <v>37.83</v>
      </c>
      <c r="AR89" s="3">
        <f>'Pine Stumpage'!EM177</f>
        <v>30.16</v>
      </c>
      <c r="AS89" s="3">
        <f>'Pine Stumpage'!EN177</f>
        <v>25.27</v>
      </c>
      <c r="AT89" s="3">
        <f>'Pine Stumpage'!ER177</f>
        <v>20.059999999999999</v>
      </c>
      <c r="AU89" s="3">
        <f>'Pine Stumpage'!ES177</f>
        <v>16.64</v>
      </c>
      <c r="AW89" s="2">
        <v>127.9</v>
      </c>
      <c r="AX89" s="2">
        <v>127.5</v>
      </c>
      <c r="AY89" s="3">
        <v>161.5</v>
      </c>
      <c r="AZ89" s="3">
        <v>161.46666666666667</v>
      </c>
    </row>
    <row r="90" spans="1:52" x14ac:dyDescent="0.25">
      <c r="A90" s="2">
        <v>1998</v>
      </c>
      <c r="B90" s="17">
        <v>1</v>
      </c>
      <c r="C90" s="2">
        <f t="shared" si="3"/>
        <v>85</v>
      </c>
      <c r="D90" s="3">
        <f>'Pine Stumpage'!F178</f>
        <v>334</v>
      </c>
      <c r="E90" s="3">
        <f>'Pine Stumpage'!G178</f>
        <v>412</v>
      </c>
      <c r="F90" s="3">
        <f>'Pine Stumpage'!M178</f>
        <v>409</v>
      </c>
      <c r="G90" s="3">
        <f>'Pine Stumpage'!N178</f>
        <v>297</v>
      </c>
      <c r="H90" s="3">
        <f>'Pine Stumpage'!T178</f>
        <v>340</v>
      </c>
      <c r="I90" s="3">
        <f>'Pine Stumpage'!U178</f>
        <v>374</v>
      </c>
      <c r="J90" s="3">
        <f>'Pine Stumpage'!AA178</f>
        <v>400</v>
      </c>
      <c r="K90" s="3">
        <f>'Pine Stumpage'!AB178</f>
        <v>400</v>
      </c>
      <c r="L90" s="3">
        <f>'Pine Stumpage'!AH178</f>
        <v>376</v>
      </c>
      <c r="M90" s="3">
        <f>'Pine Stumpage'!AI178</f>
        <v>366</v>
      </c>
      <c r="N90" s="3">
        <f>'Pine Stumpage'!AO178</f>
        <v>418</v>
      </c>
      <c r="O90" s="3">
        <f>'Pine Stumpage'!AP178</f>
        <v>427</v>
      </c>
      <c r="P90" s="3">
        <f>'Pine Stumpage'!AV178</f>
        <v>205</v>
      </c>
      <c r="Q90" s="3">
        <f>'Pine Stumpage'!AW178</f>
        <v>316</v>
      </c>
      <c r="R90" s="3">
        <f>'Pine Stumpage'!BC178</f>
        <v>373</v>
      </c>
      <c r="S90" s="3">
        <f>'Pine Stumpage'!BD178</f>
        <v>385</v>
      </c>
      <c r="T90" s="3">
        <f>'Pine Stumpage'!BJ178</f>
        <v>162</v>
      </c>
      <c r="U90" s="3">
        <f>'Pine Stumpage'!BK178</f>
        <v>320</v>
      </c>
      <c r="V90" s="3">
        <f>'Pine Stumpage'!BP178</f>
        <v>377</v>
      </c>
      <c r="W90" s="3">
        <f>'Pine Stumpage'!BQ178</f>
        <v>386</v>
      </c>
      <c r="X90" s="3">
        <f>'Pine Stumpage'!BU178</f>
        <v>186</v>
      </c>
      <c r="Y90" s="3">
        <f>'Pine Stumpage'!BV178</f>
        <v>305</v>
      </c>
      <c r="Z90" s="3">
        <f>'Pine Stumpage'!CC178</f>
        <v>39.090000000000003</v>
      </c>
      <c r="AA90" s="3">
        <f>'Pine Stumpage'!CD178</f>
        <v>39.17</v>
      </c>
      <c r="AB90" s="3">
        <f>'Pine Stumpage'!CJ178</f>
        <v>21.76</v>
      </c>
      <c r="AC90" s="3">
        <f>'Pine Stumpage'!CK178</f>
        <v>13.4</v>
      </c>
      <c r="AD90" s="3">
        <f>'Pine Stumpage'!CQ178</f>
        <v>55.32</v>
      </c>
      <c r="AE90" s="3">
        <f>'Pine Stumpage'!CR178</f>
        <v>44.23</v>
      </c>
      <c r="AF90" s="3">
        <f>'Pine Stumpage'!CX178</f>
        <v>34.93</v>
      </c>
      <c r="AG90" s="3">
        <f>'Pine Stumpage'!CY178</f>
        <v>56.62</v>
      </c>
      <c r="AH90" s="3">
        <f>'Pine Stumpage'!DE178</f>
        <v>30.43</v>
      </c>
      <c r="AI90" s="3">
        <f>'Pine Stumpage'!DF178</f>
        <v>28.5</v>
      </c>
      <c r="AJ90" s="3">
        <f>'Pine Stumpage'!DL178</f>
        <v>47.76</v>
      </c>
      <c r="AK90" s="3">
        <f>'Pine Stumpage'!DM178</f>
        <v>43.17</v>
      </c>
      <c r="AL90" s="3">
        <f>'Pine Stumpage'!DS178</f>
        <v>16.63</v>
      </c>
      <c r="AM90" s="3">
        <f>'Pine Stumpage'!DT178</f>
        <v>19.91</v>
      </c>
      <c r="AN90" s="3">
        <f>'Pine Stumpage'!DZ178</f>
        <v>27.15</v>
      </c>
      <c r="AO90" s="3">
        <f>'Pine Stumpage'!EA178</f>
        <v>37.25</v>
      </c>
      <c r="AP90" s="3">
        <f>'Pine Stumpage'!EG178</f>
        <v>20.100000000000001</v>
      </c>
      <c r="AQ90" s="3">
        <f>'Pine Stumpage'!EH178</f>
        <v>34.71</v>
      </c>
      <c r="AR90" s="3">
        <f>'Pine Stumpage'!EM178</f>
        <v>32.31</v>
      </c>
      <c r="AS90" s="3">
        <f>'Pine Stumpage'!EN178</f>
        <v>32.549999999999997</v>
      </c>
      <c r="AT90" s="3">
        <f>'Pine Stumpage'!ER178</f>
        <v>26.25</v>
      </c>
      <c r="AU90" s="3">
        <f>'Pine Stumpage'!ES178</f>
        <v>19.34</v>
      </c>
      <c r="AW90" s="2">
        <v>125</v>
      </c>
      <c r="AX90" s="2">
        <v>125.03333333333335</v>
      </c>
      <c r="AY90" s="3">
        <v>161.9</v>
      </c>
      <c r="AZ90" s="3">
        <v>161.9</v>
      </c>
    </row>
    <row r="91" spans="1:52" x14ac:dyDescent="0.25">
      <c r="A91" s="2">
        <v>1998</v>
      </c>
      <c r="B91" s="17">
        <v>2</v>
      </c>
      <c r="C91" s="2">
        <f t="shared" si="3"/>
        <v>86</v>
      </c>
      <c r="D91" s="3">
        <f>'Pine Stumpage'!F179</f>
        <v>423</v>
      </c>
      <c r="E91" s="3">
        <f>'Pine Stumpage'!G179</f>
        <v>407</v>
      </c>
      <c r="F91" s="3">
        <f>'Pine Stumpage'!M179</f>
        <v>349</v>
      </c>
      <c r="G91" s="3">
        <f>'Pine Stumpage'!N179</f>
        <v>279</v>
      </c>
      <c r="H91" s="3">
        <f>'Pine Stumpage'!T179</f>
        <v>281</v>
      </c>
      <c r="I91" s="3">
        <f>'Pine Stumpage'!U179</f>
        <v>348</v>
      </c>
      <c r="J91" s="3">
        <f>'Pine Stumpage'!AA179</f>
        <v>350</v>
      </c>
      <c r="K91" s="3">
        <f>'Pine Stumpage'!AB179</f>
        <v>412</v>
      </c>
      <c r="L91" s="3">
        <f>'Pine Stumpage'!AH179</f>
        <v>315</v>
      </c>
      <c r="M91" s="3">
        <f>'Pine Stumpage'!AI179</f>
        <v>363</v>
      </c>
      <c r="N91" s="3">
        <f>'Pine Stumpage'!AO179</f>
        <v>315</v>
      </c>
      <c r="O91" s="3">
        <f>'Pine Stumpage'!AP179</f>
        <v>350</v>
      </c>
      <c r="P91" s="3">
        <f>'Pine Stumpage'!AV179</f>
        <v>136</v>
      </c>
      <c r="Q91" s="3">
        <f>'Pine Stumpage'!AW179</f>
        <v>324</v>
      </c>
      <c r="R91" s="3">
        <f>'Pine Stumpage'!BC179</f>
        <v>308</v>
      </c>
      <c r="S91" s="3">
        <f>'Pine Stumpage'!BD179</f>
        <v>335</v>
      </c>
      <c r="T91" s="3">
        <f>'Pine Stumpage'!BJ179</f>
        <v>171</v>
      </c>
      <c r="U91" s="3">
        <f>'Pine Stumpage'!BK179</f>
        <v>206</v>
      </c>
      <c r="V91" s="3">
        <f>'Pine Stumpage'!BP179</f>
        <v>281</v>
      </c>
      <c r="W91" s="3">
        <f>'Pine Stumpage'!BQ179</f>
        <v>278</v>
      </c>
      <c r="X91" s="3">
        <f>'Pine Stumpage'!BU179</f>
        <v>318</v>
      </c>
      <c r="Y91" s="3">
        <f>'Pine Stumpage'!BV179</f>
        <v>331</v>
      </c>
      <c r="Z91" s="3">
        <f>'Pine Stumpage'!CC179</f>
        <v>31.46</v>
      </c>
      <c r="AA91" s="3">
        <f>'Pine Stumpage'!CD179</f>
        <v>34.49</v>
      </c>
      <c r="AB91" s="3">
        <f>'Pine Stumpage'!CJ179</f>
        <v>19.36</v>
      </c>
      <c r="AC91" s="3">
        <f>'Pine Stumpage'!CK179</f>
        <v>16.75</v>
      </c>
      <c r="AD91" s="3">
        <f>'Pine Stumpage'!CQ179</f>
        <v>44.66</v>
      </c>
      <c r="AE91" s="3">
        <f>'Pine Stumpage'!CR179</f>
        <v>38.65</v>
      </c>
      <c r="AF91" s="3">
        <f>'Pine Stumpage'!CX179</f>
        <v>38.82</v>
      </c>
      <c r="AG91" s="3">
        <f>'Pine Stumpage'!CY179</f>
        <v>41.22</v>
      </c>
      <c r="AH91" s="3">
        <f>'Pine Stumpage'!DE179</f>
        <v>24.6</v>
      </c>
      <c r="AI91" s="3">
        <f>'Pine Stumpage'!DF179</f>
        <v>29.25</v>
      </c>
      <c r="AJ91" s="3">
        <f>'Pine Stumpage'!DL179</f>
        <v>38.26</v>
      </c>
      <c r="AK91" s="3">
        <f>'Pine Stumpage'!DM179</f>
        <v>30.3</v>
      </c>
      <c r="AL91" s="3">
        <f>'Pine Stumpage'!DS179</f>
        <v>14.6</v>
      </c>
      <c r="AM91" s="3">
        <f>'Pine Stumpage'!DT179</f>
        <v>18.2</v>
      </c>
      <c r="AN91" s="3">
        <f>'Pine Stumpage'!DZ179</f>
        <v>20.94</v>
      </c>
      <c r="AO91" s="3">
        <f>'Pine Stumpage'!EA179</f>
        <v>32.229999999999997</v>
      </c>
      <c r="AP91" s="3">
        <f>'Pine Stumpage'!EG179</f>
        <v>19.97</v>
      </c>
      <c r="AQ91" s="3">
        <f>'Pine Stumpage'!EH179</f>
        <v>29.48</v>
      </c>
      <c r="AR91" s="3">
        <f>'Pine Stumpage'!EM179</f>
        <v>26.99</v>
      </c>
      <c r="AS91" s="3">
        <f>'Pine Stumpage'!EN179</f>
        <v>29.71</v>
      </c>
      <c r="AT91" s="3">
        <f>'Pine Stumpage'!ER179</f>
        <v>26.25</v>
      </c>
      <c r="AU91" s="3">
        <f>'Pine Stumpage'!ES179</f>
        <v>21.98</v>
      </c>
      <c r="AW91" s="2">
        <v>125.1</v>
      </c>
      <c r="AX91" s="2">
        <v>124.93333333333334</v>
      </c>
      <c r="AY91" s="3">
        <v>162.80000000000001</v>
      </c>
      <c r="AZ91" s="3">
        <v>162.76666666666668</v>
      </c>
    </row>
    <row r="92" spans="1:52" x14ac:dyDescent="0.25">
      <c r="A92" s="2">
        <v>1998</v>
      </c>
      <c r="B92" s="17">
        <v>3</v>
      </c>
      <c r="C92" s="2">
        <f t="shared" si="3"/>
        <v>87</v>
      </c>
      <c r="D92" s="3">
        <f>'Pine Stumpage'!F180</f>
        <v>365</v>
      </c>
      <c r="E92" s="3">
        <f>'Pine Stumpage'!G180</f>
        <v>370</v>
      </c>
      <c r="F92" s="3">
        <f>'Pine Stumpage'!M180</f>
        <v>288</v>
      </c>
      <c r="G92" s="3">
        <f>'Pine Stumpage'!N180</f>
        <v>234</v>
      </c>
      <c r="H92" s="3">
        <f>'Pine Stumpage'!T180</f>
        <v>284</v>
      </c>
      <c r="I92" s="3">
        <f>'Pine Stumpage'!U180</f>
        <v>269</v>
      </c>
      <c r="J92" s="3">
        <f>'Pine Stumpage'!AA180</f>
        <v>304</v>
      </c>
      <c r="K92" s="3">
        <f>'Pine Stumpage'!AB180</f>
        <v>340</v>
      </c>
      <c r="L92" s="3">
        <f>'Pine Stumpage'!AH180</f>
        <v>277</v>
      </c>
      <c r="M92" s="3">
        <f>'Pine Stumpage'!AI180</f>
        <v>304</v>
      </c>
      <c r="N92" s="3">
        <f>'Pine Stumpage'!AO180</f>
        <v>296</v>
      </c>
      <c r="O92" s="3">
        <f>'Pine Stumpage'!AP180</f>
        <v>348</v>
      </c>
      <c r="P92" s="3">
        <f>'Pine Stumpage'!AV180</f>
        <v>142</v>
      </c>
      <c r="Q92" s="3">
        <f>'Pine Stumpage'!AW180</f>
        <v>300</v>
      </c>
      <c r="R92" s="3">
        <f>'Pine Stumpage'!BC180</f>
        <v>288</v>
      </c>
      <c r="S92" s="3">
        <f>'Pine Stumpage'!BD180</f>
        <v>294</v>
      </c>
      <c r="T92" s="3">
        <f>'Pine Stumpage'!BJ180</f>
        <v>113</v>
      </c>
      <c r="U92" s="3">
        <f>'Pine Stumpage'!BK180</f>
        <v>188</v>
      </c>
      <c r="V92" s="3">
        <f>'Pine Stumpage'!BP180</f>
        <v>281</v>
      </c>
      <c r="W92" s="3">
        <f>'Pine Stumpage'!BQ180</f>
        <v>277</v>
      </c>
      <c r="X92" s="3">
        <f>'Pine Stumpage'!BU180</f>
        <v>210</v>
      </c>
      <c r="Y92" s="3">
        <f>'Pine Stumpage'!BV180</f>
        <v>286</v>
      </c>
      <c r="Z92" s="3">
        <f>'Pine Stumpage'!CC180</f>
        <v>23.03</v>
      </c>
      <c r="AA92" s="3">
        <f>'Pine Stumpage'!CD180</f>
        <v>32.96</v>
      </c>
      <c r="AB92" s="3">
        <f>'Pine Stumpage'!CJ180</f>
        <v>14.7</v>
      </c>
      <c r="AC92" s="3">
        <f>'Pine Stumpage'!CK180</f>
        <v>15.08</v>
      </c>
      <c r="AD92" s="3">
        <f>'Pine Stumpage'!CQ180</f>
        <v>45.64</v>
      </c>
      <c r="AE92" s="3">
        <f>'Pine Stumpage'!CR180</f>
        <v>32.619999999999997</v>
      </c>
      <c r="AF92" s="3">
        <f>'Pine Stumpage'!CX180</f>
        <v>27.2</v>
      </c>
      <c r="AG92" s="3">
        <f>'Pine Stumpage'!CY180</f>
        <v>35.94</v>
      </c>
      <c r="AH92" s="3">
        <f>'Pine Stumpage'!DE180</f>
        <v>26.72</v>
      </c>
      <c r="AI92" s="3">
        <f>'Pine Stumpage'!DF180</f>
        <v>26.72</v>
      </c>
      <c r="AJ92" s="3">
        <f>'Pine Stumpage'!DL180</f>
        <v>32.94</v>
      </c>
      <c r="AK92" s="3">
        <f>'Pine Stumpage'!DM180</f>
        <v>29.6</v>
      </c>
      <c r="AL92" s="3">
        <f>'Pine Stumpage'!DS180</f>
        <v>15.33</v>
      </c>
      <c r="AM92" s="3">
        <f>'Pine Stumpage'!DT180</f>
        <v>17.690000000000001</v>
      </c>
      <c r="AN92" s="3">
        <f>'Pine Stumpage'!DZ180</f>
        <v>22.86</v>
      </c>
      <c r="AO92" s="3">
        <f>'Pine Stumpage'!EA180</f>
        <v>27.52</v>
      </c>
      <c r="AP92" s="3">
        <f>'Pine Stumpage'!EG180</f>
        <v>16.75</v>
      </c>
      <c r="AQ92" s="3">
        <f>'Pine Stumpage'!EH180</f>
        <v>29.48</v>
      </c>
      <c r="AR92" s="3">
        <f>'Pine Stumpage'!EM180</f>
        <v>30.51</v>
      </c>
      <c r="AS92" s="3">
        <f>'Pine Stumpage'!EN180</f>
        <v>29.96</v>
      </c>
      <c r="AT92" s="3">
        <f>'Pine Stumpage'!ER180</f>
        <v>22.51</v>
      </c>
      <c r="AU92" s="3">
        <f>'Pine Stumpage'!ES180</f>
        <v>22.97</v>
      </c>
      <c r="AW92" s="2">
        <v>124.2</v>
      </c>
      <c r="AX92" s="2">
        <v>124.30000000000001</v>
      </c>
      <c r="AY92" s="3">
        <v>163.4</v>
      </c>
      <c r="AZ92" s="3">
        <v>163.4</v>
      </c>
    </row>
    <row r="93" spans="1:52" x14ac:dyDescent="0.25">
      <c r="A93" s="2">
        <v>1998</v>
      </c>
      <c r="B93" s="17">
        <v>4</v>
      </c>
      <c r="C93" s="2">
        <f t="shared" si="3"/>
        <v>88</v>
      </c>
      <c r="D93" s="3">
        <f>'Pine Stumpage'!F181</f>
        <v>314</v>
      </c>
      <c r="E93" s="3">
        <f>'Pine Stumpage'!G181</f>
        <v>386</v>
      </c>
      <c r="F93" s="3">
        <f>'Pine Stumpage'!M181</f>
        <v>312</v>
      </c>
      <c r="G93" s="3">
        <f>'Pine Stumpage'!N181</f>
        <v>229</v>
      </c>
      <c r="H93" s="3">
        <f>'Pine Stumpage'!T181</f>
        <v>304</v>
      </c>
      <c r="I93" s="3">
        <f>'Pine Stumpage'!U181</f>
        <v>282</v>
      </c>
      <c r="J93" s="3">
        <f>'Pine Stumpage'!AA181</f>
        <v>322</v>
      </c>
      <c r="K93" s="3">
        <f>'Pine Stumpage'!AB181</f>
        <v>371</v>
      </c>
      <c r="L93" s="3">
        <f>'Pine Stumpage'!AH181</f>
        <v>294</v>
      </c>
      <c r="M93" s="3">
        <f>'Pine Stumpage'!AI181</f>
        <v>308</v>
      </c>
      <c r="N93" s="3">
        <f>'Pine Stumpage'!AO181</f>
        <v>360</v>
      </c>
      <c r="O93" s="3">
        <f>'Pine Stumpage'!AP181</f>
        <v>353</v>
      </c>
      <c r="P93" s="3">
        <f>'Pine Stumpage'!AV181</f>
        <v>176</v>
      </c>
      <c r="Q93" s="3">
        <f>'Pine Stumpage'!AW181</f>
        <v>294</v>
      </c>
      <c r="R93" s="3">
        <f>'Pine Stumpage'!BC181</f>
        <v>298</v>
      </c>
      <c r="S93" s="3">
        <f>'Pine Stumpage'!BD181</f>
        <v>294</v>
      </c>
      <c r="T93" s="3">
        <f>'Pine Stumpage'!BJ181</f>
        <v>161</v>
      </c>
      <c r="U93" s="3">
        <f>'Pine Stumpage'!BK181</f>
        <v>147</v>
      </c>
      <c r="V93" s="3">
        <f>'Pine Stumpage'!BP181</f>
        <v>318</v>
      </c>
      <c r="W93" s="3">
        <f>'Pine Stumpage'!BQ181</f>
        <v>308</v>
      </c>
      <c r="X93" s="3">
        <f>'Pine Stumpage'!BU181</f>
        <v>169</v>
      </c>
      <c r="Y93" s="3">
        <f>'Pine Stumpage'!BV181</f>
        <v>206</v>
      </c>
      <c r="Z93" s="3">
        <f>'Pine Stumpage'!CC181</f>
        <v>31.73</v>
      </c>
      <c r="AA93" s="3">
        <f>'Pine Stumpage'!CD181</f>
        <v>30.97</v>
      </c>
      <c r="AB93" s="3">
        <f>'Pine Stumpage'!CJ181</f>
        <v>14.66</v>
      </c>
      <c r="AC93" s="3">
        <f>'Pine Stumpage'!CK181</f>
        <v>14.07</v>
      </c>
      <c r="AD93" s="3">
        <f>'Pine Stumpage'!CQ181</f>
        <v>39.880000000000003</v>
      </c>
      <c r="AE93" s="3">
        <f>'Pine Stumpage'!CR181</f>
        <v>33.770000000000003</v>
      </c>
      <c r="AF93" s="3">
        <f>'Pine Stumpage'!CX181</f>
        <v>23.6</v>
      </c>
      <c r="AG93" s="3">
        <f>'Pine Stumpage'!CY181</f>
        <v>35.08</v>
      </c>
      <c r="AH93" s="3">
        <f>'Pine Stumpage'!DE181</f>
        <v>32.04</v>
      </c>
      <c r="AI93" s="3">
        <f>'Pine Stumpage'!DF181</f>
        <v>26.8</v>
      </c>
      <c r="AJ93" s="3">
        <f>'Pine Stumpage'!DL181</f>
        <v>32.82</v>
      </c>
      <c r="AK93" s="3">
        <f>'Pine Stumpage'!DM181</f>
        <v>29.63</v>
      </c>
      <c r="AL93" s="3">
        <f>'Pine Stumpage'!DS181</f>
        <v>15.94</v>
      </c>
      <c r="AM93" s="3">
        <f>'Pine Stumpage'!DT181</f>
        <v>17.88</v>
      </c>
      <c r="AN93" s="3">
        <f>'Pine Stumpage'!DZ181</f>
        <v>23.48</v>
      </c>
      <c r="AO93" s="3">
        <f>'Pine Stumpage'!EA181</f>
        <v>25.18</v>
      </c>
      <c r="AP93" s="3">
        <f>'Pine Stumpage'!EG181</f>
        <v>27.2</v>
      </c>
      <c r="AQ93" s="3">
        <f>'Pine Stumpage'!EH181</f>
        <v>21.08</v>
      </c>
      <c r="AR93" s="3">
        <f>'Pine Stumpage'!EM181</f>
        <v>35.299999999999997</v>
      </c>
      <c r="AS93" s="3">
        <f>'Pine Stumpage'!EN181</f>
        <v>27.79</v>
      </c>
      <c r="AT93" s="3">
        <f>'Pine Stumpage'!ER181</f>
        <v>21.44</v>
      </c>
      <c r="AU93" s="3">
        <f>'Pine Stumpage'!ES181</f>
        <v>24.44</v>
      </c>
      <c r="AW93" s="2">
        <v>123.6</v>
      </c>
      <c r="AX93" s="2">
        <v>123.46666666666665</v>
      </c>
      <c r="AY93" s="3">
        <v>164</v>
      </c>
      <c r="AZ93" s="3">
        <v>163.96666666666667</v>
      </c>
    </row>
    <row r="94" spans="1:52" x14ac:dyDescent="0.25">
      <c r="A94" s="2">
        <v>1999</v>
      </c>
      <c r="B94" s="17">
        <v>1</v>
      </c>
      <c r="C94" s="2">
        <f t="shared" si="3"/>
        <v>89</v>
      </c>
      <c r="D94" s="3">
        <f>'Pine Stumpage'!F182</f>
        <v>342</v>
      </c>
      <c r="E94" s="3">
        <f>'Pine Stumpage'!G182</f>
        <v>369</v>
      </c>
      <c r="F94" s="3">
        <f>'Pine Stumpage'!M182</f>
        <v>318</v>
      </c>
      <c r="G94" s="3">
        <f>'Pine Stumpage'!N182</f>
        <v>225</v>
      </c>
      <c r="H94" s="3">
        <f>'Pine Stumpage'!T182</f>
        <v>245</v>
      </c>
      <c r="I94" s="3">
        <f>'Pine Stumpage'!U182</f>
        <v>291</v>
      </c>
      <c r="J94" s="3">
        <f>'Pine Stumpage'!AA182</f>
        <v>298</v>
      </c>
      <c r="K94" s="3">
        <f>'Pine Stumpage'!AB182</f>
        <v>347</v>
      </c>
      <c r="L94" s="3">
        <f>'Pine Stumpage'!AH182</f>
        <v>287</v>
      </c>
      <c r="M94" s="3">
        <f>'Pine Stumpage'!AI182</f>
        <v>303</v>
      </c>
      <c r="N94" s="3">
        <f>'Pine Stumpage'!AO182</f>
        <v>341</v>
      </c>
      <c r="O94" s="3">
        <f>'Pine Stumpage'!AP182</f>
        <v>372</v>
      </c>
      <c r="P94" s="3">
        <f>'Pine Stumpage'!AV182</f>
        <v>162</v>
      </c>
      <c r="Q94" s="3">
        <f>'Pine Stumpage'!AW182</f>
        <v>270</v>
      </c>
      <c r="R94" s="3">
        <f>'Pine Stumpage'!BC182</f>
        <v>311</v>
      </c>
      <c r="S94" s="3">
        <f>'Pine Stumpage'!BD182</f>
        <v>307</v>
      </c>
      <c r="T94" s="3">
        <f>'Pine Stumpage'!BJ182</f>
        <v>184</v>
      </c>
      <c r="U94" s="3">
        <f>'Pine Stumpage'!BK182</f>
        <v>188</v>
      </c>
      <c r="V94" s="3">
        <f>'Pine Stumpage'!BP182</f>
        <v>301</v>
      </c>
      <c r="W94" s="3">
        <f>'Pine Stumpage'!BQ182</f>
        <v>300</v>
      </c>
      <c r="X94" s="3">
        <f>'Pine Stumpage'!BU182</f>
        <v>146</v>
      </c>
      <c r="Y94" s="3">
        <f>'Pine Stumpage'!BV182</f>
        <v>217</v>
      </c>
      <c r="Z94" s="3">
        <f>'Pine Stumpage'!CC182</f>
        <v>26.25</v>
      </c>
      <c r="AA94" s="3">
        <f>'Pine Stumpage'!CD182</f>
        <v>29.55</v>
      </c>
      <c r="AB94" s="3">
        <f>'Pine Stumpage'!CJ182</f>
        <v>22.26</v>
      </c>
      <c r="AC94" s="3">
        <f>'Pine Stumpage'!CK182</f>
        <v>13.4</v>
      </c>
      <c r="AD94" s="3">
        <f>'Pine Stumpage'!CQ182</f>
        <v>35.85</v>
      </c>
      <c r="AE94" s="3">
        <f>'Pine Stumpage'!CR182</f>
        <v>29.51</v>
      </c>
      <c r="AF94" s="3">
        <f>'Pine Stumpage'!CX182</f>
        <v>24.46</v>
      </c>
      <c r="AG94" s="3">
        <f>'Pine Stumpage'!CY182</f>
        <v>34.85</v>
      </c>
      <c r="AH94" s="3">
        <f>'Pine Stumpage'!DE182</f>
        <v>29.92</v>
      </c>
      <c r="AI94" s="3">
        <f>'Pine Stumpage'!DF182</f>
        <v>27.81</v>
      </c>
      <c r="AJ94" s="3">
        <f>'Pine Stumpage'!DL182</f>
        <v>30.97</v>
      </c>
      <c r="AK94" s="3">
        <f>'Pine Stumpage'!DM182</f>
        <v>28.7</v>
      </c>
      <c r="AL94" s="3">
        <f>'Pine Stumpage'!DS182</f>
        <v>12.19</v>
      </c>
      <c r="AM94" s="3">
        <f>'Pine Stumpage'!DT182</f>
        <v>17.100000000000001</v>
      </c>
      <c r="AN94" s="3">
        <f>'Pine Stumpage'!DZ182</f>
        <v>19</v>
      </c>
      <c r="AO94" s="3">
        <f>'Pine Stumpage'!EA182</f>
        <v>24.72</v>
      </c>
      <c r="AP94" s="3">
        <f>'Pine Stumpage'!EG182</f>
        <v>19.28</v>
      </c>
      <c r="AQ94" s="3">
        <f>'Pine Stumpage'!EH182</f>
        <v>25.94</v>
      </c>
      <c r="AR94" s="3">
        <f>'Pine Stumpage'!EM182</f>
        <v>31.48</v>
      </c>
      <c r="AS94" s="3">
        <f>'Pine Stumpage'!EN182</f>
        <v>30.71</v>
      </c>
      <c r="AT94" s="3">
        <f>'Pine Stumpage'!ER182</f>
        <v>21.47</v>
      </c>
      <c r="AU94" s="3">
        <f>'Pine Stumpage'!ES182</f>
        <v>21.75</v>
      </c>
      <c r="AW94" s="2">
        <v>122.3</v>
      </c>
      <c r="AX94" s="2">
        <v>122.59999999999998</v>
      </c>
      <c r="AY94" s="3">
        <v>164.5</v>
      </c>
      <c r="AZ94" s="3">
        <v>164.6</v>
      </c>
    </row>
    <row r="95" spans="1:52" x14ac:dyDescent="0.25">
      <c r="A95" s="2">
        <v>1999</v>
      </c>
      <c r="B95" s="2">
        <v>2</v>
      </c>
      <c r="C95" s="2">
        <v>90</v>
      </c>
      <c r="D95" s="3">
        <f>'Pine Stumpage'!F183</f>
        <v>324</v>
      </c>
      <c r="E95" s="3">
        <f>'Pine Stumpage'!G183</f>
        <v>350</v>
      </c>
      <c r="F95" s="3">
        <f>'Pine Stumpage'!M183</f>
        <v>288</v>
      </c>
      <c r="G95" s="3">
        <f>'Pine Stumpage'!N183</f>
        <v>233</v>
      </c>
      <c r="H95" s="3">
        <f>'Pine Stumpage'!T183</f>
        <v>322</v>
      </c>
      <c r="I95" s="3">
        <f>'Pine Stumpage'!U183</f>
        <v>278</v>
      </c>
      <c r="J95" s="3">
        <f>'Pine Stumpage'!AA183</f>
        <v>322</v>
      </c>
      <c r="K95" s="3">
        <f>'Pine Stumpage'!AB183</f>
        <v>360</v>
      </c>
      <c r="L95" s="3">
        <f>'Pine Stumpage'!AH183</f>
        <v>278</v>
      </c>
      <c r="M95" s="3">
        <f>'Pine Stumpage'!AI183</f>
        <v>310</v>
      </c>
      <c r="N95" s="3">
        <f>'Pine Stumpage'!AO183</f>
        <v>354</v>
      </c>
      <c r="O95" s="3">
        <f>'Pine Stumpage'!AP183</f>
        <v>331</v>
      </c>
      <c r="P95" s="3">
        <f>'Pine Stumpage'!AV183</f>
        <v>191</v>
      </c>
      <c r="Q95" s="3">
        <f>'Pine Stumpage'!AW183</f>
        <v>326</v>
      </c>
      <c r="R95" s="3">
        <f>'Pine Stumpage'!BC183</f>
        <v>297</v>
      </c>
      <c r="S95" s="3">
        <f>'Pine Stumpage'!BD183</f>
        <v>308</v>
      </c>
      <c r="T95" s="3">
        <f>'Pine Stumpage'!BJ183</f>
        <v>158</v>
      </c>
      <c r="U95" s="3">
        <f>'Pine Stumpage'!BK183</f>
        <v>195</v>
      </c>
      <c r="V95" s="3">
        <f>'Pine Stumpage'!BP183</f>
        <v>263</v>
      </c>
      <c r="W95" s="3">
        <f>'Pine Stumpage'!BQ183</f>
        <v>276</v>
      </c>
      <c r="X95" s="3">
        <f>'Pine Stumpage'!BU183</f>
        <v>238</v>
      </c>
      <c r="Y95" s="3">
        <f>'Pine Stumpage'!BV183</f>
        <v>259</v>
      </c>
      <c r="Z95" s="3">
        <f>'Pine Stumpage'!CC183</f>
        <v>26.02</v>
      </c>
      <c r="AA95" s="3">
        <f>'Pine Stumpage'!CD183</f>
        <v>27.38</v>
      </c>
      <c r="AB95" s="3">
        <f>'Pine Stumpage'!CJ183</f>
        <v>17.43</v>
      </c>
      <c r="AC95" s="3">
        <f>'Pine Stumpage'!CK183</f>
        <v>13.4</v>
      </c>
      <c r="AD95" s="3">
        <f>'Pine Stumpage'!CQ183</f>
        <v>38.78</v>
      </c>
      <c r="AE95" s="3">
        <f>'Pine Stumpage'!CR183</f>
        <v>26.22</v>
      </c>
      <c r="AF95" s="3">
        <f>'Pine Stumpage'!CX183</f>
        <v>22.78</v>
      </c>
      <c r="AG95" s="3">
        <f>'Pine Stumpage'!CY183</f>
        <v>26.92</v>
      </c>
      <c r="AH95" s="3">
        <f>'Pine Stumpage'!DE183</f>
        <v>28.37</v>
      </c>
      <c r="AI95" s="3">
        <f>'Pine Stumpage'!DF183</f>
        <v>32.43</v>
      </c>
      <c r="AJ95" s="3">
        <f>'Pine Stumpage'!DL183</f>
        <v>17.899999999999999</v>
      </c>
      <c r="AK95" s="3">
        <f>'Pine Stumpage'!DM183</f>
        <v>20.52</v>
      </c>
      <c r="AL95" s="3">
        <f>'Pine Stumpage'!DS183</f>
        <v>14.69</v>
      </c>
      <c r="AM95" s="3">
        <f>'Pine Stumpage'!DT183</f>
        <v>14.31</v>
      </c>
      <c r="AN95" s="3">
        <f>'Pine Stumpage'!DZ183</f>
        <v>20.190000000000001</v>
      </c>
      <c r="AO95" s="3">
        <f>'Pine Stumpage'!EA183</f>
        <v>21.73</v>
      </c>
      <c r="AP95" s="3">
        <f>'Pine Stumpage'!EG183</f>
        <v>14.2</v>
      </c>
      <c r="AQ95" s="3">
        <f>'Pine Stumpage'!EH183</f>
        <v>26.13</v>
      </c>
      <c r="AR95" s="3">
        <f>'Pine Stumpage'!EM183</f>
        <v>31.09</v>
      </c>
      <c r="AS95" s="3">
        <f>'Pine Stumpage'!EN183</f>
        <v>26.81</v>
      </c>
      <c r="AT95" s="3">
        <f>'Pine Stumpage'!ER183</f>
        <v>21.72</v>
      </c>
      <c r="AU95" s="3">
        <f>'Pine Stumpage'!ES183</f>
        <v>18.43</v>
      </c>
      <c r="AV95" s="2"/>
      <c r="AW95" s="2">
        <v>124.7</v>
      </c>
      <c r="AX95" s="2">
        <v>124.5</v>
      </c>
      <c r="AY95" s="3">
        <v>166.2</v>
      </c>
      <c r="AZ95" s="3">
        <v>166.2</v>
      </c>
    </row>
    <row r="96" spans="1:52" x14ac:dyDescent="0.25">
      <c r="A96" s="2">
        <v>1999</v>
      </c>
      <c r="B96" s="2">
        <v>3</v>
      </c>
      <c r="C96" s="2">
        <v>91</v>
      </c>
      <c r="D96" s="3">
        <f>'Pine Stumpage'!F184</f>
        <v>329</v>
      </c>
      <c r="E96" s="3">
        <f>'Pine Stumpage'!G184</f>
        <v>370</v>
      </c>
      <c r="F96" s="3">
        <f>'Pine Stumpage'!M184</f>
        <v>308</v>
      </c>
      <c r="G96" s="3">
        <f>'Pine Stumpage'!N184</f>
        <v>259</v>
      </c>
      <c r="H96" s="3">
        <f>'Pine Stumpage'!T184</f>
        <v>263</v>
      </c>
      <c r="I96" s="3">
        <f>'Pine Stumpage'!U184</f>
        <v>351</v>
      </c>
      <c r="J96" s="3">
        <f>'Pine Stumpage'!AA184</f>
        <v>361</v>
      </c>
      <c r="K96" s="3">
        <f>'Pine Stumpage'!AB184</f>
        <v>384</v>
      </c>
      <c r="L96" s="3">
        <f>'Pine Stumpage'!AH184</f>
        <v>286</v>
      </c>
      <c r="M96" s="3">
        <f>'Pine Stumpage'!AI184</f>
        <v>303</v>
      </c>
      <c r="N96" s="3">
        <f>'Pine Stumpage'!AO184</f>
        <v>371</v>
      </c>
      <c r="O96" s="3">
        <f>'Pine Stumpage'!AP184</f>
        <v>381</v>
      </c>
      <c r="P96" s="3">
        <f>'Pine Stumpage'!AV184</f>
        <v>190</v>
      </c>
      <c r="Q96" s="3">
        <f>'Pine Stumpage'!AW184</f>
        <v>325</v>
      </c>
      <c r="R96" s="3">
        <f>'Pine Stumpage'!BC184</f>
        <v>303</v>
      </c>
      <c r="S96" s="3">
        <f>'Pine Stumpage'!BD184</f>
        <v>321</v>
      </c>
      <c r="T96" s="3">
        <f>'Pine Stumpage'!BJ184</f>
        <v>150</v>
      </c>
      <c r="U96" s="3">
        <f>'Pine Stumpage'!BK184</f>
        <v>228</v>
      </c>
      <c r="V96" s="3">
        <f>'Pine Stumpage'!BP184</f>
        <v>269</v>
      </c>
      <c r="W96" s="3">
        <f>'Pine Stumpage'!BQ184</f>
        <v>264</v>
      </c>
      <c r="X96" s="3">
        <f>'Pine Stumpage'!BU184</f>
        <v>182</v>
      </c>
      <c r="Y96" s="3">
        <f>'Pine Stumpage'!BV184</f>
        <v>227</v>
      </c>
      <c r="Z96" s="3">
        <f>'Pine Stumpage'!CC184</f>
        <v>23.24</v>
      </c>
      <c r="AA96" s="3">
        <f>'Pine Stumpage'!CD184</f>
        <v>27.08</v>
      </c>
      <c r="AB96" s="3">
        <f>'Pine Stumpage'!CJ184</f>
        <v>17.53</v>
      </c>
      <c r="AC96" s="3">
        <f>'Pine Stumpage'!CK184</f>
        <v>16.149999999999999</v>
      </c>
      <c r="AD96" s="3">
        <f>'Pine Stumpage'!CQ184</f>
        <v>34.25</v>
      </c>
      <c r="AE96" s="3">
        <f>'Pine Stumpage'!CR184</f>
        <v>28.93</v>
      </c>
      <c r="AF96" s="3">
        <f>'Pine Stumpage'!CX184</f>
        <v>21.53</v>
      </c>
      <c r="AG96" s="3">
        <f>'Pine Stumpage'!CY184</f>
        <v>30.78</v>
      </c>
      <c r="AH96" s="3">
        <f>'Pine Stumpage'!DE184</f>
        <v>26.87</v>
      </c>
      <c r="AI96" s="3">
        <f>'Pine Stumpage'!DF184</f>
        <v>24.51</v>
      </c>
      <c r="AJ96" s="3">
        <f>'Pine Stumpage'!DL184</f>
        <v>22.45</v>
      </c>
      <c r="AK96" s="3">
        <f>'Pine Stumpage'!DM184</f>
        <v>20.170000000000002</v>
      </c>
      <c r="AL96" s="3">
        <f>'Pine Stumpage'!DS184</f>
        <v>17.41</v>
      </c>
      <c r="AM96" s="3">
        <f>'Pine Stumpage'!DT184</f>
        <v>18.84</v>
      </c>
      <c r="AN96" s="3">
        <f>'Pine Stumpage'!DZ184</f>
        <v>22.83</v>
      </c>
      <c r="AO96" s="3">
        <f>'Pine Stumpage'!EA184</f>
        <v>22.97</v>
      </c>
      <c r="AP96" s="3">
        <f>'Pine Stumpage'!EG184</f>
        <v>15.87</v>
      </c>
      <c r="AQ96" s="3">
        <f>'Pine Stumpage'!EH184</f>
        <v>29.39</v>
      </c>
      <c r="AR96" s="3">
        <f>'Pine Stumpage'!EM184</f>
        <v>27.66</v>
      </c>
      <c r="AS96" s="3">
        <f>'Pine Stumpage'!EN184</f>
        <v>27.03</v>
      </c>
      <c r="AT96" s="3">
        <f>'Pine Stumpage'!ER184</f>
        <v>21.73</v>
      </c>
      <c r="AU96" s="3">
        <f>'Pine Stumpage'!ES184</f>
        <v>20.98</v>
      </c>
      <c r="AV96" s="5"/>
      <c r="AW96" s="2">
        <v>126.9</v>
      </c>
      <c r="AX96" s="2">
        <v>126.86666666666667</v>
      </c>
      <c r="AY96" s="3">
        <v>167.1</v>
      </c>
      <c r="AZ96" s="3">
        <v>167.23333333333332</v>
      </c>
    </row>
    <row r="97" spans="1:52" x14ac:dyDescent="0.25">
      <c r="A97" s="2">
        <v>1999</v>
      </c>
      <c r="B97" s="2">
        <v>4</v>
      </c>
      <c r="C97" s="2">
        <f t="shared" ref="C97:C128" si="4">C96+1</f>
        <v>92</v>
      </c>
      <c r="D97" s="3">
        <f>'Pine Stumpage'!F185</f>
        <v>374</v>
      </c>
      <c r="E97" s="3">
        <f>'Pine Stumpage'!G185</f>
        <v>376</v>
      </c>
      <c r="F97" s="3">
        <f>'Pine Stumpage'!M185</f>
        <v>311</v>
      </c>
      <c r="G97" s="3">
        <f>'Pine Stumpage'!N185</f>
        <v>238</v>
      </c>
      <c r="H97" s="3">
        <f>'Pine Stumpage'!T185</f>
        <v>333</v>
      </c>
      <c r="I97" s="3">
        <f>'Pine Stumpage'!U185</f>
        <v>330</v>
      </c>
      <c r="J97" s="3">
        <f>'Pine Stumpage'!AA185</f>
        <v>334</v>
      </c>
      <c r="K97" s="3">
        <f>'Pine Stumpage'!AB185</f>
        <v>381</v>
      </c>
      <c r="L97" s="3">
        <f>'Pine Stumpage'!AH185</f>
        <v>303</v>
      </c>
      <c r="M97" s="3">
        <f>'Pine Stumpage'!AI185</f>
        <v>300</v>
      </c>
      <c r="N97" s="3">
        <f>'Pine Stumpage'!AO185</f>
        <v>352</v>
      </c>
      <c r="O97" s="3">
        <f>'Pine Stumpage'!AP185</f>
        <v>394</v>
      </c>
      <c r="P97" s="3">
        <f>'Pine Stumpage'!AV185</f>
        <v>232</v>
      </c>
      <c r="Q97" s="3">
        <f>'Pine Stumpage'!AW185</f>
        <v>395</v>
      </c>
      <c r="R97" s="3">
        <f>'Pine Stumpage'!BC185</f>
        <v>329</v>
      </c>
      <c r="S97" s="3">
        <f>'Pine Stumpage'!BD185</f>
        <v>361</v>
      </c>
      <c r="T97" s="3">
        <f>'Pine Stumpage'!BJ185</f>
        <v>225</v>
      </c>
      <c r="U97" s="3">
        <f>'Pine Stumpage'!BK185</f>
        <v>178</v>
      </c>
      <c r="V97" s="3">
        <f>'Pine Stumpage'!BP185</f>
        <v>283</v>
      </c>
      <c r="W97" s="3">
        <f>'Pine Stumpage'!BQ185</f>
        <v>295</v>
      </c>
      <c r="X97" s="3">
        <f>'Pine Stumpage'!BU185</f>
        <v>203</v>
      </c>
      <c r="Y97" s="3">
        <f>'Pine Stumpage'!BV185</f>
        <v>209</v>
      </c>
      <c r="Z97" s="3">
        <f>'Pine Stumpage'!CC185</f>
        <v>24.62</v>
      </c>
      <c r="AA97" s="3">
        <f>'Pine Stumpage'!CD185</f>
        <v>27.6</v>
      </c>
      <c r="AB97" s="3">
        <f>'Pine Stumpage'!CJ185</f>
        <v>15.62</v>
      </c>
      <c r="AC97" s="3">
        <f>'Pine Stumpage'!CK185</f>
        <v>12.73</v>
      </c>
      <c r="AD97" s="3">
        <f>'Pine Stumpage'!CQ185</f>
        <v>41.85</v>
      </c>
      <c r="AE97" s="3">
        <f>'Pine Stumpage'!CR185</f>
        <v>27.07</v>
      </c>
      <c r="AF97" s="3">
        <f>'Pine Stumpage'!CX185</f>
        <v>21.73</v>
      </c>
      <c r="AG97" s="3">
        <f>'Pine Stumpage'!CY185</f>
        <v>33.86</v>
      </c>
      <c r="AH97" s="3">
        <f>'Pine Stumpage'!DE185</f>
        <v>26.76</v>
      </c>
      <c r="AI97" s="3">
        <f>'Pine Stumpage'!DF185</f>
        <v>27.05</v>
      </c>
      <c r="AJ97" s="3">
        <f>'Pine Stumpage'!DL185</f>
        <v>31.93</v>
      </c>
      <c r="AK97" s="3">
        <f>'Pine Stumpage'!DM185</f>
        <v>23.45</v>
      </c>
      <c r="AL97" s="3">
        <f>'Pine Stumpage'!DS185</f>
        <v>15.53</v>
      </c>
      <c r="AM97" s="3">
        <f>'Pine Stumpage'!DT185</f>
        <v>22.07</v>
      </c>
      <c r="AN97" s="3">
        <f>'Pine Stumpage'!DZ185</f>
        <v>23.26</v>
      </c>
      <c r="AO97" s="3">
        <f>'Pine Stumpage'!EA185</f>
        <v>25.49</v>
      </c>
      <c r="AP97" s="3">
        <f>'Pine Stumpage'!EG185</f>
        <v>26.13</v>
      </c>
      <c r="AQ97" s="3">
        <f>'Pine Stumpage'!EH185</f>
        <v>26.8</v>
      </c>
      <c r="AR97" s="3">
        <f>'Pine Stumpage'!EM185</f>
        <v>30.73</v>
      </c>
      <c r="AS97" s="3">
        <f>'Pine Stumpage'!EN185</f>
        <v>24.72</v>
      </c>
      <c r="AT97" s="3">
        <f>'Pine Stumpage'!ER185</f>
        <v>21.17</v>
      </c>
      <c r="AU97" s="3">
        <f>'Pine Stumpage'!ES185</f>
        <v>25.58</v>
      </c>
      <c r="AV97" s="5"/>
      <c r="AW97" s="2">
        <v>128.30000000000001</v>
      </c>
      <c r="AX97" s="2">
        <v>127.93333333333334</v>
      </c>
      <c r="AY97" s="3">
        <v>168.3</v>
      </c>
      <c r="AZ97" s="3">
        <v>168.26666666666668</v>
      </c>
    </row>
    <row r="98" spans="1:52" x14ac:dyDescent="0.25">
      <c r="A98" s="17">
        <v>2000</v>
      </c>
      <c r="B98" s="17">
        <v>1</v>
      </c>
      <c r="C98" s="2">
        <f t="shared" si="4"/>
        <v>93</v>
      </c>
      <c r="D98" s="3">
        <f>'Pine Stumpage'!F186</f>
        <v>375</v>
      </c>
      <c r="E98" s="3">
        <f>'Pine Stumpage'!G186</f>
        <v>424</v>
      </c>
      <c r="F98" s="3">
        <f>'Pine Stumpage'!M186</f>
        <v>328</v>
      </c>
      <c r="G98" s="3">
        <f>'Pine Stumpage'!N186</f>
        <v>278</v>
      </c>
      <c r="H98" s="3">
        <f>'Pine Stumpage'!T186</f>
        <v>287</v>
      </c>
      <c r="I98" s="3">
        <f>'Pine Stumpage'!U186</f>
        <v>339</v>
      </c>
      <c r="J98" s="3">
        <f>'Pine Stumpage'!AA186</f>
        <v>361</v>
      </c>
      <c r="K98" s="3">
        <f>'Pine Stumpage'!AB186</f>
        <v>399</v>
      </c>
      <c r="L98" s="3">
        <f>'Pine Stumpage'!AH186</f>
        <v>306</v>
      </c>
      <c r="M98" s="3">
        <f>'Pine Stumpage'!AI186</f>
        <v>363</v>
      </c>
      <c r="N98" s="3">
        <f>'Pine Stumpage'!AO186</f>
        <v>380</v>
      </c>
      <c r="O98" s="3">
        <f>'Pine Stumpage'!AP186</f>
        <v>407</v>
      </c>
      <c r="P98" s="3">
        <f>'Pine Stumpage'!AV186</f>
        <v>206</v>
      </c>
      <c r="Q98" s="3">
        <f>'Pine Stumpage'!AW186</f>
        <v>392</v>
      </c>
      <c r="R98" s="3">
        <f>'Pine Stumpage'!BC186</f>
        <v>287</v>
      </c>
      <c r="S98" s="3">
        <f>'Pine Stumpage'!BD186</f>
        <v>359</v>
      </c>
      <c r="T98" s="3">
        <f>'Pine Stumpage'!BJ186</f>
        <v>153</v>
      </c>
      <c r="U98" s="3">
        <f>'Pine Stumpage'!BK186</f>
        <v>204</v>
      </c>
      <c r="V98" s="3">
        <f>'Pine Stumpage'!BP186</f>
        <v>297</v>
      </c>
      <c r="W98" s="3">
        <f>'Pine Stumpage'!BQ186</f>
        <v>294</v>
      </c>
      <c r="X98" s="3">
        <f>'Pine Stumpage'!BU186</f>
        <v>218</v>
      </c>
      <c r="Y98" s="3">
        <f>'Pine Stumpage'!BV186</f>
        <v>268</v>
      </c>
      <c r="Z98" s="3">
        <f>'Pine Stumpage'!CC186</f>
        <v>27.04</v>
      </c>
      <c r="AA98" s="3">
        <f>'Pine Stumpage'!CD186</f>
        <v>26.6</v>
      </c>
      <c r="AB98" s="3">
        <f>'Pine Stumpage'!CJ186</f>
        <v>17.09</v>
      </c>
      <c r="AC98" s="3">
        <f>'Pine Stumpage'!CK186</f>
        <v>15.32</v>
      </c>
      <c r="AD98" s="3">
        <f>'Pine Stumpage'!CQ186</f>
        <v>36.96</v>
      </c>
      <c r="AE98" s="3">
        <f>'Pine Stumpage'!CR186</f>
        <v>28.21</v>
      </c>
      <c r="AF98" s="3">
        <f>'Pine Stumpage'!CX186</f>
        <v>23.3</v>
      </c>
      <c r="AG98" s="3">
        <f>'Pine Stumpage'!CY186</f>
        <v>34.96</v>
      </c>
      <c r="AH98" s="3">
        <f>'Pine Stumpage'!DE186</f>
        <v>25.7</v>
      </c>
      <c r="AI98" s="3">
        <f>'Pine Stumpage'!DF186</f>
        <v>29.72</v>
      </c>
      <c r="AJ98" s="3">
        <f>'Pine Stumpage'!DL186</f>
        <v>25.58</v>
      </c>
      <c r="AK98" s="3">
        <f>'Pine Stumpage'!DM186</f>
        <v>21.47</v>
      </c>
      <c r="AL98" s="3">
        <f>'Pine Stumpage'!DS186</f>
        <v>15.76</v>
      </c>
      <c r="AM98" s="3">
        <f>'Pine Stumpage'!DT186</f>
        <v>22.4</v>
      </c>
      <c r="AN98" s="3">
        <f>'Pine Stumpage'!DZ186</f>
        <v>22.34</v>
      </c>
      <c r="AO98" s="3">
        <f>'Pine Stumpage'!EA186</f>
        <v>26.56</v>
      </c>
      <c r="AP98" s="3">
        <f>'Pine Stumpage'!EG186</f>
        <v>17.78</v>
      </c>
      <c r="AQ98" s="3">
        <f>'Pine Stumpage'!EH186</f>
        <v>24.25</v>
      </c>
      <c r="AR98" s="3">
        <f>'Pine Stumpage'!EM186</f>
        <v>20.27</v>
      </c>
      <c r="AS98" s="3">
        <f>'Pine Stumpage'!EN186</f>
        <v>19.5</v>
      </c>
      <c r="AT98" s="3">
        <f>'Pine Stumpage'!ER186</f>
        <v>27.31</v>
      </c>
      <c r="AU98" s="3">
        <f>'Pine Stumpage'!ES186</f>
        <v>25.77</v>
      </c>
      <c r="AV98" s="5"/>
      <c r="AW98" s="2">
        <v>129.80000000000001</v>
      </c>
      <c r="AX98" s="2">
        <v>129.63333333333335</v>
      </c>
      <c r="AY98" s="3">
        <v>169.8</v>
      </c>
      <c r="AZ98" s="3">
        <v>169.93333333333334</v>
      </c>
    </row>
    <row r="99" spans="1:52" x14ac:dyDescent="0.25">
      <c r="A99" s="17">
        <v>2000</v>
      </c>
      <c r="B99" s="17">
        <v>2</v>
      </c>
      <c r="C99" s="2">
        <f t="shared" si="4"/>
        <v>94</v>
      </c>
      <c r="D99" s="3">
        <f>'Pine Stumpage'!F187</f>
        <v>361</v>
      </c>
      <c r="E99" s="3">
        <f>'Pine Stumpage'!G187</f>
        <v>380</v>
      </c>
      <c r="F99" s="3">
        <f>'Pine Stumpage'!M187</f>
        <v>336</v>
      </c>
      <c r="G99" s="3">
        <f>'Pine Stumpage'!N187</f>
        <v>243</v>
      </c>
      <c r="H99" s="3">
        <f>'Pine Stumpage'!T187</f>
        <v>252</v>
      </c>
      <c r="I99" s="3">
        <f>'Pine Stumpage'!U187</f>
        <v>328</v>
      </c>
      <c r="J99" s="3">
        <f>'Pine Stumpage'!AA187</f>
        <v>299</v>
      </c>
      <c r="K99" s="3">
        <f>'Pine Stumpage'!AB187</f>
        <v>387</v>
      </c>
      <c r="L99" s="3">
        <f>'Pine Stumpage'!AH187</f>
        <v>297</v>
      </c>
      <c r="M99" s="3">
        <f>'Pine Stumpage'!AI187</f>
        <v>303</v>
      </c>
      <c r="N99" s="3">
        <f>'Pine Stumpage'!AO187</f>
        <v>354</v>
      </c>
      <c r="O99" s="3">
        <f>'Pine Stumpage'!AP187</f>
        <v>357</v>
      </c>
      <c r="P99" s="3">
        <f>'Pine Stumpage'!AV187</f>
        <v>247</v>
      </c>
      <c r="Q99" s="3">
        <f>'Pine Stumpage'!AW187</f>
        <v>318</v>
      </c>
      <c r="R99" s="3">
        <f>'Pine Stumpage'!BC187</f>
        <v>282</v>
      </c>
      <c r="S99" s="3">
        <f>'Pine Stumpage'!BD187</f>
        <v>331</v>
      </c>
      <c r="T99" s="3">
        <f>'Pine Stumpage'!BJ187</f>
        <v>190</v>
      </c>
      <c r="U99" s="3">
        <f>'Pine Stumpage'!BK187</f>
        <v>221</v>
      </c>
      <c r="V99" s="3">
        <f>'Pine Stumpage'!BP187</f>
        <v>281</v>
      </c>
      <c r="W99" s="3">
        <f>'Pine Stumpage'!BQ187</f>
        <v>268</v>
      </c>
      <c r="X99" s="3">
        <f>'Pine Stumpage'!BU187</f>
        <v>192</v>
      </c>
      <c r="Y99" s="3">
        <f>'Pine Stumpage'!BV187</f>
        <v>281</v>
      </c>
      <c r="Z99" s="3">
        <f>'Pine Stumpage'!CC187</f>
        <v>21.23</v>
      </c>
      <c r="AA99" s="3">
        <f>'Pine Stumpage'!CD187</f>
        <v>23.33</v>
      </c>
      <c r="AB99" s="3">
        <f>'Pine Stumpage'!CJ187</f>
        <v>13.79</v>
      </c>
      <c r="AC99" s="3">
        <f>'Pine Stumpage'!CK187</f>
        <v>16.5</v>
      </c>
      <c r="AD99" s="3">
        <f>'Pine Stumpage'!CQ187</f>
        <v>30.31</v>
      </c>
      <c r="AE99" s="3">
        <f>'Pine Stumpage'!CR187</f>
        <v>22.59</v>
      </c>
      <c r="AF99" s="3">
        <f>'Pine Stumpage'!CX187</f>
        <v>17.41</v>
      </c>
      <c r="AG99" s="3">
        <f>'Pine Stumpage'!CY187</f>
        <v>25.5</v>
      </c>
      <c r="AH99" s="3">
        <f>'Pine Stumpage'!DE187</f>
        <v>21.9</v>
      </c>
      <c r="AI99" s="3">
        <f>'Pine Stumpage'!DF187</f>
        <v>23.13</v>
      </c>
      <c r="AJ99" s="3">
        <f>'Pine Stumpage'!DL187</f>
        <v>19.7</v>
      </c>
      <c r="AK99" s="3">
        <f>'Pine Stumpage'!DM187</f>
        <v>18.93</v>
      </c>
      <c r="AL99" s="3">
        <f>'Pine Stumpage'!DS187</f>
        <v>16.170000000000002</v>
      </c>
      <c r="AM99" s="3">
        <f>'Pine Stumpage'!DT187</f>
        <v>16.79</v>
      </c>
      <c r="AN99" s="3">
        <f>'Pine Stumpage'!DZ187</f>
        <v>20.76</v>
      </c>
      <c r="AO99" s="3">
        <f>'Pine Stumpage'!EA187</f>
        <v>21.43</v>
      </c>
      <c r="AP99" s="3">
        <f>'Pine Stumpage'!EG187</f>
        <v>7.92</v>
      </c>
      <c r="AQ99" s="3">
        <f>'Pine Stumpage'!EH187</f>
        <v>20.100000000000001</v>
      </c>
      <c r="AR99" s="3">
        <f>'Pine Stumpage'!EM187</f>
        <v>21.16</v>
      </c>
      <c r="AS99" s="3">
        <f>'Pine Stumpage'!EN187</f>
        <v>22.03</v>
      </c>
      <c r="AT99" s="3">
        <f>'Pine Stumpage'!ER187</f>
        <v>25.62</v>
      </c>
      <c r="AU99" s="3">
        <f>'Pine Stumpage'!ES187</f>
        <v>24.56</v>
      </c>
      <c r="AV99" s="5"/>
      <c r="AW99" s="2">
        <v>131.6</v>
      </c>
      <c r="AX99" s="2">
        <v>132.03333333333333</v>
      </c>
      <c r="AY99" s="3">
        <v>171.5</v>
      </c>
      <c r="AZ99" s="3">
        <v>171.73333333333335</v>
      </c>
    </row>
    <row r="100" spans="1:52" x14ac:dyDescent="0.25">
      <c r="A100" s="17">
        <v>2000</v>
      </c>
      <c r="B100" s="17">
        <v>3</v>
      </c>
      <c r="C100" s="2">
        <f t="shared" si="4"/>
        <v>95</v>
      </c>
      <c r="D100" s="3">
        <f>'Pine Stumpage'!F188</f>
        <v>327</v>
      </c>
      <c r="E100" s="3">
        <f>'Pine Stumpage'!G188</f>
        <v>353</v>
      </c>
      <c r="F100" s="3">
        <f>'Pine Stumpage'!M188</f>
        <v>278</v>
      </c>
      <c r="G100" s="3">
        <f>'Pine Stumpage'!N188</f>
        <v>258</v>
      </c>
      <c r="H100" s="3">
        <f>'Pine Stumpage'!T188</f>
        <v>305</v>
      </c>
      <c r="I100" s="3">
        <f>'Pine Stumpage'!U188</f>
        <v>274</v>
      </c>
      <c r="J100" s="3">
        <f>'Pine Stumpage'!AA188</f>
        <v>268</v>
      </c>
      <c r="K100" s="3">
        <f>'Pine Stumpage'!AB188</f>
        <v>367</v>
      </c>
      <c r="L100" s="3">
        <f>'Pine Stumpage'!AH188</f>
        <v>270</v>
      </c>
      <c r="M100" s="3">
        <f>'Pine Stumpage'!AI188</f>
        <v>270</v>
      </c>
      <c r="N100" s="3">
        <f>'Pine Stumpage'!AO188</f>
        <v>347</v>
      </c>
      <c r="O100" s="3">
        <f>'Pine Stumpage'!AP188</f>
        <v>333</v>
      </c>
      <c r="P100" s="3">
        <f>'Pine Stumpage'!AV188</f>
        <v>248</v>
      </c>
      <c r="Q100" s="3">
        <f>'Pine Stumpage'!AW188</f>
        <v>334</v>
      </c>
      <c r="R100" s="3">
        <f>'Pine Stumpage'!BC188</f>
        <v>296</v>
      </c>
      <c r="S100" s="3">
        <f>'Pine Stumpage'!BD188</f>
        <v>326</v>
      </c>
      <c r="T100" s="3">
        <f>'Pine Stumpage'!BJ188</f>
        <v>177</v>
      </c>
      <c r="U100" s="3">
        <f>'Pine Stumpage'!BK188</f>
        <v>280</v>
      </c>
      <c r="V100" s="3">
        <f>'Pine Stumpage'!BP188</f>
        <v>283</v>
      </c>
      <c r="W100" s="3">
        <f>'Pine Stumpage'!BQ188</f>
        <v>268</v>
      </c>
      <c r="X100" s="3">
        <f>'Pine Stumpage'!BU188</f>
        <v>225</v>
      </c>
      <c r="Y100" s="3">
        <f>'Pine Stumpage'!BV188</f>
        <v>312</v>
      </c>
      <c r="Z100" s="3">
        <f>'Pine Stumpage'!CC188</f>
        <v>20.86</v>
      </c>
      <c r="AA100" s="3">
        <f>'Pine Stumpage'!CD188</f>
        <v>19.14</v>
      </c>
      <c r="AB100" s="3">
        <f>'Pine Stumpage'!CJ188</f>
        <v>14.27</v>
      </c>
      <c r="AC100" s="3">
        <f>'Pine Stumpage'!CK188</f>
        <v>12.06</v>
      </c>
      <c r="AD100" s="3">
        <f>'Pine Stumpage'!CQ188</f>
        <v>28.84</v>
      </c>
      <c r="AE100" s="3">
        <f>'Pine Stumpage'!CR188</f>
        <v>20.72</v>
      </c>
      <c r="AF100" s="3">
        <f>'Pine Stumpage'!CX188</f>
        <v>14.95</v>
      </c>
      <c r="AG100" s="3">
        <f>'Pine Stumpage'!CY188</f>
        <v>25.27</v>
      </c>
      <c r="AH100" s="3">
        <f>'Pine Stumpage'!DE188</f>
        <v>19.3</v>
      </c>
      <c r="AI100" s="3">
        <f>'Pine Stumpage'!DF188</f>
        <v>15.32</v>
      </c>
      <c r="AJ100" s="3">
        <f>'Pine Stumpage'!DL188</f>
        <v>16.350000000000001</v>
      </c>
      <c r="AK100" s="3">
        <f>'Pine Stumpage'!DM188</f>
        <v>18.48</v>
      </c>
      <c r="AL100" s="3">
        <f>'Pine Stumpage'!DS188</f>
        <v>14.57</v>
      </c>
      <c r="AM100" s="3">
        <f>'Pine Stumpage'!DT188</f>
        <v>18.36</v>
      </c>
      <c r="AN100" s="3">
        <f>'Pine Stumpage'!DZ188</f>
        <v>20.49</v>
      </c>
      <c r="AO100" s="3">
        <f>'Pine Stumpage'!EA188</f>
        <v>21.82</v>
      </c>
      <c r="AP100" s="3">
        <f>'Pine Stumpage'!EG188</f>
        <v>16.079999999999998</v>
      </c>
      <c r="AQ100" s="3">
        <f>'Pine Stumpage'!EH188</f>
        <v>18.760000000000002</v>
      </c>
      <c r="AR100" s="3">
        <f>'Pine Stumpage'!EM188</f>
        <v>17.190000000000001</v>
      </c>
      <c r="AS100" s="3">
        <f>'Pine Stumpage'!EN188</f>
        <v>18.55</v>
      </c>
      <c r="AT100" s="3">
        <f>'Pine Stumpage'!ER188</f>
        <v>29.43</v>
      </c>
      <c r="AU100" s="3">
        <f>'Pine Stumpage'!ES188</f>
        <v>43.49</v>
      </c>
      <c r="AV100" s="5"/>
      <c r="AW100" s="2">
        <v>132.9</v>
      </c>
      <c r="AX100" s="2">
        <v>133.76666666666668</v>
      </c>
      <c r="AY100" s="3">
        <v>172.8</v>
      </c>
      <c r="AZ100" s="3">
        <v>173.1</v>
      </c>
    </row>
    <row r="101" spans="1:52" x14ac:dyDescent="0.25">
      <c r="A101" s="17">
        <v>2000</v>
      </c>
      <c r="B101" s="17">
        <v>4</v>
      </c>
      <c r="C101" s="2">
        <f t="shared" si="4"/>
        <v>96</v>
      </c>
      <c r="D101" s="3">
        <f>'Pine Stumpage'!F189</f>
        <v>302</v>
      </c>
      <c r="E101" s="3">
        <f>'Pine Stumpage'!G189</f>
        <v>336</v>
      </c>
      <c r="F101" s="3">
        <f>'Pine Stumpage'!M189</f>
        <v>277</v>
      </c>
      <c r="G101" s="3">
        <f>'Pine Stumpage'!N189</f>
        <v>253</v>
      </c>
      <c r="H101" s="3">
        <f>'Pine Stumpage'!T189</f>
        <v>273</v>
      </c>
      <c r="I101" s="3">
        <f>'Pine Stumpage'!U189</f>
        <v>235</v>
      </c>
      <c r="J101" s="3">
        <f>'Pine Stumpage'!AA189</f>
        <v>261</v>
      </c>
      <c r="K101" s="3">
        <f>'Pine Stumpage'!AB189</f>
        <v>340</v>
      </c>
      <c r="L101" s="3">
        <f>'Pine Stumpage'!AH189</f>
        <v>269</v>
      </c>
      <c r="M101" s="3">
        <f>'Pine Stumpage'!AI189</f>
        <v>284</v>
      </c>
      <c r="N101" s="3">
        <f>'Pine Stumpage'!AO189</f>
        <v>287</v>
      </c>
      <c r="O101" s="3">
        <f>'Pine Stumpage'!AP189</f>
        <v>311</v>
      </c>
      <c r="P101" s="3">
        <f>'Pine Stumpage'!AV189</f>
        <v>177</v>
      </c>
      <c r="Q101" s="3">
        <f>'Pine Stumpage'!AW189</f>
        <v>337</v>
      </c>
      <c r="R101" s="3">
        <f>'Pine Stumpage'!BC189</f>
        <v>320</v>
      </c>
      <c r="S101" s="3">
        <f>'Pine Stumpage'!BD189</f>
        <v>283</v>
      </c>
      <c r="T101" s="3">
        <f>'Pine Stumpage'!BJ189</f>
        <v>184</v>
      </c>
      <c r="U101" s="3">
        <f>'Pine Stumpage'!BK189</f>
        <v>241</v>
      </c>
      <c r="V101" s="3">
        <f>'Pine Stumpage'!BP189</f>
        <v>277</v>
      </c>
      <c r="W101" s="3">
        <f>'Pine Stumpage'!BQ189</f>
        <v>275</v>
      </c>
      <c r="X101" s="3">
        <f>'Pine Stumpage'!BU189</f>
        <v>191</v>
      </c>
      <c r="Y101" s="3">
        <f>'Pine Stumpage'!BV189</f>
        <v>258</v>
      </c>
      <c r="Z101" s="3">
        <f>'Pine Stumpage'!CC189</f>
        <v>19.079999999999998</v>
      </c>
      <c r="AA101" s="3">
        <f>'Pine Stumpage'!CD189</f>
        <v>18.440000000000001</v>
      </c>
      <c r="AB101" s="3">
        <f>'Pine Stumpage'!CJ189</f>
        <v>12.34</v>
      </c>
      <c r="AC101" s="3">
        <f>'Pine Stumpage'!CK189</f>
        <v>11.06</v>
      </c>
      <c r="AD101" s="3">
        <f>'Pine Stumpage'!CQ189</f>
        <v>29.19</v>
      </c>
      <c r="AE101" s="3">
        <f>'Pine Stumpage'!CR189</f>
        <v>19.63</v>
      </c>
      <c r="AF101" s="3">
        <f>'Pine Stumpage'!CX189</f>
        <v>16.239999999999998</v>
      </c>
      <c r="AG101" s="3">
        <f>'Pine Stumpage'!CY189</f>
        <v>24.15</v>
      </c>
      <c r="AH101" s="3">
        <f>'Pine Stumpage'!DE189</f>
        <v>17.98</v>
      </c>
      <c r="AI101" s="3">
        <f>'Pine Stumpage'!DF189</f>
        <v>20.100000000000001</v>
      </c>
      <c r="AJ101" s="3">
        <f>'Pine Stumpage'!DL189</f>
        <v>22.19</v>
      </c>
      <c r="AK101" s="3">
        <f>'Pine Stumpage'!DM189</f>
        <v>18.510000000000002</v>
      </c>
      <c r="AL101" s="3">
        <f>'Pine Stumpage'!DS189</f>
        <v>15.26</v>
      </c>
      <c r="AM101" s="3">
        <f>'Pine Stumpage'!DT189</f>
        <v>20.7</v>
      </c>
      <c r="AN101" s="3">
        <f>'Pine Stumpage'!DZ189</f>
        <v>20.56</v>
      </c>
      <c r="AO101" s="3">
        <f>'Pine Stumpage'!EA189</f>
        <v>24.07</v>
      </c>
      <c r="AP101" s="3">
        <f>'Pine Stumpage'!EG189</f>
        <v>11.73</v>
      </c>
      <c r="AQ101" s="3">
        <f>'Pine Stumpage'!EH189</f>
        <v>19.36</v>
      </c>
      <c r="AR101" s="3">
        <f>'Pine Stumpage'!EM189</f>
        <v>18.09</v>
      </c>
      <c r="AS101" s="3">
        <f>'Pine Stumpage'!EN189</f>
        <v>15.09</v>
      </c>
      <c r="AT101" s="3">
        <f>'Pine Stumpage'!ER189</f>
        <v>25.39</v>
      </c>
      <c r="AU101" s="3">
        <f>'Pine Stumpage'!ES189</f>
        <v>26.2</v>
      </c>
      <c r="AV101" s="5"/>
      <c r="AW101" s="2">
        <v>135</v>
      </c>
      <c r="AX101" s="2">
        <v>135.53333333333333</v>
      </c>
      <c r="AY101" s="3">
        <v>174.1</v>
      </c>
      <c r="AZ101" s="3">
        <v>174.03333333333333</v>
      </c>
    </row>
    <row r="102" spans="1:52" x14ac:dyDescent="0.25">
      <c r="A102" s="17">
        <v>2001</v>
      </c>
      <c r="B102" s="17">
        <v>1</v>
      </c>
      <c r="C102" s="2">
        <f t="shared" si="4"/>
        <v>97</v>
      </c>
      <c r="D102" s="3">
        <f>'Pine Stumpage'!F190</f>
        <v>299</v>
      </c>
      <c r="E102" s="3">
        <f>'Pine Stumpage'!G190</f>
        <v>285</v>
      </c>
      <c r="F102" s="3">
        <f>'Pine Stumpage'!M190</f>
        <v>253</v>
      </c>
      <c r="G102" s="3">
        <f>'Pine Stumpage'!N190</f>
        <v>221</v>
      </c>
      <c r="H102" s="3">
        <f>'Pine Stumpage'!T190</f>
        <v>261</v>
      </c>
      <c r="I102" s="3">
        <f>'Pine Stumpage'!U190</f>
        <v>258</v>
      </c>
      <c r="J102" s="3">
        <f>'Pine Stumpage'!AA190</f>
        <v>235</v>
      </c>
      <c r="K102" s="3">
        <f>'Pine Stumpage'!AB190</f>
        <v>314</v>
      </c>
      <c r="L102" s="3">
        <f>'Pine Stumpage'!AH190</f>
        <v>244</v>
      </c>
      <c r="M102" s="3">
        <f>'Pine Stumpage'!AI190</f>
        <v>261</v>
      </c>
      <c r="N102" s="3">
        <f>'Pine Stumpage'!AO190</f>
        <v>302</v>
      </c>
      <c r="O102" s="3">
        <f>'Pine Stumpage'!AP190</f>
        <v>337</v>
      </c>
      <c r="P102" s="3">
        <f>'Pine Stumpage'!AV190</f>
        <v>205</v>
      </c>
      <c r="Q102" s="3">
        <f>'Pine Stumpage'!AW190</f>
        <v>307</v>
      </c>
      <c r="R102" s="3">
        <f>'Pine Stumpage'!BC190</f>
        <v>260</v>
      </c>
      <c r="S102" s="3">
        <f>'Pine Stumpage'!BD190</f>
        <v>301</v>
      </c>
      <c r="T102" s="3">
        <f>'Pine Stumpage'!BJ190</f>
        <v>150</v>
      </c>
      <c r="U102" s="3">
        <f>'Pine Stumpage'!BK190</f>
        <v>201</v>
      </c>
      <c r="V102" s="3">
        <f>'Pine Stumpage'!BP190</f>
        <v>248</v>
      </c>
      <c r="W102" s="3">
        <f>'Pine Stumpage'!BQ190</f>
        <v>237</v>
      </c>
      <c r="X102" s="3">
        <f>'Pine Stumpage'!BU190</f>
        <v>199</v>
      </c>
      <c r="Y102" s="3">
        <f>'Pine Stumpage'!BV190</f>
        <v>251</v>
      </c>
      <c r="Z102" s="3">
        <f>'Pine Stumpage'!CC190</f>
        <v>14.99</v>
      </c>
      <c r="AA102" s="3">
        <f>'Pine Stumpage'!CD190</f>
        <v>17.190000000000001</v>
      </c>
      <c r="AB102" s="3">
        <f>'Pine Stumpage'!CJ190</f>
        <v>11.16</v>
      </c>
      <c r="AC102" s="3">
        <f>'Pine Stumpage'!CK190</f>
        <v>12.06</v>
      </c>
      <c r="AD102" s="3">
        <f>'Pine Stumpage'!CQ190</f>
        <v>29.98</v>
      </c>
      <c r="AE102" s="3">
        <f>'Pine Stumpage'!CR190</f>
        <v>19.54</v>
      </c>
      <c r="AF102" s="3">
        <f>'Pine Stumpage'!CX190</f>
        <v>16.440000000000001</v>
      </c>
      <c r="AG102" s="3">
        <f>'Pine Stumpage'!CY190</f>
        <v>22.63</v>
      </c>
      <c r="AH102" s="3">
        <f>'Pine Stumpage'!DE190</f>
        <v>15.49</v>
      </c>
      <c r="AI102" s="3">
        <f>'Pine Stumpage'!DF190</f>
        <v>19.78</v>
      </c>
      <c r="AJ102" s="3">
        <f>'Pine Stumpage'!DL190</f>
        <v>19.39</v>
      </c>
      <c r="AK102" s="3">
        <f>'Pine Stumpage'!DM190</f>
        <v>19.2</v>
      </c>
      <c r="AL102" s="3">
        <f>'Pine Stumpage'!DS190</f>
        <v>15.09</v>
      </c>
      <c r="AM102" s="3">
        <f>'Pine Stumpage'!DT190</f>
        <v>18.16</v>
      </c>
      <c r="AN102" s="3">
        <f>'Pine Stumpage'!DZ190</f>
        <v>19.239999999999998</v>
      </c>
      <c r="AO102" s="3">
        <f>'Pine Stumpage'!EA190</f>
        <v>21.04</v>
      </c>
      <c r="AP102" s="3">
        <f>'Pine Stumpage'!EG190</f>
        <v>7.92</v>
      </c>
      <c r="AQ102" s="3">
        <f>'Pine Stumpage'!EH190</f>
        <v>19.600000000000001</v>
      </c>
      <c r="AR102" s="3">
        <f>'Pine Stumpage'!EM190</f>
        <v>15.57</v>
      </c>
      <c r="AS102" s="3">
        <f>'Pine Stumpage'!EN190</f>
        <v>13.35</v>
      </c>
      <c r="AT102" s="3">
        <f>'Pine Stumpage'!ER190</f>
        <v>24.12</v>
      </c>
      <c r="AU102" s="3">
        <f>'Pine Stumpage'!ES190</f>
        <v>25.02</v>
      </c>
      <c r="AV102" s="5"/>
      <c r="AW102" s="2">
        <v>137.4</v>
      </c>
      <c r="AX102" s="2">
        <v>137.76666666666665</v>
      </c>
      <c r="AY102" s="3">
        <v>175.8</v>
      </c>
      <c r="AZ102" s="3">
        <v>175.69999999999996</v>
      </c>
    </row>
    <row r="103" spans="1:52" x14ac:dyDescent="0.25">
      <c r="A103" s="17">
        <v>2001</v>
      </c>
      <c r="B103" s="17">
        <v>2</v>
      </c>
      <c r="C103" s="2">
        <f t="shared" si="4"/>
        <v>98</v>
      </c>
      <c r="D103" s="3">
        <f>'Pine Stumpage'!F191</f>
        <v>304</v>
      </c>
      <c r="E103" s="3">
        <f>'Pine Stumpage'!G191</f>
        <v>351</v>
      </c>
      <c r="F103" s="3">
        <f>'Pine Stumpage'!M191</f>
        <v>265</v>
      </c>
      <c r="G103" s="3">
        <f>'Pine Stumpage'!N191</f>
        <v>221</v>
      </c>
      <c r="H103" s="3">
        <f>'Pine Stumpage'!T191</f>
        <v>261</v>
      </c>
      <c r="I103" s="3">
        <f>'Pine Stumpage'!U191</f>
        <v>246</v>
      </c>
      <c r="J103" s="3">
        <f>'Pine Stumpage'!AA191</f>
        <v>209</v>
      </c>
      <c r="K103" s="3">
        <f>'Pine Stumpage'!AB191</f>
        <v>314</v>
      </c>
      <c r="L103" s="3">
        <f>'Pine Stumpage'!AH191</f>
        <v>278</v>
      </c>
      <c r="M103" s="3">
        <f>'Pine Stumpage'!AI191</f>
        <v>268</v>
      </c>
      <c r="N103" s="3">
        <f>'Pine Stumpage'!AO191</f>
        <v>284</v>
      </c>
      <c r="O103" s="3">
        <f>'Pine Stumpage'!AP191</f>
        <v>313</v>
      </c>
      <c r="P103" s="3">
        <f>'Pine Stumpage'!AV191</f>
        <v>215</v>
      </c>
      <c r="Q103" s="3">
        <f>'Pine Stumpage'!AW191</f>
        <v>318</v>
      </c>
      <c r="R103" s="3">
        <f>'Pine Stumpage'!BC191</f>
        <v>295</v>
      </c>
      <c r="S103" s="3">
        <f>'Pine Stumpage'!BD191</f>
        <v>300</v>
      </c>
      <c r="T103" s="3">
        <f>'Pine Stumpage'!BJ191</f>
        <v>124</v>
      </c>
      <c r="U103" s="3">
        <f>'Pine Stumpage'!BK191</f>
        <v>145</v>
      </c>
      <c r="V103" s="3">
        <f>'Pine Stumpage'!BP191</f>
        <v>260</v>
      </c>
      <c r="W103" s="3">
        <f>'Pine Stumpage'!BQ191</f>
        <v>274</v>
      </c>
      <c r="X103" s="3">
        <f>'Pine Stumpage'!BU191</f>
        <v>191</v>
      </c>
      <c r="Y103" s="3">
        <f>'Pine Stumpage'!BV191</f>
        <v>221</v>
      </c>
      <c r="Z103" s="3">
        <f>'Pine Stumpage'!CC191</f>
        <v>15.69</v>
      </c>
      <c r="AA103" s="3">
        <f>'Pine Stumpage'!CD191</f>
        <v>19.39</v>
      </c>
      <c r="AB103" s="3">
        <f>'Pine Stumpage'!CJ191</f>
        <v>13.87</v>
      </c>
      <c r="AC103" s="3">
        <f>'Pine Stumpage'!CK191</f>
        <v>10.85</v>
      </c>
      <c r="AD103" s="3">
        <f>'Pine Stumpage'!CQ191</f>
        <v>25.13</v>
      </c>
      <c r="AE103" s="3">
        <f>'Pine Stumpage'!CR191</f>
        <v>19.86</v>
      </c>
      <c r="AF103" s="3">
        <f>'Pine Stumpage'!CX191</f>
        <v>15.75</v>
      </c>
      <c r="AG103" s="3">
        <f>'Pine Stumpage'!CY191</f>
        <v>22</v>
      </c>
      <c r="AH103" s="3">
        <f>'Pine Stumpage'!DE191</f>
        <v>16.96</v>
      </c>
      <c r="AI103" s="3">
        <f>'Pine Stumpage'!DF191</f>
        <v>16.149999999999999</v>
      </c>
      <c r="AJ103" s="3">
        <f>'Pine Stumpage'!DL191</f>
        <v>19.93</v>
      </c>
      <c r="AK103" s="3">
        <f>'Pine Stumpage'!DM191</f>
        <v>15.2</v>
      </c>
      <c r="AL103" s="3">
        <f>'Pine Stumpage'!DS191</f>
        <v>16.09</v>
      </c>
      <c r="AM103" s="3">
        <f>'Pine Stumpage'!DT191</f>
        <v>15.4</v>
      </c>
      <c r="AN103" s="3">
        <f>'Pine Stumpage'!DZ191</f>
        <v>20.11</v>
      </c>
      <c r="AO103" s="3">
        <f>'Pine Stumpage'!EA191</f>
        <v>19.899999999999999</v>
      </c>
      <c r="AP103" s="3">
        <f>'Pine Stumpage'!EG191</f>
        <v>9.65</v>
      </c>
      <c r="AQ103" s="3">
        <f>'Pine Stumpage'!EH191</f>
        <v>17.260000000000002</v>
      </c>
      <c r="AR103" s="3">
        <f>'Pine Stumpage'!EM191</f>
        <v>14.38</v>
      </c>
      <c r="AS103" s="3">
        <f>'Pine Stumpage'!EN191</f>
        <v>14.45</v>
      </c>
      <c r="AT103" s="3">
        <f>'Pine Stumpage'!ER191</f>
        <v>23.29</v>
      </c>
      <c r="AU103" s="3">
        <f>'Pine Stumpage'!ES191</f>
        <v>23.77</v>
      </c>
      <c r="AV103" s="5"/>
      <c r="AW103" s="2">
        <v>136.80000000000001</v>
      </c>
      <c r="AX103" s="2">
        <v>136.23333333333335</v>
      </c>
      <c r="AY103" s="3">
        <v>177.7</v>
      </c>
      <c r="AZ103" s="3">
        <v>177.53333333333333</v>
      </c>
    </row>
    <row r="104" spans="1:52" x14ac:dyDescent="0.25">
      <c r="A104" s="17">
        <v>2001</v>
      </c>
      <c r="B104" s="17">
        <v>3</v>
      </c>
      <c r="C104" s="2">
        <f t="shared" si="4"/>
        <v>99</v>
      </c>
      <c r="D104" s="3">
        <f>'Pine Stumpage'!F192</f>
        <v>263</v>
      </c>
      <c r="E104" s="3">
        <f>'Pine Stumpage'!G192</f>
        <v>338</v>
      </c>
      <c r="F104" s="3">
        <f>'Pine Stumpage'!M192</f>
        <v>259</v>
      </c>
      <c r="G104" s="3">
        <f>'Pine Stumpage'!N192</f>
        <v>233</v>
      </c>
      <c r="H104" s="3">
        <f>'Pine Stumpage'!T192</f>
        <v>295</v>
      </c>
      <c r="I104" s="3">
        <f>'Pine Stumpage'!U192</f>
        <v>279</v>
      </c>
      <c r="J104" s="3">
        <f>'Pine Stumpage'!AA192</f>
        <v>264</v>
      </c>
      <c r="K104" s="3">
        <f>'Pine Stumpage'!AB192</f>
        <v>353</v>
      </c>
      <c r="L104" s="3">
        <f>'Pine Stumpage'!AH192</f>
        <v>251</v>
      </c>
      <c r="M104" s="3">
        <f>'Pine Stumpage'!AI192</f>
        <v>271</v>
      </c>
      <c r="N104" s="3">
        <f>'Pine Stumpage'!AO192</f>
        <v>297</v>
      </c>
      <c r="O104" s="3">
        <f>'Pine Stumpage'!AP192</f>
        <v>306</v>
      </c>
      <c r="P104" s="3">
        <f>'Pine Stumpage'!AV192</f>
        <v>183</v>
      </c>
      <c r="Q104" s="3">
        <f>'Pine Stumpage'!AW192</f>
        <v>353</v>
      </c>
      <c r="R104" s="3">
        <f>'Pine Stumpage'!BC192</f>
        <v>282</v>
      </c>
      <c r="S104" s="3">
        <f>'Pine Stumpage'!BD192</f>
        <v>325</v>
      </c>
      <c r="T104" s="3">
        <f>'Pine Stumpage'!BJ192</f>
        <v>122</v>
      </c>
      <c r="U104" s="3">
        <f>'Pine Stumpage'!BK192</f>
        <v>167</v>
      </c>
      <c r="V104" s="3">
        <f>'Pine Stumpage'!BP192</f>
        <v>254</v>
      </c>
      <c r="W104" s="3">
        <f>'Pine Stumpage'!BQ192</f>
        <v>266</v>
      </c>
      <c r="X104" s="3">
        <f>'Pine Stumpage'!BU192</f>
        <v>191</v>
      </c>
      <c r="Y104" s="3">
        <f>'Pine Stumpage'!BV192</f>
        <v>256</v>
      </c>
      <c r="Z104" s="3">
        <f>'Pine Stumpage'!CC192</f>
        <v>13.59</v>
      </c>
      <c r="AA104" s="3">
        <f>'Pine Stumpage'!CD192</f>
        <v>17.649999999999999</v>
      </c>
      <c r="AB104" s="3">
        <f>'Pine Stumpage'!CJ192</f>
        <v>11.91</v>
      </c>
      <c r="AC104" s="3">
        <f>'Pine Stumpage'!CK192</f>
        <v>10.43</v>
      </c>
      <c r="AD104" s="3">
        <f>'Pine Stumpage'!CQ192</f>
        <v>28.15</v>
      </c>
      <c r="AE104" s="3">
        <f>'Pine Stumpage'!CR192</f>
        <v>20.46</v>
      </c>
      <c r="AF104" s="3">
        <f>'Pine Stumpage'!CX192</f>
        <v>17.37</v>
      </c>
      <c r="AG104" s="3">
        <f>'Pine Stumpage'!CY192</f>
        <v>21.98</v>
      </c>
      <c r="AH104" s="3">
        <f>'Pine Stumpage'!DE192</f>
        <v>16.63</v>
      </c>
      <c r="AI104" s="3">
        <f>'Pine Stumpage'!DF192</f>
        <v>15.95</v>
      </c>
      <c r="AJ104" s="3">
        <f>'Pine Stumpage'!DL192</f>
        <v>17.86</v>
      </c>
      <c r="AK104" s="3">
        <f>'Pine Stumpage'!DM192</f>
        <v>17.309999999999999</v>
      </c>
      <c r="AL104" s="3">
        <f>'Pine Stumpage'!DS192</f>
        <v>10.130000000000001</v>
      </c>
      <c r="AM104" s="3">
        <f>'Pine Stumpage'!DT192</f>
        <v>17.54</v>
      </c>
      <c r="AN104" s="3">
        <f>'Pine Stumpage'!DZ192</f>
        <v>16.8</v>
      </c>
      <c r="AO104" s="3">
        <f>'Pine Stumpage'!EA192</f>
        <v>18.93</v>
      </c>
      <c r="AP104" s="3">
        <f>'Pine Stumpage'!EG192</f>
        <v>13.2</v>
      </c>
      <c r="AQ104" s="3">
        <f>'Pine Stumpage'!EH192</f>
        <v>16.75</v>
      </c>
      <c r="AR104" s="3">
        <f>'Pine Stumpage'!EM192</f>
        <v>13.57</v>
      </c>
      <c r="AS104" s="3">
        <f>'Pine Stumpage'!EN192</f>
        <v>13.98</v>
      </c>
      <c r="AT104" s="3">
        <f>'Pine Stumpage'!ER192</f>
        <v>22.98</v>
      </c>
      <c r="AU104" s="3">
        <f>'Pine Stumpage'!ES192</f>
        <v>23.84</v>
      </c>
      <c r="AV104" s="5"/>
      <c r="AW104" s="2">
        <v>133.4</v>
      </c>
      <c r="AX104" s="2">
        <v>133.36666666666667</v>
      </c>
      <c r="AY104" s="3">
        <v>177.5</v>
      </c>
      <c r="AZ104" s="3">
        <v>177.76666666666665</v>
      </c>
    </row>
    <row r="105" spans="1:52" x14ac:dyDescent="0.25">
      <c r="A105" s="17">
        <v>2001</v>
      </c>
      <c r="B105" s="17">
        <v>4</v>
      </c>
      <c r="C105" s="2">
        <f t="shared" si="4"/>
        <v>100</v>
      </c>
      <c r="D105" s="3">
        <f>'Pine Stumpage'!F193</f>
        <v>277</v>
      </c>
      <c r="E105" s="3">
        <f>'Pine Stumpage'!G193</f>
        <v>341</v>
      </c>
      <c r="F105" s="3">
        <f>'Pine Stumpage'!M193</f>
        <v>269</v>
      </c>
      <c r="G105" s="3">
        <f>'Pine Stumpage'!N193</f>
        <v>245</v>
      </c>
      <c r="H105" s="3">
        <f>'Pine Stumpage'!T193</f>
        <v>286</v>
      </c>
      <c r="I105" s="3">
        <f>'Pine Stumpage'!U193</f>
        <v>265</v>
      </c>
      <c r="J105" s="3">
        <f>'Pine Stumpage'!AA193</f>
        <v>278</v>
      </c>
      <c r="K105" s="3">
        <f>'Pine Stumpage'!AB193</f>
        <v>345</v>
      </c>
      <c r="L105" s="3">
        <f>'Pine Stumpage'!AH193</f>
        <v>255</v>
      </c>
      <c r="M105" s="3">
        <f>'Pine Stumpage'!AI193</f>
        <v>282</v>
      </c>
      <c r="N105" s="3">
        <f>'Pine Stumpage'!AO193</f>
        <v>330</v>
      </c>
      <c r="O105" s="3">
        <f>'Pine Stumpage'!AP193</f>
        <v>322</v>
      </c>
      <c r="P105" s="3">
        <f>'Pine Stumpage'!AV193</f>
        <v>256</v>
      </c>
      <c r="Q105" s="3">
        <f>'Pine Stumpage'!AW193</f>
        <v>352</v>
      </c>
      <c r="R105" s="3">
        <f>'Pine Stumpage'!BC193</f>
        <v>269</v>
      </c>
      <c r="S105" s="3">
        <f>'Pine Stumpage'!BD193</f>
        <v>319</v>
      </c>
      <c r="T105" s="3">
        <f>'Pine Stumpage'!BJ193</f>
        <v>132</v>
      </c>
      <c r="U105" s="3">
        <f>'Pine Stumpage'!BK193</f>
        <v>204</v>
      </c>
      <c r="V105" s="3">
        <f>'Pine Stumpage'!BP193</f>
        <v>260</v>
      </c>
      <c r="W105" s="3">
        <f>'Pine Stumpage'!BQ193</f>
        <v>242</v>
      </c>
      <c r="X105" s="3">
        <f>'Pine Stumpage'!BU193</f>
        <v>175</v>
      </c>
      <c r="Y105" s="3">
        <f>'Pine Stumpage'!BV193</f>
        <v>228</v>
      </c>
      <c r="Z105" s="3">
        <f>'Pine Stumpage'!CC193</f>
        <v>13.35</v>
      </c>
      <c r="AA105" s="3">
        <f>'Pine Stumpage'!CD193</f>
        <v>17.88</v>
      </c>
      <c r="AB105" s="3">
        <f>'Pine Stumpage'!CJ193</f>
        <v>13.19</v>
      </c>
      <c r="AC105" s="3">
        <f>'Pine Stumpage'!CK193</f>
        <v>10.91</v>
      </c>
      <c r="AD105" s="3">
        <f>'Pine Stumpage'!CQ193</f>
        <v>23.33</v>
      </c>
      <c r="AE105" s="3">
        <f>'Pine Stumpage'!CR193</f>
        <v>12.38</v>
      </c>
      <c r="AF105" s="3">
        <f>'Pine Stumpage'!CX193</f>
        <v>15.62</v>
      </c>
      <c r="AG105" s="3">
        <f>'Pine Stumpage'!CY193</f>
        <v>21.53</v>
      </c>
      <c r="AH105" s="3">
        <f>'Pine Stumpage'!DE193</f>
        <v>17.690000000000001</v>
      </c>
      <c r="AI105" s="3">
        <f>'Pine Stumpage'!DF193</f>
        <v>16.75</v>
      </c>
      <c r="AJ105" s="3">
        <f>'Pine Stumpage'!DL193</f>
        <v>18.95</v>
      </c>
      <c r="AK105" s="3">
        <f>'Pine Stumpage'!DM193</f>
        <v>18.84</v>
      </c>
      <c r="AL105" s="3">
        <f>'Pine Stumpage'!DS193</f>
        <v>11.68</v>
      </c>
      <c r="AM105" s="3">
        <f>'Pine Stumpage'!DT193</f>
        <v>17.89</v>
      </c>
      <c r="AN105" s="3">
        <f>'Pine Stumpage'!DZ193</f>
        <v>17.899999999999999</v>
      </c>
      <c r="AO105" s="3">
        <f>'Pine Stumpage'!EA193</f>
        <v>18.2</v>
      </c>
      <c r="AP105" s="3">
        <f>'Pine Stumpage'!EG193</f>
        <v>10.32</v>
      </c>
      <c r="AQ105" s="3">
        <f>'Pine Stumpage'!EH193</f>
        <v>19.510000000000002</v>
      </c>
      <c r="AR105" s="3">
        <f>'Pine Stumpage'!EM193</f>
        <v>14.65</v>
      </c>
      <c r="AS105" s="3">
        <f>'Pine Stumpage'!EN193</f>
        <v>11.42</v>
      </c>
      <c r="AT105" s="3">
        <f>'Pine Stumpage'!ER193</f>
        <v>21.11</v>
      </c>
      <c r="AU105" s="3">
        <f>'Pine Stumpage'!ES193</f>
        <v>22.3</v>
      </c>
      <c r="AV105" s="5"/>
      <c r="AW105" s="2">
        <v>129.80000000000001</v>
      </c>
      <c r="AX105" s="2">
        <v>129.4</v>
      </c>
      <c r="AY105" s="3">
        <v>177.4</v>
      </c>
      <c r="AZ105" s="3">
        <v>177.26666666666665</v>
      </c>
    </row>
    <row r="106" spans="1:52" x14ac:dyDescent="0.25">
      <c r="A106" s="17">
        <v>2002</v>
      </c>
      <c r="B106" s="17">
        <v>1</v>
      </c>
      <c r="C106" s="2">
        <f t="shared" si="4"/>
        <v>101</v>
      </c>
      <c r="D106" s="3">
        <f>'Pine Stumpage'!F194</f>
        <v>311</v>
      </c>
      <c r="E106" s="3">
        <f>'Pine Stumpage'!G194</f>
        <v>353</v>
      </c>
      <c r="F106" s="3">
        <f>'Pine Stumpage'!M194</f>
        <v>285</v>
      </c>
      <c r="G106" s="3">
        <f>'Pine Stumpage'!N194</f>
        <v>227</v>
      </c>
      <c r="H106" s="3">
        <f>'Pine Stumpage'!T194</f>
        <v>287</v>
      </c>
      <c r="I106" s="3">
        <f>'Pine Stumpage'!U194</f>
        <v>272</v>
      </c>
      <c r="J106" s="3">
        <f>'Pine Stumpage'!AA194</f>
        <v>244</v>
      </c>
      <c r="K106" s="3">
        <f>'Pine Stumpage'!AB194</f>
        <v>345</v>
      </c>
      <c r="L106" s="3">
        <f>'Pine Stumpage'!AH194</f>
        <v>293</v>
      </c>
      <c r="M106" s="3">
        <f>'Pine Stumpage'!AI194</f>
        <v>283</v>
      </c>
      <c r="N106" s="3">
        <f>'Pine Stumpage'!AO194</f>
        <v>334</v>
      </c>
      <c r="O106" s="3">
        <f>'Pine Stumpage'!AP194</f>
        <v>337</v>
      </c>
      <c r="P106" s="3">
        <f>'Pine Stumpage'!AV194</f>
        <v>219</v>
      </c>
      <c r="Q106" s="3">
        <f>'Pine Stumpage'!AW194</f>
        <v>311</v>
      </c>
      <c r="R106" s="3">
        <f>'Pine Stumpage'!BC194</f>
        <v>263</v>
      </c>
      <c r="S106" s="3">
        <f>'Pine Stumpage'!BD194</f>
        <v>311</v>
      </c>
      <c r="T106" s="3">
        <f>'Pine Stumpage'!BJ194</f>
        <v>139</v>
      </c>
      <c r="U106" s="3">
        <f>'Pine Stumpage'!BK194</f>
        <v>218</v>
      </c>
      <c r="V106" s="3">
        <f>'Pine Stumpage'!BP194</f>
        <v>261</v>
      </c>
      <c r="W106" s="3">
        <f>'Pine Stumpage'!BQ194</f>
        <v>265</v>
      </c>
      <c r="X106" s="3">
        <f>'Pine Stumpage'!BU194</f>
        <v>191</v>
      </c>
      <c r="Y106" s="3">
        <f>'Pine Stumpage'!BV194</f>
        <v>240</v>
      </c>
      <c r="Z106" s="3">
        <f>'Pine Stumpage'!CC194</f>
        <v>14.26</v>
      </c>
      <c r="AA106" s="3">
        <f>'Pine Stumpage'!CD194</f>
        <v>18.8</v>
      </c>
      <c r="AB106" s="3">
        <f>'Pine Stumpage'!CJ194</f>
        <v>13.88</v>
      </c>
      <c r="AC106" s="3">
        <f>'Pine Stumpage'!CK194</f>
        <v>12.66</v>
      </c>
      <c r="AD106" s="3">
        <f>'Pine Stumpage'!CQ194</f>
        <v>23.97</v>
      </c>
      <c r="AE106" s="3">
        <f>'Pine Stumpage'!CR194</f>
        <v>19.14</v>
      </c>
      <c r="AF106" s="3">
        <f>'Pine Stumpage'!CX194</f>
        <v>14.47</v>
      </c>
      <c r="AG106" s="3">
        <f>'Pine Stumpage'!CY194</f>
        <v>19.010000000000002</v>
      </c>
      <c r="AH106" s="3">
        <f>'Pine Stumpage'!DE194</f>
        <v>17.350000000000001</v>
      </c>
      <c r="AI106" s="3">
        <f>'Pine Stumpage'!DF194</f>
        <v>20.6</v>
      </c>
      <c r="AJ106" s="3">
        <f>'Pine Stumpage'!DL194</f>
        <v>17.649999999999999</v>
      </c>
      <c r="AK106" s="3">
        <f>'Pine Stumpage'!DM194</f>
        <v>20.6</v>
      </c>
      <c r="AL106" s="3">
        <f>'Pine Stumpage'!DS194</f>
        <v>12.01</v>
      </c>
      <c r="AM106" s="3">
        <f>'Pine Stumpage'!DT194</f>
        <v>16.09</v>
      </c>
      <c r="AN106" s="3">
        <f>'Pine Stumpage'!DZ194</f>
        <v>14.59</v>
      </c>
      <c r="AO106" s="3">
        <f>'Pine Stumpage'!EA194</f>
        <v>18.34</v>
      </c>
      <c r="AP106" s="3">
        <f>'Pine Stumpage'!EG194</f>
        <v>14.07</v>
      </c>
      <c r="AQ106" s="3">
        <f>'Pine Stumpage'!EH194</f>
        <v>16.75</v>
      </c>
      <c r="AR106" s="3">
        <f>'Pine Stumpage'!EM194</f>
        <v>14.19</v>
      </c>
      <c r="AS106" s="3">
        <f>'Pine Stumpage'!EN194</f>
        <v>14.78</v>
      </c>
      <c r="AT106" s="3">
        <f>'Pine Stumpage'!ER194</f>
        <v>21.11</v>
      </c>
      <c r="AU106" s="3">
        <f>'Pine Stumpage'!ES194</f>
        <v>19</v>
      </c>
      <c r="AV106" s="5"/>
      <c r="AW106" s="2">
        <v>128.4</v>
      </c>
      <c r="AX106" s="2">
        <v>128.9</v>
      </c>
      <c r="AY106" s="3">
        <v>177.8</v>
      </c>
      <c r="AZ106" s="3">
        <v>177.9</v>
      </c>
    </row>
    <row r="107" spans="1:52" x14ac:dyDescent="0.25">
      <c r="A107" s="17">
        <v>2002</v>
      </c>
      <c r="B107" s="17">
        <v>2</v>
      </c>
      <c r="C107" s="2">
        <f t="shared" si="4"/>
        <v>102</v>
      </c>
      <c r="D107" s="3">
        <f>'Pine Stumpage'!F195</f>
        <v>302</v>
      </c>
      <c r="E107" s="3">
        <f>'Pine Stumpage'!G195</f>
        <v>347</v>
      </c>
      <c r="F107" s="3">
        <f>'Pine Stumpage'!M195</f>
        <v>289</v>
      </c>
      <c r="G107" s="3">
        <f>'Pine Stumpage'!N195</f>
        <v>230</v>
      </c>
      <c r="H107" s="3">
        <f>'Pine Stumpage'!T195</f>
        <v>279</v>
      </c>
      <c r="I107" s="3">
        <f>'Pine Stumpage'!U195</f>
        <v>232</v>
      </c>
      <c r="J107" s="3">
        <f>'Pine Stumpage'!AA195</f>
        <v>228</v>
      </c>
      <c r="K107" s="3">
        <f>'Pine Stumpage'!AB195</f>
        <v>335</v>
      </c>
      <c r="L107" s="3">
        <f>'Pine Stumpage'!AH195</f>
        <v>272</v>
      </c>
      <c r="M107" s="3">
        <f>'Pine Stumpage'!AI195</f>
        <v>276</v>
      </c>
      <c r="N107" s="3">
        <f>'Pine Stumpage'!AO195</f>
        <v>311</v>
      </c>
      <c r="O107" s="3">
        <f>'Pine Stumpage'!AP195</f>
        <v>360</v>
      </c>
      <c r="P107" s="3">
        <f>'Pine Stumpage'!AV195</f>
        <v>230</v>
      </c>
      <c r="Q107" s="3">
        <f>'Pine Stumpage'!AW195</f>
        <v>314</v>
      </c>
      <c r="R107" s="3">
        <f>'Pine Stumpage'!BC195</f>
        <v>295</v>
      </c>
      <c r="S107" s="3">
        <f>'Pine Stumpage'!BD195</f>
        <v>313</v>
      </c>
      <c r="T107" s="3">
        <f>'Pine Stumpage'!BJ195</f>
        <v>139</v>
      </c>
      <c r="U107" s="3">
        <f>'Pine Stumpage'!BK195</f>
        <v>249</v>
      </c>
      <c r="V107" s="3">
        <f>'Pine Stumpage'!BP195</f>
        <v>279</v>
      </c>
      <c r="W107" s="3">
        <f>'Pine Stumpage'!BQ195</f>
        <v>305</v>
      </c>
      <c r="X107" s="3">
        <f>'Pine Stumpage'!BU195</f>
        <v>186</v>
      </c>
      <c r="Y107" s="3">
        <f>'Pine Stumpage'!BV195</f>
        <v>247</v>
      </c>
      <c r="Z107" s="3">
        <f>'Pine Stumpage'!CC195</f>
        <v>13.78</v>
      </c>
      <c r="AA107" s="3">
        <f>'Pine Stumpage'!CD195</f>
        <v>14.73</v>
      </c>
      <c r="AB107" s="3">
        <f>'Pine Stumpage'!CJ195</f>
        <v>13.01</v>
      </c>
      <c r="AC107" s="3">
        <f>'Pine Stumpage'!CK195</f>
        <v>12.53</v>
      </c>
      <c r="AD107" s="3">
        <f>'Pine Stumpage'!CQ195</f>
        <v>20.9</v>
      </c>
      <c r="AE107" s="3">
        <f>'Pine Stumpage'!CR195</f>
        <v>18.079999999999998</v>
      </c>
      <c r="AF107" s="3">
        <f>'Pine Stumpage'!CX195</f>
        <v>12.05</v>
      </c>
      <c r="AG107" s="3">
        <f>'Pine Stumpage'!CY195</f>
        <v>18.510000000000002</v>
      </c>
      <c r="AH107" s="3">
        <f>'Pine Stumpage'!DE195</f>
        <v>13.91</v>
      </c>
      <c r="AI107" s="3">
        <f>'Pine Stumpage'!DF195</f>
        <v>18.399999999999999</v>
      </c>
      <c r="AJ107" s="3">
        <f>'Pine Stumpage'!DL195</f>
        <v>13.27</v>
      </c>
      <c r="AK107" s="3">
        <f>'Pine Stumpage'!DM195</f>
        <v>17.02</v>
      </c>
      <c r="AL107" s="3">
        <f>'Pine Stumpage'!DS195</f>
        <v>11.83</v>
      </c>
      <c r="AM107" s="3">
        <f>'Pine Stumpage'!DT195</f>
        <v>15.03</v>
      </c>
      <c r="AN107" s="3">
        <f>'Pine Stumpage'!DZ195</f>
        <v>14.79</v>
      </c>
      <c r="AO107" s="3">
        <f>'Pine Stumpage'!EA195</f>
        <v>15.75</v>
      </c>
      <c r="AP107" s="3">
        <f>'Pine Stumpage'!EG195</f>
        <v>13.11</v>
      </c>
      <c r="AQ107" s="3">
        <f>'Pine Stumpage'!EH195</f>
        <v>18.690000000000001</v>
      </c>
      <c r="AR107" s="3">
        <f>'Pine Stumpage'!EM195</f>
        <v>14.87</v>
      </c>
      <c r="AS107" s="3">
        <f>'Pine Stumpage'!EN195</f>
        <v>11.36</v>
      </c>
      <c r="AT107" s="3">
        <f>'Pine Stumpage'!ER195</f>
        <v>22.11</v>
      </c>
      <c r="AU107" s="3">
        <f>'Pine Stumpage'!ES195</f>
        <v>20.09</v>
      </c>
      <c r="AV107" s="5"/>
      <c r="AW107" s="2">
        <v>130.80000000000001</v>
      </c>
      <c r="AX107" s="2">
        <v>130.83333333333334</v>
      </c>
      <c r="AY107" s="3">
        <v>179.8</v>
      </c>
      <c r="AZ107" s="3">
        <v>179.83333333333334</v>
      </c>
    </row>
    <row r="108" spans="1:52" x14ac:dyDescent="0.25">
      <c r="A108" s="17">
        <v>2002</v>
      </c>
      <c r="B108" s="17">
        <v>3</v>
      </c>
      <c r="C108" s="2">
        <f t="shared" si="4"/>
        <v>103</v>
      </c>
      <c r="D108" s="3">
        <f>'Pine Stumpage'!F196</f>
        <v>334</v>
      </c>
      <c r="E108" s="3">
        <f>'Pine Stumpage'!G196</f>
        <v>330</v>
      </c>
      <c r="F108" s="3">
        <f>'Pine Stumpage'!M196</f>
        <v>255</v>
      </c>
      <c r="G108" s="3">
        <f>'Pine Stumpage'!N196</f>
        <v>255</v>
      </c>
      <c r="H108" s="3">
        <f>'Pine Stumpage'!T196</f>
        <v>278</v>
      </c>
      <c r="I108" s="3">
        <f>'Pine Stumpage'!U196</f>
        <v>236</v>
      </c>
      <c r="J108" s="3">
        <f>'Pine Stumpage'!AA196</f>
        <v>256</v>
      </c>
      <c r="K108" s="3">
        <f>'Pine Stumpage'!AB196</f>
        <v>333</v>
      </c>
      <c r="L108" s="3">
        <f>'Pine Stumpage'!AH196</f>
        <v>253</v>
      </c>
      <c r="M108" s="3">
        <f>'Pine Stumpage'!AI196</f>
        <v>273</v>
      </c>
      <c r="N108" s="3">
        <f>'Pine Stumpage'!AO196</f>
        <v>312</v>
      </c>
      <c r="O108" s="3">
        <f>'Pine Stumpage'!AP196</f>
        <v>317</v>
      </c>
      <c r="P108" s="3">
        <f>'Pine Stumpage'!AV196</f>
        <v>260</v>
      </c>
      <c r="Q108" s="3">
        <f>'Pine Stumpage'!AW196</f>
        <v>325</v>
      </c>
      <c r="R108" s="3">
        <f>'Pine Stumpage'!BC196</f>
        <v>280</v>
      </c>
      <c r="S108" s="3">
        <f>'Pine Stumpage'!BD196</f>
        <v>314</v>
      </c>
      <c r="T108" s="3">
        <f>'Pine Stumpage'!BJ196</f>
        <v>138</v>
      </c>
      <c r="U108" s="3">
        <f>'Pine Stumpage'!BK196</f>
        <v>243</v>
      </c>
      <c r="V108" s="3">
        <f>'Pine Stumpage'!BP196</f>
        <v>261</v>
      </c>
      <c r="W108" s="3">
        <f>'Pine Stumpage'!BQ196</f>
        <v>256</v>
      </c>
      <c r="X108" s="3">
        <f>'Pine Stumpage'!BU196</f>
        <v>227</v>
      </c>
      <c r="Y108" s="3">
        <f>'Pine Stumpage'!BV196</f>
        <v>224</v>
      </c>
      <c r="Z108" s="3">
        <f>'Pine Stumpage'!CC196</f>
        <v>14.46</v>
      </c>
      <c r="AA108" s="3">
        <f>'Pine Stumpage'!CD196</f>
        <v>14.73</v>
      </c>
      <c r="AB108" s="3">
        <f>'Pine Stumpage'!CJ196</f>
        <v>12.34</v>
      </c>
      <c r="AC108" s="3">
        <f>'Pine Stumpage'!CK196</f>
        <v>12.38</v>
      </c>
      <c r="AD108" s="3">
        <f>'Pine Stumpage'!CQ196</f>
        <v>22.94</v>
      </c>
      <c r="AE108" s="3">
        <f>'Pine Stumpage'!CR196</f>
        <v>18.63</v>
      </c>
      <c r="AF108" s="3">
        <f>'Pine Stumpage'!CX196</f>
        <v>13.86</v>
      </c>
      <c r="AG108" s="3">
        <f>'Pine Stumpage'!CY196</f>
        <v>17.510000000000002</v>
      </c>
      <c r="AH108" s="3">
        <f>'Pine Stumpage'!DE196</f>
        <v>14.32</v>
      </c>
      <c r="AI108" s="3">
        <f>'Pine Stumpage'!DF196</f>
        <v>17.190000000000001</v>
      </c>
      <c r="AJ108" s="3">
        <f>'Pine Stumpage'!DL196</f>
        <v>12.37</v>
      </c>
      <c r="AK108" s="3">
        <f>'Pine Stumpage'!DM196</f>
        <v>17.760000000000002</v>
      </c>
      <c r="AL108" s="3">
        <f>'Pine Stumpage'!DS196</f>
        <v>11.35</v>
      </c>
      <c r="AM108" s="3">
        <f>'Pine Stumpage'!DT196</f>
        <v>14.54</v>
      </c>
      <c r="AN108" s="3">
        <f>'Pine Stumpage'!DZ196</f>
        <v>13.27</v>
      </c>
      <c r="AO108" s="3">
        <f>'Pine Stumpage'!EA196</f>
        <v>14.75</v>
      </c>
      <c r="AP108" s="3">
        <f>'Pine Stumpage'!EG196</f>
        <v>12.57</v>
      </c>
      <c r="AQ108" s="3">
        <f>'Pine Stumpage'!EH196</f>
        <v>19.03</v>
      </c>
      <c r="AR108" s="3">
        <f>'Pine Stumpage'!EM196</f>
        <v>13.07</v>
      </c>
      <c r="AS108" s="3">
        <f>'Pine Stumpage'!EN196</f>
        <v>12.01</v>
      </c>
      <c r="AT108" s="3">
        <f>'Pine Stumpage'!ER196</f>
        <v>20.98</v>
      </c>
      <c r="AU108" s="3">
        <f>'Pine Stumpage'!ES196</f>
        <v>21.02</v>
      </c>
      <c r="AV108" s="5"/>
      <c r="AW108" s="2">
        <v>131.5</v>
      </c>
      <c r="AX108" s="2">
        <v>131.66666666666666</v>
      </c>
      <c r="AY108" s="3">
        <v>180.7</v>
      </c>
      <c r="AZ108" s="3">
        <v>180.6</v>
      </c>
    </row>
    <row r="109" spans="1:52" x14ac:dyDescent="0.25">
      <c r="A109" s="17">
        <v>2002</v>
      </c>
      <c r="B109" s="17">
        <v>4</v>
      </c>
      <c r="C109" s="2">
        <f t="shared" si="4"/>
        <v>104</v>
      </c>
      <c r="D109" s="3">
        <f>'Pine Stumpage'!F197</f>
        <v>325</v>
      </c>
      <c r="E109" s="3">
        <f>'Pine Stumpage'!G197</f>
        <v>341</v>
      </c>
      <c r="F109" s="3">
        <f>'Pine Stumpage'!M197</f>
        <v>269</v>
      </c>
      <c r="G109" s="3">
        <f>'Pine Stumpage'!N197</f>
        <v>259</v>
      </c>
      <c r="H109" s="3">
        <f>'Pine Stumpage'!T197</f>
        <v>277</v>
      </c>
      <c r="I109" s="3">
        <f>'Pine Stumpage'!U197</f>
        <v>247</v>
      </c>
      <c r="J109" s="3">
        <f>'Pine Stumpage'!AA197</f>
        <v>242</v>
      </c>
      <c r="K109" s="3">
        <f>'Pine Stumpage'!AB197</f>
        <v>338</v>
      </c>
      <c r="L109" s="3">
        <f>'Pine Stumpage'!AH197</f>
        <v>285</v>
      </c>
      <c r="M109" s="3">
        <f>'Pine Stumpage'!AI197</f>
        <v>282</v>
      </c>
      <c r="N109" s="3">
        <f>'Pine Stumpage'!AO197</f>
        <v>356</v>
      </c>
      <c r="O109" s="3">
        <f>'Pine Stumpage'!AP197</f>
        <v>349</v>
      </c>
      <c r="P109" s="3">
        <f>'Pine Stumpage'!AV197</f>
        <v>242</v>
      </c>
      <c r="Q109" s="3">
        <f>'Pine Stumpage'!AW197</f>
        <v>317</v>
      </c>
      <c r="R109" s="3">
        <f>'Pine Stumpage'!BC197</f>
        <v>287</v>
      </c>
      <c r="S109" s="3">
        <f>'Pine Stumpage'!BD197</f>
        <v>293</v>
      </c>
      <c r="T109" s="3">
        <f>'Pine Stumpage'!BJ197</f>
        <v>140</v>
      </c>
      <c r="U109" s="3">
        <f>'Pine Stumpage'!BK197</f>
        <v>230</v>
      </c>
      <c r="V109" s="3">
        <f>'Pine Stumpage'!BP197</f>
        <v>261</v>
      </c>
      <c r="W109" s="3">
        <f>'Pine Stumpage'!BQ197</f>
        <v>272</v>
      </c>
      <c r="X109" s="3">
        <f>'Pine Stumpage'!BU197</f>
        <v>233</v>
      </c>
      <c r="Y109" s="3">
        <f>'Pine Stumpage'!BV197</f>
        <v>266</v>
      </c>
      <c r="Z109" s="3">
        <f>'Pine Stumpage'!CC197</f>
        <v>18.02</v>
      </c>
      <c r="AA109" s="3">
        <f>'Pine Stumpage'!CD197</f>
        <v>18</v>
      </c>
      <c r="AB109" s="3">
        <f>'Pine Stumpage'!CJ197</f>
        <v>12.25</v>
      </c>
      <c r="AC109" s="3">
        <f>'Pine Stumpage'!CK197</f>
        <v>12.27</v>
      </c>
      <c r="AD109" s="3">
        <f>'Pine Stumpage'!CQ197</f>
        <v>22.12</v>
      </c>
      <c r="AE109" s="3">
        <f>'Pine Stumpage'!CR197</f>
        <v>19.36</v>
      </c>
      <c r="AF109" s="3">
        <f>'Pine Stumpage'!CX197</f>
        <v>15.02</v>
      </c>
      <c r="AG109" s="3">
        <f>'Pine Stumpage'!CY197</f>
        <v>18.690000000000001</v>
      </c>
      <c r="AH109" s="3">
        <f>'Pine Stumpage'!DE197</f>
        <v>16.600000000000001</v>
      </c>
      <c r="AI109" s="3">
        <f>'Pine Stumpage'!DF197</f>
        <v>17.77</v>
      </c>
      <c r="AJ109" s="3">
        <f>'Pine Stumpage'!DL197</f>
        <v>18.72</v>
      </c>
      <c r="AK109" s="3">
        <f>'Pine Stumpage'!DM197</f>
        <v>21.33</v>
      </c>
      <c r="AL109" s="3">
        <f>'Pine Stumpage'!DS197</f>
        <v>12.17</v>
      </c>
      <c r="AM109" s="3">
        <f>'Pine Stumpage'!DT197</f>
        <v>15.33</v>
      </c>
      <c r="AN109" s="3">
        <f>'Pine Stumpage'!DZ197</f>
        <v>17.09</v>
      </c>
      <c r="AO109" s="3">
        <f>'Pine Stumpage'!EA197</f>
        <v>16.920000000000002</v>
      </c>
      <c r="AP109" s="3">
        <f>'Pine Stumpage'!EG197</f>
        <v>13.23</v>
      </c>
      <c r="AQ109" s="3">
        <f>'Pine Stumpage'!EH197</f>
        <v>21.41</v>
      </c>
      <c r="AR109" s="3">
        <f>'Pine Stumpage'!EM197</f>
        <v>16.75</v>
      </c>
      <c r="AS109" s="3">
        <f>'Pine Stumpage'!EN197</f>
        <v>10.61</v>
      </c>
      <c r="AT109" s="3">
        <f>'Pine Stumpage'!ER197</f>
        <v>21.44</v>
      </c>
      <c r="AU109" s="3">
        <f>'Pine Stumpage'!ES197</f>
        <v>21.23</v>
      </c>
      <c r="AV109" s="5"/>
      <c r="AW109" s="2">
        <v>133.1</v>
      </c>
      <c r="AX109" s="2">
        <v>133.06666666666663</v>
      </c>
      <c r="AY109" s="3">
        <v>181.3</v>
      </c>
      <c r="AZ109" s="3">
        <v>181.16666666666666</v>
      </c>
    </row>
    <row r="110" spans="1:52" x14ac:dyDescent="0.25">
      <c r="A110" s="2">
        <v>2003</v>
      </c>
      <c r="B110" s="17">
        <v>1</v>
      </c>
      <c r="C110" s="2">
        <f t="shared" si="4"/>
        <v>105</v>
      </c>
      <c r="D110" s="3">
        <f>'Pine Stumpage'!F198</f>
        <v>312</v>
      </c>
      <c r="E110" s="3">
        <f>'Pine Stumpage'!G198</f>
        <v>357</v>
      </c>
      <c r="F110" s="3">
        <f>'Pine Stumpage'!M198</f>
        <v>261</v>
      </c>
      <c r="G110" s="3">
        <f>'Pine Stumpage'!N198</f>
        <v>259</v>
      </c>
      <c r="H110" s="3">
        <f>'Pine Stumpage'!T198</f>
        <v>236</v>
      </c>
      <c r="I110" s="3">
        <f>'Pine Stumpage'!U198</f>
        <v>249</v>
      </c>
      <c r="J110" s="3">
        <f>'Pine Stumpage'!AA198</f>
        <v>263</v>
      </c>
      <c r="K110" s="3">
        <f>'Pine Stumpage'!AB198</f>
        <v>316</v>
      </c>
      <c r="L110" s="3">
        <f>'Pine Stumpage'!AH198</f>
        <v>260</v>
      </c>
      <c r="M110" s="3">
        <f>'Pine Stumpage'!AI198</f>
        <v>310</v>
      </c>
      <c r="N110" s="3">
        <f>'Pine Stumpage'!AO198</f>
        <v>349</v>
      </c>
      <c r="O110" s="3">
        <f>'Pine Stumpage'!AP198</f>
        <v>339</v>
      </c>
      <c r="P110" s="3">
        <f>'Pine Stumpage'!AV198</f>
        <v>299</v>
      </c>
      <c r="Q110" s="3">
        <f>'Pine Stumpage'!AW198</f>
        <v>273</v>
      </c>
      <c r="R110" s="3">
        <f>'Pine Stumpage'!BC198</f>
        <v>263</v>
      </c>
      <c r="S110" s="3">
        <f>'Pine Stumpage'!BD198</f>
        <v>279</v>
      </c>
      <c r="T110" s="3">
        <f>'Pine Stumpage'!BJ198</f>
        <v>184</v>
      </c>
      <c r="U110" s="3">
        <f>'Pine Stumpage'!BK198</f>
        <v>220</v>
      </c>
      <c r="V110" s="3">
        <f>'Pine Stumpage'!BP198</f>
        <v>276</v>
      </c>
      <c r="W110" s="3">
        <f>'Pine Stumpage'!BQ198</f>
        <v>303</v>
      </c>
      <c r="X110" s="3">
        <f>'Pine Stumpage'!BU198</f>
        <v>213</v>
      </c>
      <c r="Y110" s="3">
        <f>'Pine Stumpage'!BV198</f>
        <v>233</v>
      </c>
      <c r="Z110" s="3">
        <f>'Pine Stumpage'!CC198</f>
        <v>19.98</v>
      </c>
      <c r="AA110" s="3">
        <f>'Pine Stumpage'!CD198</f>
        <v>20.77</v>
      </c>
      <c r="AB110" s="3">
        <f>'Pine Stumpage'!CJ198</f>
        <v>15.66</v>
      </c>
      <c r="AC110" s="3">
        <f>'Pine Stumpage'!CK198</f>
        <v>12.4</v>
      </c>
      <c r="AD110" s="3">
        <f>'Pine Stumpage'!CQ198</f>
        <v>19.809999999999999</v>
      </c>
      <c r="AE110" s="3">
        <f>'Pine Stumpage'!CR198</f>
        <v>19.95</v>
      </c>
      <c r="AF110" s="3">
        <f>'Pine Stumpage'!CX198</f>
        <v>15.24</v>
      </c>
      <c r="AG110" s="3">
        <f>'Pine Stumpage'!CY198</f>
        <v>15.62</v>
      </c>
      <c r="AH110" s="3">
        <f>'Pine Stumpage'!DE198</f>
        <v>18.29</v>
      </c>
      <c r="AI110" s="3">
        <f>'Pine Stumpage'!DF198</f>
        <v>21.11</v>
      </c>
      <c r="AJ110" s="3">
        <f>'Pine Stumpage'!DL198</f>
        <v>20.94</v>
      </c>
      <c r="AK110" s="3">
        <f>'Pine Stumpage'!DM198</f>
        <v>24.83</v>
      </c>
      <c r="AL110" s="3">
        <f>'Pine Stumpage'!DS198</f>
        <v>18.18</v>
      </c>
      <c r="AM110" s="3">
        <f>'Pine Stumpage'!DT198</f>
        <v>19.850000000000001</v>
      </c>
      <c r="AN110" s="3">
        <f>'Pine Stumpage'!DZ198</f>
        <v>14.69</v>
      </c>
      <c r="AO110" s="3">
        <f>'Pine Stumpage'!EA198</f>
        <v>16.52</v>
      </c>
      <c r="AP110" s="3">
        <f>'Pine Stumpage'!EG198</f>
        <v>19.47</v>
      </c>
      <c r="AQ110" s="3">
        <f>'Pine Stumpage'!EH198</f>
        <v>24.16</v>
      </c>
      <c r="AR110" s="3">
        <f>'Pine Stumpage'!EM198</f>
        <v>17.04</v>
      </c>
      <c r="AS110" s="3">
        <f>'Pine Stumpage'!EN198</f>
        <v>14.43</v>
      </c>
      <c r="AT110" s="3">
        <f>'Pine Stumpage'!ER198</f>
        <v>22.98</v>
      </c>
      <c r="AU110" s="3">
        <f>'Pine Stumpage'!ES198</f>
        <v>22.65</v>
      </c>
      <c r="AV110" s="5"/>
      <c r="AW110" s="2">
        <v>137.6</v>
      </c>
      <c r="AX110" s="2">
        <v>138.03333333333333</v>
      </c>
      <c r="AY110" s="3">
        <v>183.1</v>
      </c>
      <c r="AZ110" s="3">
        <v>183</v>
      </c>
    </row>
    <row r="111" spans="1:52" x14ac:dyDescent="0.25">
      <c r="A111" s="2">
        <v>2003</v>
      </c>
      <c r="B111" s="2">
        <v>2</v>
      </c>
      <c r="C111" s="2">
        <f t="shared" si="4"/>
        <v>106</v>
      </c>
      <c r="D111" s="3">
        <f>'Pine Stumpage'!F199</f>
        <v>328</v>
      </c>
      <c r="E111" s="3">
        <f>'Pine Stumpage'!G199</f>
        <v>335</v>
      </c>
      <c r="F111" s="3">
        <f>'Pine Stumpage'!M199</f>
        <v>260</v>
      </c>
      <c r="G111" s="3">
        <f>'Pine Stumpage'!N199</f>
        <v>300</v>
      </c>
      <c r="H111" s="3">
        <f>'Pine Stumpage'!T199</f>
        <v>278</v>
      </c>
      <c r="I111" s="3">
        <f>'Pine Stumpage'!U199</f>
        <v>250</v>
      </c>
      <c r="J111" s="3">
        <f>'Pine Stumpage'!AA199</f>
        <v>269</v>
      </c>
      <c r="K111" s="3">
        <f>'Pine Stumpage'!AB199</f>
        <v>326</v>
      </c>
      <c r="L111" s="3">
        <f>'Pine Stumpage'!AH199</f>
        <v>262</v>
      </c>
      <c r="M111" s="3">
        <f>'Pine Stumpage'!AI199</f>
        <v>278</v>
      </c>
      <c r="N111" s="3">
        <f>'Pine Stumpage'!AO199</f>
        <v>310</v>
      </c>
      <c r="O111" s="3">
        <f>'Pine Stumpage'!AP199</f>
        <v>310</v>
      </c>
      <c r="P111" s="3">
        <f>'Pine Stumpage'!AV199</f>
        <v>234</v>
      </c>
      <c r="Q111" s="3">
        <f>'Pine Stumpage'!AW199</f>
        <v>313</v>
      </c>
      <c r="R111" s="3">
        <f>'Pine Stumpage'!BC199</f>
        <v>276</v>
      </c>
      <c r="S111" s="3">
        <f>'Pine Stumpage'!BD199</f>
        <v>295</v>
      </c>
      <c r="T111" s="3">
        <f>'Pine Stumpage'!BJ199</f>
        <v>153</v>
      </c>
      <c r="U111" s="3">
        <f>'Pine Stumpage'!BK199</f>
        <v>197</v>
      </c>
      <c r="V111" s="3">
        <f>'Pine Stumpage'!BP199</f>
        <v>257</v>
      </c>
      <c r="W111" s="3">
        <f>'Pine Stumpage'!BQ199</f>
        <v>258</v>
      </c>
      <c r="X111" s="3">
        <f>'Pine Stumpage'!BU199</f>
        <v>227</v>
      </c>
      <c r="Y111" s="3">
        <f>'Pine Stumpage'!BV199</f>
        <v>285</v>
      </c>
      <c r="Z111" s="3">
        <f>'Pine Stumpage'!CC199</f>
        <v>19.36</v>
      </c>
      <c r="AA111" s="3">
        <f>'Pine Stumpage'!CD199</f>
        <v>19.22</v>
      </c>
      <c r="AB111" s="3">
        <f>'Pine Stumpage'!CJ199</f>
        <v>14.55</v>
      </c>
      <c r="AC111" s="3">
        <f>'Pine Stumpage'!CK199</f>
        <v>13.96</v>
      </c>
      <c r="AD111" s="3">
        <f>'Pine Stumpage'!CQ199</f>
        <v>23.37</v>
      </c>
      <c r="AE111" s="3">
        <f>'Pine Stumpage'!CR199</f>
        <v>19.82</v>
      </c>
      <c r="AF111" s="3">
        <f>'Pine Stumpage'!CX199</f>
        <v>15.89</v>
      </c>
      <c r="AG111" s="3">
        <f>'Pine Stumpage'!CY199</f>
        <v>16.47</v>
      </c>
      <c r="AH111" s="3">
        <f>'Pine Stumpage'!DE199</f>
        <v>18.21</v>
      </c>
      <c r="AI111" s="3">
        <f>'Pine Stumpage'!DF199</f>
        <v>20.37</v>
      </c>
      <c r="AJ111" s="3">
        <f>'Pine Stumpage'!DL199</f>
        <v>17.55</v>
      </c>
      <c r="AK111" s="3">
        <f>'Pine Stumpage'!DM199</f>
        <v>20.98</v>
      </c>
      <c r="AL111" s="3">
        <f>'Pine Stumpage'!DS199</f>
        <v>12.78</v>
      </c>
      <c r="AM111" s="3">
        <f>'Pine Stumpage'!DT199</f>
        <v>17.62</v>
      </c>
      <c r="AN111" s="3">
        <f>'Pine Stumpage'!DZ199</f>
        <v>13.16</v>
      </c>
      <c r="AO111" s="3">
        <f>'Pine Stumpage'!EA199</f>
        <v>15.68</v>
      </c>
      <c r="AP111" s="3">
        <f>'Pine Stumpage'!EG199</f>
        <v>12.29</v>
      </c>
      <c r="AQ111" s="3">
        <f>'Pine Stumpage'!EH199</f>
        <v>21.44</v>
      </c>
      <c r="AR111" s="3">
        <f>'Pine Stumpage'!EM199</f>
        <v>14.23</v>
      </c>
      <c r="AS111" s="3">
        <f>'Pine Stumpage'!EN199</f>
        <v>15.02</v>
      </c>
      <c r="AT111" s="3">
        <f>'Pine Stumpage'!ER199</f>
        <v>25.46</v>
      </c>
      <c r="AU111" s="3">
        <f>'Pine Stumpage'!ES199</f>
        <v>22.57</v>
      </c>
      <c r="AV111" s="5"/>
      <c r="AW111" s="2">
        <v>136.69999999999999</v>
      </c>
      <c r="AX111" s="2">
        <v>137.16666666666666</v>
      </c>
      <c r="AY111" s="3">
        <v>183.5</v>
      </c>
      <c r="AZ111" s="3">
        <v>183.66666666666666</v>
      </c>
    </row>
    <row r="112" spans="1:52" x14ac:dyDescent="0.25">
      <c r="A112" s="2">
        <v>2003</v>
      </c>
      <c r="B112" s="2">
        <v>3</v>
      </c>
      <c r="C112" s="2">
        <f t="shared" si="4"/>
        <v>107</v>
      </c>
      <c r="D112" s="3">
        <f>'Pine Stumpage'!F200</f>
        <v>345</v>
      </c>
      <c r="E112" s="3">
        <f>'Pine Stumpage'!G200</f>
        <v>368</v>
      </c>
      <c r="F112" s="3">
        <f>'Pine Stumpage'!M200</f>
        <v>245</v>
      </c>
      <c r="G112" s="3">
        <f>'Pine Stumpage'!N200</f>
        <v>225</v>
      </c>
      <c r="H112" s="3">
        <f>'Pine Stumpage'!T200</f>
        <v>295</v>
      </c>
      <c r="I112" s="3">
        <f>'Pine Stumpage'!U200</f>
        <v>245</v>
      </c>
      <c r="J112" s="3">
        <f>'Pine Stumpage'!AA200</f>
        <v>260</v>
      </c>
      <c r="K112" s="3">
        <f>'Pine Stumpage'!AB200</f>
        <v>334</v>
      </c>
      <c r="L112" s="3">
        <f>'Pine Stumpage'!AH200</f>
        <v>225</v>
      </c>
      <c r="M112" s="3">
        <f>'Pine Stumpage'!AI200</f>
        <v>252</v>
      </c>
      <c r="N112" s="3">
        <f>'Pine Stumpage'!AO200</f>
        <v>317</v>
      </c>
      <c r="O112" s="3">
        <f>'Pine Stumpage'!AP200</f>
        <v>307</v>
      </c>
      <c r="P112" s="3">
        <f>'Pine Stumpage'!AV200</f>
        <v>219</v>
      </c>
      <c r="Q112" s="3">
        <f>'Pine Stumpage'!AW200</f>
        <v>287</v>
      </c>
      <c r="R112" s="3">
        <f>'Pine Stumpage'!BC200</f>
        <v>273</v>
      </c>
      <c r="S112" s="3">
        <f>'Pine Stumpage'!BD200</f>
        <v>285</v>
      </c>
      <c r="T112" s="3">
        <f>'Pine Stumpage'!BJ200</f>
        <v>138</v>
      </c>
      <c r="U112" s="3">
        <f>'Pine Stumpage'!BK200</f>
        <v>159</v>
      </c>
      <c r="V112" s="3">
        <f>'Pine Stumpage'!BP200</f>
        <v>219</v>
      </c>
      <c r="W112" s="3">
        <f>'Pine Stumpage'!BQ200</f>
        <v>257</v>
      </c>
      <c r="X112" s="3">
        <f>'Pine Stumpage'!BU200</f>
        <v>168</v>
      </c>
      <c r="Y112" s="3">
        <f>'Pine Stumpage'!BV200</f>
        <v>249</v>
      </c>
      <c r="Z112" s="3">
        <f>'Pine Stumpage'!CC200</f>
        <v>22.79</v>
      </c>
      <c r="AA112" s="3">
        <f>'Pine Stumpage'!CD200</f>
        <v>23.84</v>
      </c>
      <c r="AB112" s="3">
        <f>'Pine Stumpage'!CJ200</f>
        <v>14.23</v>
      </c>
      <c r="AC112" s="3">
        <f>'Pine Stumpage'!CK200</f>
        <v>12.06</v>
      </c>
      <c r="AD112" s="3">
        <f>'Pine Stumpage'!CQ200</f>
        <v>27.83</v>
      </c>
      <c r="AE112" s="3">
        <f>'Pine Stumpage'!CR200</f>
        <v>21.16</v>
      </c>
      <c r="AF112" s="3">
        <f>'Pine Stumpage'!CX200</f>
        <v>18.170000000000002</v>
      </c>
      <c r="AG112" s="3">
        <f>'Pine Stumpage'!CY200</f>
        <v>18.95</v>
      </c>
      <c r="AH112" s="3">
        <f>'Pine Stumpage'!DE200</f>
        <v>18.14</v>
      </c>
      <c r="AI112" s="3">
        <f>'Pine Stumpage'!DF200</f>
        <v>24.12</v>
      </c>
      <c r="AJ112" s="3">
        <f>'Pine Stumpage'!DL200</f>
        <v>18.96</v>
      </c>
      <c r="AK112" s="3">
        <f>'Pine Stumpage'!DM200</f>
        <v>20.3</v>
      </c>
      <c r="AL112" s="3">
        <f>'Pine Stumpage'!DS200</f>
        <v>12.18</v>
      </c>
      <c r="AM112" s="3">
        <f>'Pine Stumpage'!DT200</f>
        <v>15.83</v>
      </c>
      <c r="AN112" s="3">
        <f>'Pine Stumpage'!DZ200</f>
        <v>16.21</v>
      </c>
      <c r="AO112" s="3">
        <f>'Pine Stumpage'!EA200</f>
        <v>16.899999999999999</v>
      </c>
      <c r="AP112" s="3">
        <f>'Pine Stumpage'!EG200</f>
        <v>12.64</v>
      </c>
      <c r="AQ112" s="3">
        <f>'Pine Stumpage'!EH200</f>
        <v>13.4</v>
      </c>
      <c r="AR112" s="3">
        <f>'Pine Stumpage'!EM200</f>
        <v>15.41</v>
      </c>
      <c r="AS112" s="3">
        <f>'Pine Stumpage'!EN200</f>
        <v>15.41</v>
      </c>
      <c r="AT112" s="3">
        <f>'Pine Stumpage'!ER200</f>
        <v>27.64</v>
      </c>
      <c r="AU112" s="3">
        <f>'Pine Stumpage'!ES200</f>
        <v>24.44</v>
      </c>
      <c r="AV112" s="5"/>
      <c r="AW112" s="2">
        <v>138</v>
      </c>
      <c r="AX112" s="2">
        <v>138.06666666666666</v>
      </c>
      <c r="AY112" s="3">
        <v>184.6</v>
      </c>
      <c r="AZ112" s="3">
        <v>184.56666666666669</v>
      </c>
    </row>
    <row r="113" spans="1:52" x14ac:dyDescent="0.25">
      <c r="A113" s="2">
        <v>2003</v>
      </c>
      <c r="B113" s="2">
        <v>4</v>
      </c>
      <c r="C113" s="2">
        <f t="shared" si="4"/>
        <v>108</v>
      </c>
      <c r="D113" s="3">
        <f>'Pine Stumpage'!F201</f>
        <v>340</v>
      </c>
      <c r="E113" s="3">
        <f>'Pine Stumpage'!G201</f>
        <v>376</v>
      </c>
      <c r="F113" s="3">
        <f>'Pine Stumpage'!M201</f>
        <v>309</v>
      </c>
      <c r="G113" s="3">
        <f>'Pine Stumpage'!N201</f>
        <v>218</v>
      </c>
      <c r="H113" s="3">
        <f>'Pine Stumpage'!T201</f>
        <v>315</v>
      </c>
      <c r="I113" s="3">
        <f>'Pine Stumpage'!U201</f>
        <v>267</v>
      </c>
      <c r="J113" s="3">
        <f>'Pine Stumpage'!AA201</f>
        <v>278</v>
      </c>
      <c r="K113" s="3">
        <f>'Pine Stumpage'!AB201</f>
        <v>335</v>
      </c>
      <c r="L113" s="3">
        <f>'Pine Stumpage'!AH201</f>
        <v>248</v>
      </c>
      <c r="M113" s="3">
        <f>'Pine Stumpage'!AI201</f>
        <v>257</v>
      </c>
      <c r="N113" s="3">
        <f>'Pine Stumpage'!AO201</f>
        <v>368</v>
      </c>
      <c r="O113" s="3">
        <f>'Pine Stumpage'!AP201</f>
        <v>354</v>
      </c>
      <c r="P113" s="3">
        <f>'Pine Stumpage'!AV201</f>
        <v>247</v>
      </c>
      <c r="Q113" s="3">
        <f>'Pine Stumpage'!AW201</f>
        <v>296</v>
      </c>
      <c r="R113" s="3">
        <f>'Pine Stumpage'!BC201</f>
        <v>283</v>
      </c>
      <c r="S113" s="3">
        <f>'Pine Stumpage'!BD201</f>
        <v>289</v>
      </c>
      <c r="T113" s="3">
        <f>'Pine Stumpage'!BJ201</f>
        <v>206</v>
      </c>
      <c r="U113" s="3">
        <f>'Pine Stumpage'!BK201</f>
        <v>169</v>
      </c>
      <c r="V113" s="3">
        <f>'Pine Stumpage'!BP201</f>
        <v>252</v>
      </c>
      <c r="W113" s="3">
        <f>'Pine Stumpage'!BQ201</f>
        <v>286</v>
      </c>
      <c r="X113" s="3">
        <f>'Pine Stumpage'!BU201</f>
        <v>159</v>
      </c>
      <c r="Y113" s="3">
        <f>'Pine Stumpage'!BV201</f>
        <v>224</v>
      </c>
      <c r="Z113" s="3">
        <f>'Pine Stumpage'!CC201</f>
        <v>20.56</v>
      </c>
      <c r="AA113" s="3">
        <f>'Pine Stumpage'!CD201</f>
        <v>23.24</v>
      </c>
      <c r="AB113" s="3">
        <f>'Pine Stumpage'!CJ201</f>
        <v>17.420000000000002</v>
      </c>
      <c r="AC113" s="3">
        <f>'Pine Stumpage'!CK201</f>
        <v>14.07</v>
      </c>
      <c r="AD113" s="3">
        <f>'Pine Stumpage'!CQ201</f>
        <v>24.76</v>
      </c>
      <c r="AE113" s="3">
        <f>'Pine Stumpage'!CR201</f>
        <v>21.82</v>
      </c>
      <c r="AF113" s="3">
        <f>'Pine Stumpage'!CX201</f>
        <v>17.059999999999999</v>
      </c>
      <c r="AG113" s="3">
        <f>'Pine Stumpage'!CY201</f>
        <v>19.850000000000001</v>
      </c>
      <c r="AH113" s="3">
        <f>'Pine Stumpage'!DE201</f>
        <v>15.91</v>
      </c>
      <c r="AI113" s="3">
        <f>'Pine Stumpage'!DF201</f>
        <v>17.21</v>
      </c>
      <c r="AJ113" s="3">
        <f>'Pine Stumpage'!DL201</f>
        <v>19.739999999999998</v>
      </c>
      <c r="AK113" s="3">
        <f>'Pine Stumpage'!DM201</f>
        <v>23.53</v>
      </c>
      <c r="AL113" s="3">
        <f>'Pine Stumpage'!DS201</f>
        <v>13.13</v>
      </c>
      <c r="AM113" s="3">
        <f>'Pine Stumpage'!DT201</f>
        <v>17.190000000000001</v>
      </c>
      <c r="AN113" s="3">
        <f>'Pine Stumpage'!DZ201</f>
        <v>15.65</v>
      </c>
      <c r="AO113" s="3">
        <f>'Pine Stumpage'!EA201</f>
        <v>17.09</v>
      </c>
      <c r="AP113" s="3">
        <f>'Pine Stumpage'!EG201</f>
        <v>17.420000000000002</v>
      </c>
      <c r="AQ113" s="3">
        <f>'Pine Stumpage'!EH201</f>
        <v>20.100000000000001</v>
      </c>
      <c r="AR113" s="3">
        <f>'Pine Stumpage'!EM201</f>
        <v>16.29</v>
      </c>
      <c r="AS113" s="3">
        <f>'Pine Stumpage'!EN201</f>
        <v>13.45</v>
      </c>
      <c r="AT113" s="3">
        <f>'Pine Stumpage'!ER201</f>
        <v>16.29</v>
      </c>
      <c r="AU113" s="3">
        <f>'Pine Stumpage'!ES201</f>
        <v>18.850000000000001</v>
      </c>
      <c r="AV113" s="5"/>
      <c r="AW113" s="2">
        <v>138.9</v>
      </c>
      <c r="AX113" s="2">
        <v>139.23333333333335</v>
      </c>
      <c r="AY113" s="3">
        <v>184.5</v>
      </c>
      <c r="AZ113" s="3">
        <v>184.6</v>
      </c>
    </row>
    <row r="114" spans="1:52" x14ac:dyDescent="0.25">
      <c r="A114" s="2">
        <v>2004</v>
      </c>
      <c r="B114" s="17">
        <v>1</v>
      </c>
      <c r="C114" s="2">
        <f t="shared" si="4"/>
        <v>109</v>
      </c>
      <c r="D114" s="3">
        <f>'Pine Stumpage'!F202</f>
        <v>346</v>
      </c>
      <c r="E114" s="3">
        <f>'Pine Stumpage'!G202</f>
        <v>369</v>
      </c>
      <c r="F114" s="3">
        <f>'Pine Stumpage'!M202</f>
        <v>291</v>
      </c>
      <c r="G114" s="3">
        <f>'Pine Stumpage'!N202</f>
        <v>236</v>
      </c>
      <c r="H114" s="3">
        <f>'Pine Stumpage'!T202</f>
        <v>297</v>
      </c>
      <c r="I114" s="3">
        <f>'Pine Stumpage'!U202</f>
        <v>295</v>
      </c>
      <c r="J114" s="3">
        <f>'Pine Stumpage'!AA202</f>
        <v>273</v>
      </c>
      <c r="K114" s="3">
        <f>'Pine Stumpage'!AB202</f>
        <v>342</v>
      </c>
      <c r="L114" s="3">
        <f>'Pine Stumpage'!AH202</f>
        <v>277</v>
      </c>
      <c r="M114" s="3">
        <f>'Pine Stumpage'!AI202</f>
        <v>287</v>
      </c>
      <c r="N114" s="3">
        <f>'Pine Stumpage'!AO202</f>
        <v>368</v>
      </c>
      <c r="O114" s="3">
        <f>'Pine Stumpage'!AP202</f>
        <v>365</v>
      </c>
      <c r="P114" s="3">
        <f>'Pine Stumpage'!AV202</f>
        <v>218</v>
      </c>
      <c r="Q114" s="3">
        <f>'Pine Stumpage'!AW202</f>
        <v>286</v>
      </c>
      <c r="R114" s="3">
        <f>'Pine Stumpage'!BC202</f>
        <v>275</v>
      </c>
      <c r="S114" s="3">
        <f>'Pine Stumpage'!BD202</f>
        <v>297</v>
      </c>
      <c r="T114" s="3">
        <f>'Pine Stumpage'!BJ202</f>
        <v>195</v>
      </c>
      <c r="U114" s="3">
        <f>'Pine Stumpage'!BK202</f>
        <v>210</v>
      </c>
      <c r="V114" s="3">
        <f>'Pine Stumpage'!BP202</f>
        <v>284</v>
      </c>
      <c r="W114" s="3">
        <f>'Pine Stumpage'!BQ202</f>
        <v>280</v>
      </c>
      <c r="X114" s="3">
        <f>'Pine Stumpage'!BU202</f>
        <v>184</v>
      </c>
      <c r="Y114" s="3">
        <f>'Pine Stumpage'!BV202</f>
        <v>216</v>
      </c>
      <c r="Z114" s="3">
        <f>'Pine Stumpage'!CC202</f>
        <v>18.55</v>
      </c>
      <c r="AA114" s="3">
        <f>'Pine Stumpage'!CD202</f>
        <v>23.3</v>
      </c>
      <c r="AB114" s="3">
        <f>'Pine Stumpage'!CJ202</f>
        <v>16.190000000000001</v>
      </c>
      <c r="AC114" s="3">
        <f>'Pine Stumpage'!CK202</f>
        <v>12.06</v>
      </c>
      <c r="AD114" s="3">
        <f>'Pine Stumpage'!CQ202</f>
        <v>21.02</v>
      </c>
      <c r="AE114" s="3">
        <f>'Pine Stumpage'!CR202</f>
        <v>22.24</v>
      </c>
      <c r="AF114" s="3">
        <f>'Pine Stumpage'!CX202</f>
        <v>16.559999999999999</v>
      </c>
      <c r="AG114" s="3">
        <f>'Pine Stumpage'!CY202</f>
        <v>17.86</v>
      </c>
      <c r="AH114" s="3">
        <f>'Pine Stumpage'!DE202</f>
        <v>16.87</v>
      </c>
      <c r="AI114" s="3">
        <f>'Pine Stumpage'!DF202</f>
        <v>15.76</v>
      </c>
      <c r="AJ114" s="3">
        <f>'Pine Stumpage'!DL202</f>
        <v>19.399999999999999</v>
      </c>
      <c r="AK114" s="3">
        <f>'Pine Stumpage'!DM202</f>
        <v>22.63</v>
      </c>
      <c r="AL114" s="3">
        <f>'Pine Stumpage'!DS202</f>
        <v>11.2</v>
      </c>
      <c r="AM114" s="3">
        <f>'Pine Stumpage'!DT202</f>
        <v>17.899999999999999</v>
      </c>
      <c r="AN114" s="3">
        <f>'Pine Stumpage'!DZ202</f>
        <v>13.44</v>
      </c>
      <c r="AO114" s="3">
        <f>'Pine Stumpage'!EA202</f>
        <v>14.9</v>
      </c>
      <c r="AP114" s="3">
        <f>'Pine Stumpage'!EG202</f>
        <v>17.420000000000002</v>
      </c>
      <c r="AQ114" s="3">
        <f>'Pine Stumpage'!EH202</f>
        <v>18.760000000000002</v>
      </c>
      <c r="AR114" s="3">
        <f>'Pine Stumpage'!EM202</f>
        <v>17.649999999999999</v>
      </c>
      <c r="AS114" s="3">
        <f>'Pine Stumpage'!EN202</f>
        <v>15.3</v>
      </c>
      <c r="AT114" s="3">
        <f>'Pine Stumpage'!ER202</f>
        <v>26.64</v>
      </c>
      <c r="AU114" s="3">
        <f>'Pine Stumpage'!ES202</f>
        <v>22.9</v>
      </c>
      <c r="AV114" s="5"/>
      <c r="AW114" s="2">
        <v>142.1</v>
      </c>
      <c r="AX114" s="2">
        <v>142.20000000000002</v>
      </c>
      <c r="AY114" s="3">
        <v>186.2</v>
      </c>
      <c r="AZ114" s="3">
        <v>186.26666666666665</v>
      </c>
    </row>
    <row r="115" spans="1:52" x14ac:dyDescent="0.25">
      <c r="A115" s="2">
        <v>2004</v>
      </c>
      <c r="B115" s="2">
        <v>2</v>
      </c>
      <c r="C115" s="2">
        <f t="shared" si="4"/>
        <v>110</v>
      </c>
      <c r="D115" s="3">
        <f>'Pine Stumpage'!F203</f>
        <v>353</v>
      </c>
      <c r="E115" s="3">
        <f>'Pine Stumpage'!G203</f>
        <v>384</v>
      </c>
      <c r="F115" s="3">
        <f>'Pine Stumpage'!M203</f>
        <v>337</v>
      </c>
      <c r="G115" s="3">
        <f>'Pine Stumpage'!N203</f>
        <v>282</v>
      </c>
      <c r="H115" s="3">
        <f>'Pine Stumpage'!T203</f>
        <v>309</v>
      </c>
      <c r="I115" s="3">
        <f>'Pine Stumpage'!U203</f>
        <v>261</v>
      </c>
      <c r="J115" s="3">
        <f>'Pine Stumpage'!AA203</f>
        <v>256</v>
      </c>
      <c r="K115" s="3">
        <f>'Pine Stumpage'!AB203</f>
        <v>332</v>
      </c>
      <c r="L115" s="3">
        <f>'Pine Stumpage'!AH203</f>
        <v>277</v>
      </c>
      <c r="M115" s="3">
        <f>'Pine Stumpage'!AI203</f>
        <v>253</v>
      </c>
      <c r="N115" s="3">
        <f>'Pine Stumpage'!AO203</f>
        <v>331</v>
      </c>
      <c r="O115" s="3">
        <f>'Pine Stumpage'!AP203</f>
        <v>309</v>
      </c>
      <c r="P115" s="3">
        <f>'Pine Stumpage'!AV203</f>
        <v>162</v>
      </c>
      <c r="Q115" s="3">
        <f>'Pine Stumpage'!AW203</f>
        <v>297</v>
      </c>
      <c r="R115" s="3">
        <f>'Pine Stumpage'!BC203</f>
        <v>255</v>
      </c>
      <c r="S115" s="3">
        <f>'Pine Stumpage'!BD203</f>
        <v>297</v>
      </c>
      <c r="T115" s="3">
        <f>'Pine Stumpage'!BJ203</f>
        <v>236</v>
      </c>
      <c r="U115" s="3">
        <f>'Pine Stumpage'!BK203</f>
        <v>249</v>
      </c>
      <c r="V115" s="3">
        <f>'Pine Stumpage'!BP203</f>
        <v>298</v>
      </c>
      <c r="W115" s="3">
        <f>'Pine Stumpage'!BQ203</f>
        <v>275</v>
      </c>
      <c r="X115" s="3">
        <f>'Pine Stumpage'!BU203</f>
        <v>155</v>
      </c>
      <c r="Y115" s="3">
        <f>'Pine Stumpage'!BV203</f>
        <v>262</v>
      </c>
      <c r="Z115" s="3">
        <f>'Pine Stumpage'!CC203</f>
        <v>17.54</v>
      </c>
      <c r="AA115" s="3">
        <f>'Pine Stumpage'!CD203</f>
        <v>21.17</v>
      </c>
      <c r="AB115" s="3">
        <f>'Pine Stumpage'!CJ203</f>
        <v>17.420000000000002</v>
      </c>
      <c r="AC115" s="3">
        <f>'Pine Stumpage'!CK203</f>
        <v>13.4</v>
      </c>
      <c r="AD115" s="3">
        <f>'Pine Stumpage'!CQ203</f>
        <v>23.16</v>
      </c>
      <c r="AE115" s="3">
        <f>'Pine Stumpage'!CR203</f>
        <v>20.29</v>
      </c>
      <c r="AF115" s="3">
        <f>'Pine Stumpage'!CX203</f>
        <v>14.35</v>
      </c>
      <c r="AG115" s="3">
        <f>'Pine Stumpage'!CY203</f>
        <v>16.55</v>
      </c>
      <c r="AH115" s="3">
        <f>'Pine Stumpage'!DE203</f>
        <v>18.010000000000002</v>
      </c>
      <c r="AI115" s="3">
        <f>'Pine Stumpage'!DF203</f>
        <v>15.75</v>
      </c>
      <c r="AJ115" s="3">
        <f>'Pine Stumpage'!DL203</f>
        <v>18</v>
      </c>
      <c r="AK115" s="3">
        <f>'Pine Stumpage'!DM203</f>
        <v>17.14</v>
      </c>
      <c r="AL115" s="3">
        <f>'Pine Stumpage'!DS203</f>
        <v>11.39</v>
      </c>
      <c r="AM115" s="3">
        <f>'Pine Stumpage'!DT203</f>
        <v>16.829999999999998</v>
      </c>
      <c r="AN115" s="3">
        <f>'Pine Stumpage'!DZ203</f>
        <v>13.41</v>
      </c>
      <c r="AO115" s="3">
        <f>'Pine Stumpage'!EA203</f>
        <v>14.7</v>
      </c>
      <c r="AP115" s="3">
        <f>'Pine Stumpage'!EG203</f>
        <v>19.43</v>
      </c>
      <c r="AQ115" s="3">
        <f>'Pine Stumpage'!EH203</f>
        <v>18.36</v>
      </c>
      <c r="AR115" s="3">
        <f>'Pine Stumpage'!EM203</f>
        <v>14.74</v>
      </c>
      <c r="AS115" s="3">
        <f>'Pine Stumpage'!EN203</f>
        <v>12.76</v>
      </c>
      <c r="AT115" s="3">
        <f>'Pine Stumpage'!ER203</f>
        <v>19.559999999999999</v>
      </c>
      <c r="AU115" s="3">
        <f>'Pine Stumpage'!ES203</f>
        <v>20.100000000000001</v>
      </c>
      <c r="AV115" s="5"/>
      <c r="AW115" s="2">
        <v>146.80000000000001</v>
      </c>
      <c r="AX115" s="2">
        <v>146.26666666666668</v>
      </c>
      <c r="AY115" s="3">
        <v>189.1</v>
      </c>
      <c r="AZ115" s="3">
        <v>188.93333333333331</v>
      </c>
    </row>
    <row r="116" spans="1:52" x14ac:dyDescent="0.25">
      <c r="A116" s="2">
        <v>2004</v>
      </c>
      <c r="B116" s="2">
        <v>3</v>
      </c>
      <c r="C116" s="2">
        <f t="shared" si="4"/>
        <v>111</v>
      </c>
      <c r="D116" s="3">
        <f>'Pine Stumpage'!F204</f>
        <v>312</v>
      </c>
      <c r="E116" s="3">
        <f>'Pine Stumpage'!G204</f>
        <v>379</v>
      </c>
      <c r="F116" s="3">
        <f>'Pine Stumpage'!M204</f>
        <v>272</v>
      </c>
      <c r="G116" s="3">
        <f>'Pine Stumpage'!N204</f>
        <v>248</v>
      </c>
      <c r="H116" s="3">
        <f>'Pine Stumpage'!T204</f>
        <v>315</v>
      </c>
      <c r="I116" s="3">
        <f>'Pine Stumpage'!U204</f>
        <v>276</v>
      </c>
      <c r="J116" s="3">
        <f>'Pine Stumpage'!AA204</f>
        <v>277</v>
      </c>
      <c r="K116" s="3">
        <f>'Pine Stumpage'!AB204</f>
        <v>334</v>
      </c>
      <c r="L116" s="3">
        <f>'Pine Stumpage'!AH204</f>
        <v>308</v>
      </c>
      <c r="M116" s="3">
        <f>'Pine Stumpage'!AI204</f>
        <v>284</v>
      </c>
      <c r="N116" s="3">
        <f>'Pine Stumpage'!AO204</f>
        <v>339</v>
      </c>
      <c r="O116" s="3">
        <f>'Pine Stumpage'!AP204</f>
        <v>353</v>
      </c>
      <c r="P116" s="3">
        <f>'Pine Stumpage'!AV204</f>
        <v>167</v>
      </c>
      <c r="Q116" s="3">
        <f>'Pine Stumpage'!AW204</f>
        <v>274</v>
      </c>
      <c r="R116" s="3">
        <f>'Pine Stumpage'!BC204</f>
        <v>295</v>
      </c>
      <c r="S116" s="3">
        <f>'Pine Stumpage'!BD204</f>
        <v>315</v>
      </c>
      <c r="T116" s="3">
        <f>'Pine Stumpage'!BJ204</f>
        <v>252</v>
      </c>
      <c r="U116" s="3">
        <f>'Pine Stumpage'!BK204</f>
        <v>291</v>
      </c>
      <c r="V116" s="3">
        <f>'Pine Stumpage'!BP204</f>
        <v>267</v>
      </c>
      <c r="W116" s="3">
        <f>'Pine Stumpage'!BQ204</f>
        <v>270</v>
      </c>
      <c r="X116" s="3">
        <f>'Pine Stumpage'!BU204</f>
        <v>171</v>
      </c>
      <c r="Y116" s="3">
        <f>'Pine Stumpage'!BV204</f>
        <v>243</v>
      </c>
      <c r="Z116" s="3">
        <f>'Pine Stumpage'!CC204</f>
        <v>14.2</v>
      </c>
      <c r="AA116" s="3">
        <f>'Pine Stumpage'!CD204</f>
        <v>19.989999999999998</v>
      </c>
      <c r="AB116" s="3">
        <f>'Pine Stumpage'!CJ204</f>
        <v>15.84</v>
      </c>
      <c r="AC116" s="3">
        <f>'Pine Stumpage'!CK204</f>
        <v>12.06</v>
      </c>
      <c r="AD116" s="3">
        <f>'Pine Stumpage'!CQ204</f>
        <v>23.4</v>
      </c>
      <c r="AE116" s="3">
        <f>'Pine Stumpage'!CR204</f>
        <v>17.98</v>
      </c>
      <c r="AF116" s="3">
        <f>'Pine Stumpage'!CX204</f>
        <v>17.420000000000002</v>
      </c>
      <c r="AG116" s="3">
        <f>'Pine Stumpage'!CY204</f>
        <v>17.260000000000002</v>
      </c>
      <c r="AH116" s="3">
        <f>'Pine Stumpage'!DE204</f>
        <v>20.22</v>
      </c>
      <c r="AI116" s="3">
        <f>'Pine Stumpage'!DF204</f>
        <v>17.489999999999998</v>
      </c>
      <c r="AJ116" s="3">
        <f>'Pine Stumpage'!DL204</f>
        <v>18.18</v>
      </c>
      <c r="AK116" s="3">
        <f>'Pine Stumpage'!DM204</f>
        <v>19.11</v>
      </c>
      <c r="AL116" s="3">
        <f>'Pine Stumpage'!DS204</f>
        <v>10.8</v>
      </c>
      <c r="AM116" s="3">
        <f>'Pine Stumpage'!DT204</f>
        <v>15.83</v>
      </c>
      <c r="AN116" s="3">
        <f>'Pine Stumpage'!DZ204</f>
        <v>14.5</v>
      </c>
      <c r="AO116" s="3">
        <f>'Pine Stumpage'!EA204</f>
        <v>16.54</v>
      </c>
      <c r="AP116" s="3">
        <f>'Pine Stumpage'!EG204</f>
        <v>16.37</v>
      </c>
      <c r="AQ116" s="3">
        <f>'Pine Stumpage'!EH204</f>
        <v>14.74</v>
      </c>
      <c r="AR116" s="3">
        <f>'Pine Stumpage'!EM204</f>
        <v>16.75</v>
      </c>
      <c r="AS116" s="3">
        <f>'Pine Stumpage'!EN204</f>
        <v>13.72</v>
      </c>
      <c r="AT116" s="3">
        <f>'Pine Stumpage'!ER204</f>
        <v>19.309999999999999</v>
      </c>
      <c r="AU116" s="3">
        <f>'Pine Stumpage'!ES204</f>
        <v>22.71</v>
      </c>
      <c r="AV116" s="5"/>
      <c r="AW116" s="2">
        <v>148</v>
      </c>
      <c r="AX116" s="2">
        <v>147.69999999999999</v>
      </c>
      <c r="AY116" s="3">
        <v>189.5</v>
      </c>
      <c r="AZ116" s="3">
        <v>189.6</v>
      </c>
    </row>
    <row r="117" spans="1:52" x14ac:dyDescent="0.25">
      <c r="A117" s="2">
        <v>2004</v>
      </c>
      <c r="B117" s="2">
        <v>4</v>
      </c>
      <c r="C117" s="2">
        <f t="shared" si="4"/>
        <v>112</v>
      </c>
      <c r="D117" s="3">
        <f>'Pine Stumpage'!F205</f>
        <v>346</v>
      </c>
      <c r="E117" s="3">
        <f>'Pine Stumpage'!G205</f>
        <v>344</v>
      </c>
      <c r="F117" s="3">
        <f>'Pine Stumpage'!M205</f>
        <v>314</v>
      </c>
      <c r="G117" s="3">
        <f>'Pine Stumpage'!N205</f>
        <v>255</v>
      </c>
      <c r="H117" s="3">
        <f>'Pine Stumpage'!T205</f>
        <v>317</v>
      </c>
      <c r="I117" s="3">
        <f>'Pine Stumpage'!U205</f>
        <v>278</v>
      </c>
      <c r="J117" s="3">
        <f>'Pine Stumpage'!AA205</f>
        <v>302</v>
      </c>
      <c r="K117" s="3">
        <f>'Pine Stumpage'!AB205</f>
        <v>352</v>
      </c>
      <c r="L117" s="3">
        <f>'Pine Stumpage'!AH205</f>
        <v>288</v>
      </c>
      <c r="M117" s="3">
        <f>'Pine Stumpage'!AI205</f>
        <v>264</v>
      </c>
      <c r="N117" s="3">
        <f>'Pine Stumpage'!AO205</f>
        <v>371</v>
      </c>
      <c r="O117" s="3">
        <f>'Pine Stumpage'!AP205</f>
        <v>353</v>
      </c>
      <c r="P117" s="3">
        <f>'Pine Stumpage'!AV205</f>
        <v>203</v>
      </c>
      <c r="Q117" s="3">
        <f>'Pine Stumpage'!AW205</f>
        <v>288</v>
      </c>
      <c r="R117" s="3">
        <f>'Pine Stumpage'!BC205</f>
        <v>313</v>
      </c>
      <c r="S117" s="3">
        <f>'Pine Stumpage'!BD205</f>
        <v>317</v>
      </c>
      <c r="T117" s="3">
        <f>'Pine Stumpage'!BJ205</f>
        <v>211</v>
      </c>
      <c r="U117" s="3">
        <f>'Pine Stumpage'!BK205</f>
        <v>291</v>
      </c>
      <c r="V117" s="3">
        <f>'Pine Stumpage'!BP205</f>
        <v>339</v>
      </c>
      <c r="W117" s="3">
        <f>'Pine Stumpage'!BQ205</f>
        <v>302</v>
      </c>
      <c r="X117" s="3">
        <f>'Pine Stumpage'!BU205</f>
        <v>203</v>
      </c>
      <c r="Y117" s="3">
        <f>'Pine Stumpage'!BV205</f>
        <v>277</v>
      </c>
      <c r="Z117" s="3">
        <f>'Pine Stumpage'!CC205</f>
        <v>18.14</v>
      </c>
      <c r="AA117" s="3">
        <f>'Pine Stumpage'!CD205</f>
        <v>16.940000000000001</v>
      </c>
      <c r="AB117" s="3">
        <f>'Pine Stumpage'!CJ205</f>
        <v>17.62</v>
      </c>
      <c r="AC117" s="3">
        <f>'Pine Stumpage'!CK205</f>
        <v>12.06</v>
      </c>
      <c r="AD117" s="3">
        <f>'Pine Stumpage'!CQ205</f>
        <v>21.9</v>
      </c>
      <c r="AE117" s="3">
        <f>'Pine Stumpage'!CR205</f>
        <v>17.86</v>
      </c>
      <c r="AF117" s="3">
        <f>'Pine Stumpage'!CX205</f>
        <v>17.47</v>
      </c>
      <c r="AG117" s="3">
        <f>'Pine Stumpage'!CY205</f>
        <v>18.59</v>
      </c>
      <c r="AH117" s="3">
        <f>'Pine Stumpage'!DE205</f>
        <v>18.04</v>
      </c>
      <c r="AI117" s="3">
        <f>'Pine Stumpage'!DF205</f>
        <v>16.64</v>
      </c>
      <c r="AJ117" s="3">
        <f>'Pine Stumpage'!DL205</f>
        <v>21.84</v>
      </c>
      <c r="AK117" s="3">
        <f>'Pine Stumpage'!DM205</f>
        <v>20.22</v>
      </c>
      <c r="AL117" s="3">
        <f>'Pine Stumpage'!DS205</f>
        <v>13.37</v>
      </c>
      <c r="AM117" s="3">
        <f>'Pine Stumpage'!DT205</f>
        <v>17.190000000000001</v>
      </c>
      <c r="AN117" s="3">
        <f>'Pine Stumpage'!DZ205</f>
        <v>16.96</v>
      </c>
      <c r="AO117" s="3">
        <f>'Pine Stumpage'!EA205</f>
        <v>16.7</v>
      </c>
      <c r="AP117" s="3">
        <f>'Pine Stumpage'!EG205</f>
        <v>18.760000000000002</v>
      </c>
      <c r="AQ117" s="3">
        <f>'Pine Stumpage'!EH205</f>
        <v>17.420000000000002</v>
      </c>
      <c r="AR117" s="3">
        <f>'Pine Stumpage'!EM205</f>
        <v>25.92</v>
      </c>
      <c r="AS117" s="3">
        <f>'Pine Stumpage'!EN205</f>
        <v>18.690000000000001</v>
      </c>
      <c r="AT117" s="3">
        <f>'Pine Stumpage'!ER205</f>
        <v>12.86</v>
      </c>
      <c r="AU117" s="3">
        <f>'Pine Stumpage'!ES205</f>
        <v>17.420000000000002</v>
      </c>
      <c r="AW117" s="2">
        <v>151.4</v>
      </c>
      <c r="AX117" s="2">
        <v>150.53333333333333</v>
      </c>
      <c r="AY117" s="3">
        <v>191</v>
      </c>
      <c r="AZ117" s="3">
        <v>190.73333333333335</v>
      </c>
    </row>
    <row r="118" spans="1:52" x14ac:dyDescent="0.25">
      <c r="A118" s="2">
        <v>2005</v>
      </c>
      <c r="B118" s="2">
        <v>1</v>
      </c>
      <c r="C118" s="2">
        <f t="shared" si="4"/>
        <v>113</v>
      </c>
      <c r="D118" s="3">
        <f>'Pine Stumpage'!F206</f>
        <v>403</v>
      </c>
      <c r="E118" s="3">
        <f>'Pine Stumpage'!G206</f>
        <v>354</v>
      </c>
      <c r="F118" s="3">
        <f>'Pine Stumpage'!M206</f>
        <v>375</v>
      </c>
      <c r="G118" s="3">
        <f>'Pine Stumpage'!N206</f>
        <v>285</v>
      </c>
      <c r="H118" s="3">
        <f>'Pine Stumpage'!T206</f>
        <v>309</v>
      </c>
      <c r="I118" s="3">
        <f>'Pine Stumpage'!U206</f>
        <v>267</v>
      </c>
      <c r="J118" s="3">
        <f>'Pine Stumpage'!AA206</f>
        <v>299</v>
      </c>
      <c r="K118" s="3">
        <f>'Pine Stumpage'!AB206</f>
        <v>342</v>
      </c>
      <c r="L118" s="3">
        <f>'Pine Stumpage'!AH206</f>
        <v>325</v>
      </c>
      <c r="M118" s="3">
        <f>'Pine Stumpage'!AI206</f>
        <v>286</v>
      </c>
      <c r="N118" s="3">
        <f>'Pine Stumpage'!AO206</f>
        <v>361</v>
      </c>
      <c r="O118" s="3">
        <f>'Pine Stumpage'!AP206</f>
        <v>356</v>
      </c>
      <c r="P118" s="3">
        <f>'Pine Stumpage'!AV206</f>
        <v>190</v>
      </c>
      <c r="Q118" s="3">
        <f>'Pine Stumpage'!AW206</f>
        <v>293</v>
      </c>
      <c r="R118" s="3">
        <f>'Pine Stumpage'!BC206</f>
        <v>275</v>
      </c>
      <c r="S118" s="3">
        <f>'Pine Stumpage'!BD206</f>
        <v>309</v>
      </c>
      <c r="T118" s="3">
        <f>'Pine Stumpage'!BJ206</f>
        <v>249</v>
      </c>
      <c r="U118" s="3">
        <f>'Pine Stumpage'!BK206</f>
        <v>250</v>
      </c>
      <c r="V118" s="3">
        <f>'Pine Stumpage'!BP206</f>
        <v>339</v>
      </c>
      <c r="W118" s="3">
        <f>'Pine Stumpage'!BQ206</f>
        <v>352</v>
      </c>
      <c r="X118" s="3">
        <f>'Pine Stumpage'!BU206</f>
        <v>195</v>
      </c>
      <c r="Y118" s="3">
        <f>'Pine Stumpage'!BV206</f>
        <v>265</v>
      </c>
      <c r="Z118" s="3">
        <f>'Pine Stumpage'!CC206</f>
        <v>23.93</v>
      </c>
      <c r="AA118" s="3">
        <f>'Pine Stumpage'!CD206</f>
        <v>19.47</v>
      </c>
      <c r="AB118" s="3">
        <f>'Pine Stumpage'!CJ206</f>
        <v>23.03</v>
      </c>
      <c r="AC118" s="3">
        <f>'Pine Stumpage'!CK206</f>
        <v>16.079999999999998</v>
      </c>
      <c r="AD118" s="3">
        <f>'Pine Stumpage'!CQ206</f>
        <v>20.69</v>
      </c>
      <c r="AE118" s="3">
        <f>'Pine Stumpage'!CR206</f>
        <v>19.7</v>
      </c>
      <c r="AF118" s="3">
        <f>'Pine Stumpage'!CX206</f>
        <v>18.21</v>
      </c>
      <c r="AG118" s="3">
        <f>'Pine Stumpage'!CY206</f>
        <v>18.399999999999999</v>
      </c>
      <c r="AH118" s="3">
        <f>'Pine Stumpage'!DE206</f>
        <v>22.73</v>
      </c>
      <c r="AI118" s="3">
        <f>'Pine Stumpage'!DF206</f>
        <v>20.010000000000002</v>
      </c>
      <c r="AJ118" s="3">
        <f>'Pine Stumpage'!DL206</f>
        <v>27.2</v>
      </c>
      <c r="AK118" s="3">
        <f>'Pine Stumpage'!DM206</f>
        <v>23.33</v>
      </c>
      <c r="AL118" s="3">
        <f>'Pine Stumpage'!DS206</f>
        <v>14.2</v>
      </c>
      <c r="AM118" s="3">
        <f>'Pine Stumpage'!DT206</f>
        <v>16.52</v>
      </c>
      <c r="AN118" s="3">
        <f>'Pine Stumpage'!DZ206</f>
        <v>16.98</v>
      </c>
      <c r="AO118" s="3">
        <f>'Pine Stumpage'!EA206</f>
        <v>18.89</v>
      </c>
      <c r="AP118" s="3">
        <f>'Pine Stumpage'!EG206</f>
        <v>18.510000000000002</v>
      </c>
      <c r="AQ118" s="3">
        <f>'Pine Stumpage'!EH206</f>
        <v>24.05</v>
      </c>
      <c r="AR118" s="3">
        <f>'Pine Stumpage'!EM206</f>
        <v>28.76</v>
      </c>
      <c r="AS118" s="3">
        <f>'Pine Stumpage'!EN206</f>
        <v>22.82</v>
      </c>
      <c r="AT118" s="3">
        <f>'Pine Stumpage'!ER206</f>
        <v>22.51</v>
      </c>
      <c r="AU118" s="3">
        <f>'Pine Stumpage'!ES206</f>
        <v>20.39</v>
      </c>
      <c r="AV118" s="5"/>
      <c r="AW118" s="3">
        <v>151.6</v>
      </c>
      <c r="AX118" s="3">
        <v>152.06666666666666</v>
      </c>
      <c r="AY118" s="3">
        <v>191.8</v>
      </c>
      <c r="AZ118" s="3">
        <v>191.93333333333331</v>
      </c>
    </row>
    <row r="119" spans="1:52" x14ac:dyDescent="0.25">
      <c r="A119" s="2">
        <v>2005</v>
      </c>
      <c r="B119" s="2">
        <v>2</v>
      </c>
      <c r="C119" s="2">
        <f t="shared" si="4"/>
        <v>114</v>
      </c>
      <c r="D119" s="3">
        <f>'Pine Stumpage'!F207</f>
        <v>380</v>
      </c>
      <c r="E119" s="3">
        <f>'Pine Stumpage'!G207</f>
        <v>399</v>
      </c>
      <c r="F119" s="3">
        <f>'Pine Stumpage'!M207</f>
        <v>384</v>
      </c>
      <c r="G119" s="3">
        <f>'Pine Stumpage'!N207</f>
        <v>289</v>
      </c>
      <c r="H119" s="3">
        <f>'Pine Stumpage'!T207</f>
        <v>312</v>
      </c>
      <c r="I119" s="3">
        <f>'Pine Stumpage'!U207</f>
        <v>300</v>
      </c>
      <c r="J119" s="3">
        <f>'Pine Stumpage'!AA207</f>
        <v>301</v>
      </c>
      <c r="K119" s="3">
        <f>'Pine Stumpage'!AB207</f>
        <v>355</v>
      </c>
      <c r="L119" s="3">
        <f>'Pine Stumpage'!AH207</f>
        <v>304</v>
      </c>
      <c r="M119" s="3">
        <f>'Pine Stumpage'!AI207</f>
        <v>258</v>
      </c>
      <c r="N119" s="3">
        <f>'Pine Stumpage'!AO207</f>
        <v>324</v>
      </c>
      <c r="O119" s="3">
        <f>'Pine Stumpage'!AP207</f>
        <v>341</v>
      </c>
      <c r="P119" s="3">
        <f>'Pine Stumpage'!AV207</f>
        <v>222</v>
      </c>
      <c r="Q119" s="3">
        <f>'Pine Stumpage'!AW207</f>
        <v>300</v>
      </c>
      <c r="R119" s="3">
        <f>'Pine Stumpage'!BC207</f>
        <v>302</v>
      </c>
      <c r="S119" s="3">
        <f>'Pine Stumpage'!BD207</f>
        <v>334</v>
      </c>
      <c r="T119" s="3">
        <f>'Pine Stumpage'!BJ207</f>
        <v>227</v>
      </c>
      <c r="U119" s="3">
        <f>'Pine Stumpage'!BK207</f>
        <v>244</v>
      </c>
      <c r="V119" s="3">
        <f>'Pine Stumpage'!BP207</f>
        <v>321</v>
      </c>
      <c r="W119" s="3">
        <f>'Pine Stumpage'!BQ207</f>
        <v>293</v>
      </c>
      <c r="X119" s="3">
        <f>'Pine Stumpage'!BU207</f>
        <v>198</v>
      </c>
      <c r="Y119" s="3">
        <f>'Pine Stumpage'!BV207</f>
        <v>300</v>
      </c>
      <c r="Z119" s="3">
        <f>'Pine Stumpage'!CC207</f>
        <v>20.260000000000002</v>
      </c>
      <c r="AA119" s="3">
        <f>'Pine Stumpage'!CD207</f>
        <v>20.76</v>
      </c>
      <c r="AB119" s="3">
        <f>'Pine Stumpage'!CJ207</f>
        <v>27.89</v>
      </c>
      <c r="AC119" s="3">
        <f>'Pine Stumpage'!CK207</f>
        <v>17.420000000000002</v>
      </c>
      <c r="AD119" s="3">
        <f>'Pine Stumpage'!CQ207</f>
        <v>19.39</v>
      </c>
      <c r="AE119" s="3">
        <f>'Pine Stumpage'!CR207</f>
        <v>20.34</v>
      </c>
      <c r="AF119" s="3">
        <f>'Pine Stumpage'!CX207</f>
        <v>16.48</v>
      </c>
      <c r="AG119" s="3">
        <f>'Pine Stumpage'!CY207</f>
        <v>17.39</v>
      </c>
      <c r="AH119" s="3">
        <f>'Pine Stumpage'!DE207</f>
        <v>24.46</v>
      </c>
      <c r="AI119" s="3">
        <f>'Pine Stumpage'!DF207</f>
        <v>18</v>
      </c>
      <c r="AJ119" s="3">
        <f>'Pine Stumpage'!DL207</f>
        <v>26.26</v>
      </c>
      <c r="AK119" s="3">
        <f>'Pine Stumpage'!DM207</f>
        <v>25.63</v>
      </c>
      <c r="AL119" s="3">
        <f>'Pine Stumpage'!DS207</f>
        <v>11.5</v>
      </c>
      <c r="AM119" s="3">
        <f>'Pine Stumpage'!DT207</f>
        <v>14</v>
      </c>
      <c r="AN119" s="3">
        <f>'Pine Stumpage'!DZ207</f>
        <v>14.93</v>
      </c>
      <c r="AO119" s="3">
        <f>'Pine Stumpage'!EA207</f>
        <v>16.52</v>
      </c>
      <c r="AP119" s="3">
        <f>'Pine Stumpage'!EG207</f>
        <v>16.079999999999998</v>
      </c>
      <c r="AQ119" s="3">
        <f>'Pine Stumpage'!EH207</f>
        <v>16.75</v>
      </c>
      <c r="AR119" s="3">
        <f>'Pine Stumpage'!EM207</f>
        <v>34.340000000000003</v>
      </c>
      <c r="AS119" s="3">
        <f>'Pine Stumpage'!EN207</f>
        <v>18.37</v>
      </c>
      <c r="AT119" s="3">
        <f>'Pine Stumpage'!ER207</f>
        <v>20.100000000000001</v>
      </c>
      <c r="AU119" s="3">
        <f>'Pine Stumpage'!ES207</f>
        <v>19.91</v>
      </c>
      <c r="AV119" s="5"/>
      <c r="AW119" s="3">
        <v>154.30000000000001</v>
      </c>
      <c r="AX119" s="3">
        <v>154.53333333333333</v>
      </c>
      <c r="AY119" s="3">
        <v>194.4</v>
      </c>
      <c r="AZ119" s="3">
        <v>194.5</v>
      </c>
    </row>
    <row r="120" spans="1:52" x14ac:dyDescent="0.25">
      <c r="A120" s="2">
        <v>2005</v>
      </c>
      <c r="B120" s="2">
        <v>3</v>
      </c>
      <c r="C120" s="2">
        <f t="shared" si="4"/>
        <v>115</v>
      </c>
      <c r="D120" s="3">
        <f>'Pine Stumpage'!F208</f>
        <v>343</v>
      </c>
      <c r="E120" s="3">
        <f>'Pine Stumpage'!G208</f>
        <v>351</v>
      </c>
      <c r="F120" s="3">
        <f>'Pine Stumpage'!M208</f>
        <v>327</v>
      </c>
      <c r="G120" s="3">
        <f>'Pine Stumpage'!N208</f>
        <v>276</v>
      </c>
      <c r="H120" s="3">
        <f>'Pine Stumpage'!T208</f>
        <v>322</v>
      </c>
      <c r="I120" s="3">
        <f>'Pine Stumpage'!U208</f>
        <v>311</v>
      </c>
      <c r="J120" s="3">
        <f>'Pine Stumpage'!AA208</f>
        <v>316</v>
      </c>
      <c r="K120" s="3">
        <f>'Pine Stumpage'!AB208</f>
        <v>363</v>
      </c>
      <c r="L120" s="3">
        <f>'Pine Stumpage'!AH208</f>
        <v>295</v>
      </c>
      <c r="M120" s="3">
        <f>'Pine Stumpage'!AI208</f>
        <v>269</v>
      </c>
      <c r="N120" s="3">
        <f>'Pine Stumpage'!AO208</f>
        <v>307</v>
      </c>
      <c r="O120" s="3">
        <f>'Pine Stumpage'!AP208</f>
        <v>315</v>
      </c>
      <c r="P120" s="3">
        <f>'Pine Stumpage'!AV208</f>
        <v>256</v>
      </c>
      <c r="Q120" s="3">
        <f>'Pine Stumpage'!AW208</f>
        <v>294</v>
      </c>
      <c r="R120" s="3">
        <f>'Pine Stumpage'!BC208</f>
        <v>302</v>
      </c>
      <c r="S120" s="3">
        <f>'Pine Stumpage'!BD208</f>
        <v>334</v>
      </c>
      <c r="T120" s="3">
        <f>'Pine Stumpage'!BJ208</f>
        <v>215</v>
      </c>
      <c r="U120" s="3">
        <f>'Pine Stumpage'!BK208</f>
        <v>236</v>
      </c>
      <c r="V120" s="3">
        <f>'Pine Stumpage'!BP208</f>
        <v>321</v>
      </c>
      <c r="W120" s="3">
        <f>'Pine Stumpage'!BQ208</f>
        <v>299</v>
      </c>
      <c r="X120" s="3">
        <f>'Pine Stumpage'!BU208</f>
        <v>201</v>
      </c>
      <c r="Y120" s="3">
        <f>'Pine Stumpage'!BV208</f>
        <v>274</v>
      </c>
      <c r="Z120" s="3">
        <f>'Pine Stumpage'!CC208</f>
        <v>18.04</v>
      </c>
      <c r="AA120" s="3">
        <f>'Pine Stumpage'!CD208</f>
        <v>20.07</v>
      </c>
      <c r="AB120" s="3">
        <f>'Pine Stumpage'!CJ208</f>
        <v>21.59</v>
      </c>
      <c r="AC120" s="3">
        <f>'Pine Stumpage'!CK208</f>
        <v>16.420000000000002</v>
      </c>
      <c r="AD120" s="3">
        <f>'Pine Stumpage'!CQ208</f>
        <v>21.44</v>
      </c>
      <c r="AE120" s="3">
        <f>'Pine Stumpage'!CR208</f>
        <v>20.38</v>
      </c>
      <c r="AF120" s="3">
        <f>'Pine Stumpage'!CX208</f>
        <v>16.96</v>
      </c>
      <c r="AG120" s="3">
        <f>'Pine Stumpage'!CY208</f>
        <v>18.77</v>
      </c>
      <c r="AH120" s="3">
        <f>'Pine Stumpage'!DE208</f>
        <v>22.14</v>
      </c>
      <c r="AI120" s="3">
        <f>'Pine Stumpage'!DF208</f>
        <v>17.71</v>
      </c>
      <c r="AJ120" s="3">
        <f>'Pine Stumpage'!DL208</f>
        <v>18.989999999999998</v>
      </c>
      <c r="AK120" s="3">
        <f>'Pine Stumpage'!DM208</f>
        <v>20.76</v>
      </c>
      <c r="AL120" s="3">
        <f>'Pine Stumpage'!DS208</f>
        <v>13.09</v>
      </c>
      <c r="AM120" s="3">
        <f>'Pine Stumpage'!DT208</f>
        <v>15.34</v>
      </c>
      <c r="AN120" s="3">
        <f>'Pine Stumpage'!DZ208</f>
        <v>16.309999999999999</v>
      </c>
      <c r="AO120" s="3">
        <f>'Pine Stumpage'!EA208</f>
        <v>16.920000000000002</v>
      </c>
      <c r="AP120" s="3">
        <f>'Pine Stumpage'!EG208</f>
        <v>15.75</v>
      </c>
      <c r="AQ120" s="3">
        <f>'Pine Stumpage'!EH208</f>
        <v>17.420000000000002</v>
      </c>
      <c r="AR120" s="3">
        <f>'Pine Stumpage'!EM208</f>
        <v>29.12</v>
      </c>
      <c r="AS120" s="3">
        <f>'Pine Stumpage'!EN208</f>
        <v>18.09</v>
      </c>
      <c r="AT120" s="3">
        <f>'Pine Stumpage'!ER208</f>
        <v>19.43</v>
      </c>
      <c r="AU120" s="3">
        <f>'Pine Stumpage'!ES208</f>
        <v>21.52</v>
      </c>
      <c r="AV120" s="5"/>
      <c r="AW120" s="3">
        <v>157.6</v>
      </c>
      <c r="AX120" s="3">
        <v>158.69999999999999</v>
      </c>
      <c r="AY120" s="3">
        <v>196.4</v>
      </c>
      <c r="AZ120" s="3">
        <v>196.86666666666667</v>
      </c>
    </row>
    <row r="121" spans="1:52" x14ac:dyDescent="0.25">
      <c r="A121" s="2">
        <v>2005</v>
      </c>
      <c r="B121" s="2">
        <v>4</v>
      </c>
      <c r="C121" s="2">
        <f t="shared" si="4"/>
        <v>116</v>
      </c>
      <c r="D121" s="3">
        <f>'Pine Stumpage'!F209</f>
        <v>356</v>
      </c>
      <c r="E121" s="3">
        <f>'Pine Stumpage'!G209</f>
        <v>365</v>
      </c>
      <c r="F121" s="3">
        <f>'Pine Stumpage'!M209</f>
        <v>333</v>
      </c>
      <c r="G121" s="3">
        <f>'Pine Stumpage'!N209</f>
        <v>255</v>
      </c>
      <c r="H121" s="3">
        <f>'Pine Stumpage'!T209</f>
        <v>318</v>
      </c>
      <c r="I121" s="3">
        <f>'Pine Stumpage'!U209</f>
        <v>314</v>
      </c>
      <c r="J121" s="3">
        <f>'Pine Stumpage'!AA209</f>
        <v>322</v>
      </c>
      <c r="K121" s="3">
        <f>'Pine Stumpage'!AB209</f>
        <v>370</v>
      </c>
      <c r="L121" s="3">
        <f>'Pine Stumpage'!AH209</f>
        <v>322</v>
      </c>
      <c r="M121" s="3">
        <f>'Pine Stumpage'!AI209</f>
        <v>257</v>
      </c>
      <c r="N121" s="3">
        <f>'Pine Stumpage'!AO209</f>
        <v>317</v>
      </c>
      <c r="O121" s="3">
        <f>'Pine Stumpage'!AP209</f>
        <v>291</v>
      </c>
      <c r="P121" s="3">
        <f>'Pine Stumpage'!AV209</f>
        <v>214</v>
      </c>
      <c r="Q121" s="3">
        <f>'Pine Stumpage'!AW209</f>
        <v>309</v>
      </c>
      <c r="R121" s="3">
        <f>'Pine Stumpage'!BC209</f>
        <v>315</v>
      </c>
      <c r="S121" s="3">
        <f>'Pine Stumpage'!BD209</f>
        <v>331</v>
      </c>
      <c r="T121" s="3">
        <f>'Pine Stumpage'!BJ209</f>
        <v>187</v>
      </c>
      <c r="U121" s="3">
        <f>'Pine Stumpage'!BK209</f>
        <v>231</v>
      </c>
      <c r="V121" s="3">
        <f>'Pine Stumpage'!BP209</f>
        <v>305</v>
      </c>
      <c r="W121" s="3">
        <f>'Pine Stumpage'!BQ209</f>
        <v>332</v>
      </c>
      <c r="X121" s="3">
        <f>'Pine Stumpage'!BU209</f>
        <v>203</v>
      </c>
      <c r="Y121" s="3">
        <f>'Pine Stumpage'!BV209</f>
        <v>276</v>
      </c>
      <c r="Z121" s="3">
        <f>'Pine Stumpage'!CC209</f>
        <v>19.2</v>
      </c>
      <c r="AA121" s="3">
        <f>'Pine Stumpage'!CD209</f>
        <v>23.16</v>
      </c>
      <c r="AB121" s="3">
        <f>'Pine Stumpage'!CJ209</f>
        <v>22.65</v>
      </c>
      <c r="AC121" s="3">
        <f>'Pine Stumpage'!CK209</f>
        <v>16.079999999999998</v>
      </c>
      <c r="AD121" s="3">
        <f>'Pine Stumpage'!CQ209</f>
        <v>19.79</v>
      </c>
      <c r="AE121" s="3">
        <f>'Pine Stumpage'!CR209</f>
        <v>20.440000000000001</v>
      </c>
      <c r="AF121" s="3">
        <f>'Pine Stumpage'!CX209</f>
        <v>21.01</v>
      </c>
      <c r="AG121" s="3">
        <f>'Pine Stumpage'!CY209</f>
        <v>19.79</v>
      </c>
      <c r="AH121" s="3">
        <f>'Pine Stumpage'!DE209</f>
        <v>21.16</v>
      </c>
      <c r="AI121" s="3">
        <f>'Pine Stumpage'!DF209</f>
        <v>13.65</v>
      </c>
      <c r="AJ121" s="3">
        <f>'Pine Stumpage'!DL209</f>
        <v>18.61</v>
      </c>
      <c r="AK121" s="3">
        <f>'Pine Stumpage'!DM209</f>
        <v>18.18</v>
      </c>
      <c r="AL121" s="3">
        <f>'Pine Stumpage'!DS209</f>
        <v>12.86</v>
      </c>
      <c r="AM121" s="3">
        <f>'Pine Stumpage'!DT209</f>
        <v>19.559999999999999</v>
      </c>
      <c r="AN121" s="3">
        <f>'Pine Stumpage'!DZ209</f>
        <v>16.760000000000002</v>
      </c>
      <c r="AO121" s="3">
        <f>'Pine Stumpage'!EA209</f>
        <v>17.489999999999998</v>
      </c>
      <c r="AP121" s="3">
        <f>'Pine Stumpage'!EG209</f>
        <v>15.41</v>
      </c>
      <c r="AQ121" s="3">
        <f>'Pine Stumpage'!EH209</f>
        <v>20.100000000000001</v>
      </c>
      <c r="AR121" s="3">
        <f>'Pine Stumpage'!EM209</f>
        <v>24.56</v>
      </c>
      <c r="AS121" s="3">
        <f>'Pine Stumpage'!EN209</f>
        <v>18.72</v>
      </c>
      <c r="AT121" s="3">
        <f>'Pine Stumpage'!ER209</f>
        <v>18.239999999999998</v>
      </c>
      <c r="AU121" s="3">
        <f>'Pine Stumpage'!ES209</f>
        <v>21.2</v>
      </c>
      <c r="AV121" s="5"/>
      <c r="AW121" s="3">
        <v>163.69999999999999</v>
      </c>
      <c r="AX121" s="3">
        <v>164.29999999999998</v>
      </c>
      <c r="AY121" s="3">
        <v>197.6</v>
      </c>
      <c r="AZ121" s="3">
        <v>197.86666666666665</v>
      </c>
    </row>
    <row r="122" spans="1:52" x14ac:dyDescent="0.25">
      <c r="A122" s="2">
        <v>2006</v>
      </c>
      <c r="B122" s="17">
        <v>1</v>
      </c>
      <c r="C122" s="2">
        <f t="shared" si="4"/>
        <v>117</v>
      </c>
      <c r="D122" s="3">
        <f>'Pine Stumpage'!F210</f>
        <v>348</v>
      </c>
      <c r="E122" s="3">
        <f>'Pine Stumpage'!G210</f>
        <v>384</v>
      </c>
      <c r="F122" s="3">
        <f>'Pine Stumpage'!M210</f>
        <v>349</v>
      </c>
      <c r="G122" s="3">
        <f>'Pine Stumpage'!N210</f>
        <v>271</v>
      </c>
      <c r="H122" s="3">
        <f>'Pine Stumpage'!T210</f>
        <v>318</v>
      </c>
      <c r="I122" s="3">
        <f>'Pine Stumpage'!U210</f>
        <v>298</v>
      </c>
      <c r="J122" s="3">
        <f>'Pine Stumpage'!AA210</f>
        <v>323</v>
      </c>
      <c r="K122" s="3">
        <f>'Pine Stumpage'!AB210</f>
        <v>368</v>
      </c>
      <c r="L122" s="3">
        <f>'Pine Stumpage'!AH210</f>
        <v>350</v>
      </c>
      <c r="M122" s="3">
        <f>'Pine Stumpage'!AI210</f>
        <v>255</v>
      </c>
      <c r="N122" s="3">
        <f>'Pine Stumpage'!AO210</f>
        <v>384</v>
      </c>
      <c r="O122" s="3">
        <f>'Pine Stumpage'!AP210</f>
        <v>318</v>
      </c>
      <c r="P122" s="3">
        <f>'Pine Stumpage'!AV210</f>
        <v>244</v>
      </c>
      <c r="Q122" s="3">
        <f>'Pine Stumpage'!AW210</f>
        <v>355</v>
      </c>
      <c r="R122" s="3">
        <f>'Pine Stumpage'!BC210</f>
        <v>313</v>
      </c>
      <c r="S122" s="3">
        <f>'Pine Stumpage'!BD210</f>
        <v>346</v>
      </c>
      <c r="T122" s="3">
        <f>'Pine Stumpage'!BJ210</f>
        <v>209</v>
      </c>
      <c r="U122" s="3">
        <f>'Pine Stumpage'!BK210</f>
        <v>225</v>
      </c>
      <c r="V122" s="3">
        <f>'Pine Stumpage'!BP210</f>
        <v>304</v>
      </c>
      <c r="W122" s="3">
        <f>'Pine Stumpage'!BQ210</f>
        <v>332</v>
      </c>
      <c r="X122" s="3">
        <f>'Pine Stumpage'!BU210</f>
        <v>210</v>
      </c>
      <c r="Y122" s="3">
        <f>'Pine Stumpage'!BV210</f>
        <v>266</v>
      </c>
      <c r="Z122" s="3">
        <f>'Pine Stumpage'!CC210</f>
        <v>19.86</v>
      </c>
      <c r="AA122" s="3">
        <f>'Pine Stumpage'!CD210</f>
        <v>20.6</v>
      </c>
      <c r="AB122" s="3">
        <f>'Pine Stumpage'!CJ210</f>
        <v>21.05</v>
      </c>
      <c r="AC122" s="3">
        <f>'Pine Stumpage'!CK210</f>
        <v>15.95</v>
      </c>
      <c r="AD122" s="3">
        <f>'Pine Stumpage'!CQ210</f>
        <v>21.25</v>
      </c>
      <c r="AE122" s="3">
        <f>'Pine Stumpage'!CR210</f>
        <v>22.47</v>
      </c>
      <c r="AF122" s="3">
        <f>'Pine Stumpage'!CX210</f>
        <v>17.57</v>
      </c>
      <c r="AG122" s="3">
        <f>'Pine Stumpage'!CY210</f>
        <v>19.86</v>
      </c>
      <c r="AH122" s="3">
        <f>'Pine Stumpage'!DE210</f>
        <v>21.16</v>
      </c>
      <c r="AI122" s="3">
        <f>'Pine Stumpage'!DF210</f>
        <v>18.53</v>
      </c>
      <c r="AJ122" s="3">
        <f>'Pine Stumpage'!DL210</f>
        <v>23.06</v>
      </c>
      <c r="AK122" s="3">
        <f>'Pine Stumpage'!DM210</f>
        <v>18.37</v>
      </c>
      <c r="AL122" s="3">
        <f>'Pine Stumpage'!DS210</f>
        <v>12.46</v>
      </c>
      <c r="AM122" s="3">
        <f>'Pine Stumpage'!DT210</f>
        <v>18.63</v>
      </c>
      <c r="AN122" s="3">
        <f>'Pine Stumpage'!DZ210</f>
        <v>20.18</v>
      </c>
      <c r="AO122" s="3">
        <f>'Pine Stumpage'!EA210</f>
        <v>20.34</v>
      </c>
      <c r="AP122" s="3">
        <f>'Pine Stumpage'!EG210</f>
        <v>10.95</v>
      </c>
      <c r="AQ122" s="3">
        <f>'Pine Stumpage'!EH210</f>
        <v>18.760000000000002</v>
      </c>
      <c r="AR122" s="3">
        <f>'Pine Stumpage'!EM210</f>
        <v>20.69</v>
      </c>
      <c r="AS122" s="3">
        <f>'Pine Stumpage'!EN210</f>
        <v>17.63</v>
      </c>
      <c r="AT122" s="3">
        <f>'Pine Stumpage'!ER210</f>
        <v>19.559999999999999</v>
      </c>
      <c r="AU122" s="3">
        <f>'Pine Stumpage'!ES210</f>
        <v>20.27</v>
      </c>
      <c r="AV122" s="5"/>
      <c r="AW122" s="3">
        <v>161.80000000000001</v>
      </c>
      <c r="AX122" s="3">
        <v>162.76666666666668</v>
      </c>
      <c r="AY122" s="3">
        <v>198.7</v>
      </c>
      <c r="AZ122" s="3">
        <v>198.93333333333331</v>
      </c>
    </row>
    <row r="123" spans="1:52" x14ac:dyDescent="0.25">
      <c r="A123" s="2">
        <v>2006</v>
      </c>
      <c r="B123" s="2">
        <v>2</v>
      </c>
      <c r="C123" s="2">
        <f t="shared" si="4"/>
        <v>118</v>
      </c>
      <c r="D123" s="3">
        <f>'Pine Stumpage'!F211</f>
        <v>333</v>
      </c>
      <c r="E123" s="3">
        <f>'Pine Stumpage'!G211</f>
        <v>364</v>
      </c>
      <c r="F123" s="3">
        <f>'Pine Stumpage'!M211</f>
        <v>335</v>
      </c>
      <c r="G123" s="3">
        <f>'Pine Stumpage'!N211</f>
        <v>289</v>
      </c>
      <c r="H123" s="3">
        <f>'Pine Stumpage'!T211</f>
        <v>290</v>
      </c>
      <c r="I123" s="3">
        <f>'Pine Stumpage'!U211</f>
        <v>280</v>
      </c>
      <c r="J123" s="3">
        <f>'Pine Stumpage'!AA211</f>
        <v>294</v>
      </c>
      <c r="K123" s="3">
        <f>'Pine Stumpage'!AB211</f>
        <v>342</v>
      </c>
      <c r="L123" s="3">
        <f>'Pine Stumpage'!AH211</f>
        <v>296</v>
      </c>
      <c r="M123" s="3">
        <f>'Pine Stumpage'!AI211</f>
        <v>240</v>
      </c>
      <c r="N123" s="3">
        <f>'Pine Stumpage'!AO211</f>
        <v>300</v>
      </c>
      <c r="O123" s="3">
        <f>'Pine Stumpage'!AP211</f>
        <v>288</v>
      </c>
      <c r="P123" s="3">
        <f>'Pine Stumpage'!AV211</f>
        <v>185</v>
      </c>
      <c r="Q123" s="3">
        <f>'Pine Stumpage'!AW211</f>
        <v>290</v>
      </c>
      <c r="R123" s="3">
        <f>'Pine Stumpage'!BC211</f>
        <v>298</v>
      </c>
      <c r="S123" s="3">
        <f>'Pine Stumpage'!BD211</f>
        <v>328</v>
      </c>
      <c r="T123" s="3">
        <f>'Pine Stumpage'!BJ211</f>
        <v>210</v>
      </c>
      <c r="U123" s="3">
        <f>'Pine Stumpage'!BK211</f>
        <v>206</v>
      </c>
      <c r="V123" s="3">
        <f>'Pine Stumpage'!BP211</f>
        <v>269</v>
      </c>
      <c r="W123" s="3">
        <f>'Pine Stumpage'!BQ211</f>
        <v>309</v>
      </c>
      <c r="X123" s="3">
        <f>'Pine Stumpage'!BU211</f>
        <v>199</v>
      </c>
      <c r="Y123" s="3">
        <f>'Pine Stumpage'!BV211</f>
        <v>276</v>
      </c>
      <c r="Z123" s="3">
        <f>'Pine Stumpage'!CC211</f>
        <v>17.170000000000002</v>
      </c>
      <c r="AA123" s="3">
        <f>'Pine Stumpage'!CD211</f>
        <v>21.48</v>
      </c>
      <c r="AB123" s="3">
        <f>'Pine Stumpage'!CJ211</f>
        <v>19.64</v>
      </c>
      <c r="AC123" s="3">
        <f>'Pine Stumpage'!CK211</f>
        <v>14.07</v>
      </c>
      <c r="AD123" s="3">
        <f>'Pine Stumpage'!CQ211</f>
        <v>15.8</v>
      </c>
      <c r="AE123" s="3">
        <f>'Pine Stumpage'!CR211</f>
        <v>19.350000000000001</v>
      </c>
      <c r="AF123" s="3">
        <f>'Pine Stumpage'!CX211</f>
        <v>15.06</v>
      </c>
      <c r="AG123" s="3">
        <f>'Pine Stumpage'!CY211</f>
        <v>17.82</v>
      </c>
      <c r="AH123" s="3">
        <f>'Pine Stumpage'!DE211</f>
        <v>19.829999999999998</v>
      </c>
      <c r="AI123" s="3">
        <f>'Pine Stumpage'!DF211</f>
        <v>12.23</v>
      </c>
      <c r="AJ123" s="3">
        <f>'Pine Stumpage'!DL211</f>
        <v>20.6</v>
      </c>
      <c r="AK123" s="3">
        <f>'Pine Stumpage'!DM211</f>
        <v>16.36</v>
      </c>
      <c r="AL123" s="3">
        <f>'Pine Stumpage'!DS211</f>
        <v>11.82</v>
      </c>
      <c r="AM123" s="3">
        <f>'Pine Stumpage'!DT211</f>
        <v>13.69</v>
      </c>
      <c r="AN123" s="3">
        <f>'Pine Stumpage'!DZ211</f>
        <v>17.22</v>
      </c>
      <c r="AO123" s="3">
        <f>'Pine Stumpage'!EA211</f>
        <v>18.41</v>
      </c>
      <c r="AP123" s="3">
        <f>'Pine Stumpage'!EG211</f>
        <v>14.07</v>
      </c>
      <c r="AQ123" s="3">
        <f>'Pine Stumpage'!EH211</f>
        <v>16.079999999999998</v>
      </c>
      <c r="AR123" s="3">
        <f>'Pine Stumpage'!EM211</f>
        <v>18.64</v>
      </c>
      <c r="AS123" s="3">
        <f>'Pine Stumpage'!EN211</f>
        <v>13.15</v>
      </c>
      <c r="AT123" s="3">
        <f>'Pine Stumpage'!ER211</f>
        <v>14.62</v>
      </c>
      <c r="AU123" s="3">
        <f>'Pine Stumpage'!ES211</f>
        <v>19.18</v>
      </c>
      <c r="AV123" s="5"/>
      <c r="AW123" s="3">
        <v>165.8</v>
      </c>
      <c r="AX123" s="3">
        <v>165.4</v>
      </c>
      <c r="AY123" s="3">
        <v>202.5</v>
      </c>
      <c r="AZ123" s="3">
        <v>202.29999999999998</v>
      </c>
    </row>
    <row r="124" spans="1:52" x14ac:dyDescent="0.25">
      <c r="A124" s="2">
        <v>2006</v>
      </c>
      <c r="B124" s="2">
        <v>3</v>
      </c>
      <c r="C124" s="2">
        <f t="shared" si="4"/>
        <v>119</v>
      </c>
      <c r="D124" s="3">
        <f>'Pine Stumpage'!F212</f>
        <v>333</v>
      </c>
      <c r="E124" s="3">
        <f>'Pine Stumpage'!G212</f>
        <v>320</v>
      </c>
      <c r="F124" s="3">
        <f>'Pine Stumpage'!M212</f>
        <v>323</v>
      </c>
      <c r="G124" s="3">
        <f>'Pine Stumpage'!N212</f>
        <v>296</v>
      </c>
      <c r="H124" s="3">
        <f>'Pine Stumpage'!T212</f>
        <v>294</v>
      </c>
      <c r="I124" s="3">
        <f>'Pine Stumpage'!U212</f>
        <v>277</v>
      </c>
      <c r="J124" s="3">
        <f>'Pine Stumpage'!AA212</f>
        <v>321</v>
      </c>
      <c r="K124" s="3">
        <f>'Pine Stumpage'!AB212</f>
        <v>321</v>
      </c>
      <c r="L124" s="3">
        <f>'Pine Stumpage'!AH212</f>
        <v>296</v>
      </c>
      <c r="M124" s="3">
        <f>'Pine Stumpage'!AI212</f>
        <v>283</v>
      </c>
      <c r="N124" s="3">
        <f>'Pine Stumpage'!AO212</f>
        <v>297</v>
      </c>
      <c r="O124" s="3">
        <f>'Pine Stumpage'!AP212</f>
        <v>302</v>
      </c>
      <c r="P124" s="3">
        <f>'Pine Stumpage'!AV212</f>
        <v>214</v>
      </c>
      <c r="Q124" s="3">
        <f>'Pine Stumpage'!AW212</f>
        <v>311</v>
      </c>
      <c r="R124" s="3">
        <f>'Pine Stumpage'!BC212</f>
        <v>256</v>
      </c>
      <c r="S124" s="3">
        <f>'Pine Stumpage'!BD212</f>
        <v>310</v>
      </c>
      <c r="T124" s="3">
        <f>'Pine Stumpage'!BJ212</f>
        <v>206</v>
      </c>
      <c r="U124" s="3">
        <f>'Pine Stumpage'!BK212</f>
        <v>236</v>
      </c>
      <c r="V124" s="3">
        <f>'Pine Stumpage'!BP212</f>
        <v>267</v>
      </c>
      <c r="W124" s="3">
        <f>'Pine Stumpage'!BQ212</f>
        <v>306</v>
      </c>
      <c r="X124" s="3">
        <f>'Pine Stumpage'!BU212</f>
        <v>195</v>
      </c>
      <c r="Y124" s="3">
        <f>'Pine Stumpage'!BV212</f>
        <v>256</v>
      </c>
      <c r="Z124" s="3">
        <f>'Pine Stumpage'!CC212</f>
        <v>16.54</v>
      </c>
      <c r="AA124" s="3">
        <f>'Pine Stumpage'!CD212</f>
        <v>15.02</v>
      </c>
      <c r="AB124" s="3">
        <f>'Pine Stumpage'!CJ212</f>
        <v>18.84</v>
      </c>
      <c r="AC124" s="3">
        <f>'Pine Stumpage'!CK212</f>
        <v>14.07</v>
      </c>
      <c r="AD124" s="3">
        <f>'Pine Stumpage'!CQ212</f>
        <v>20.69</v>
      </c>
      <c r="AE124" s="3">
        <f>'Pine Stumpage'!CR212</f>
        <v>18.55</v>
      </c>
      <c r="AF124" s="3">
        <f>'Pine Stumpage'!CX212</f>
        <v>15.4</v>
      </c>
      <c r="AG124" s="3">
        <f>'Pine Stumpage'!CY212</f>
        <v>17.260000000000002</v>
      </c>
      <c r="AH124" s="3">
        <f>'Pine Stumpage'!DE212</f>
        <v>19.82</v>
      </c>
      <c r="AI124" s="3">
        <f>'Pine Stumpage'!DF212</f>
        <v>12.49</v>
      </c>
      <c r="AJ124" s="3">
        <f>'Pine Stumpage'!DL212</f>
        <v>18.079999999999998</v>
      </c>
      <c r="AK124" s="3">
        <f>'Pine Stumpage'!DM212</f>
        <v>14.04</v>
      </c>
      <c r="AL124" s="3">
        <f>'Pine Stumpage'!DS212</f>
        <v>12.65</v>
      </c>
      <c r="AM124" s="3">
        <f>'Pine Stumpage'!DT212</f>
        <v>15.49</v>
      </c>
      <c r="AN124" s="3">
        <f>'Pine Stumpage'!DZ212</f>
        <v>17.04</v>
      </c>
      <c r="AO124" s="3">
        <f>'Pine Stumpage'!EA212</f>
        <v>18.12</v>
      </c>
      <c r="AP124" s="3">
        <f>'Pine Stumpage'!EG212</f>
        <v>12.06</v>
      </c>
      <c r="AQ124" s="3">
        <f>'Pine Stumpage'!EH212</f>
        <v>18.760000000000002</v>
      </c>
      <c r="AR124" s="3">
        <f>'Pine Stumpage'!EM212</f>
        <v>21.48</v>
      </c>
      <c r="AS124" s="3">
        <f>'Pine Stumpage'!EN212</f>
        <v>15.28</v>
      </c>
      <c r="AT124" s="3">
        <f>'Pine Stumpage'!ER212</f>
        <v>15.41</v>
      </c>
      <c r="AU124" s="3">
        <f>'Pine Stumpage'!ES212</f>
        <v>19.28</v>
      </c>
      <c r="AV124" s="5"/>
      <c r="AW124" s="3">
        <v>167.9</v>
      </c>
      <c r="AX124" s="3">
        <v>166.70000000000002</v>
      </c>
      <c r="AY124" s="3">
        <v>203.9</v>
      </c>
      <c r="AZ124" s="3">
        <v>203.43333333333331</v>
      </c>
    </row>
    <row r="125" spans="1:52" x14ac:dyDescent="0.25">
      <c r="A125" s="2">
        <v>2006</v>
      </c>
      <c r="B125" s="2">
        <v>4</v>
      </c>
      <c r="C125" s="2">
        <f t="shared" si="4"/>
        <v>120</v>
      </c>
      <c r="D125" s="3">
        <f>'Pine Stumpage'!F213</f>
        <v>291</v>
      </c>
      <c r="E125" s="3">
        <f>'Pine Stumpage'!G213</f>
        <v>315</v>
      </c>
      <c r="F125" s="3">
        <f>'Pine Stumpage'!M213</f>
        <v>326</v>
      </c>
      <c r="G125" s="3">
        <f>'Pine Stumpage'!N213</f>
        <v>240</v>
      </c>
      <c r="H125" s="3">
        <f>'Pine Stumpage'!T213</f>
        <v>247</v>
      </c>
      <c r="I125" s="3">
        <f>'Pine Stumpage'!U213</f>
        <v>287</v>
      </c>
      <c r="J125" s="3">
        <f>'Pine Stumpage'!AA213</f>
        <v>259</v>
      </c>
      <c r="K125" s="3">
        <f>'Pine Stumpage'!AB213</f>
        <v>315</v>
      </c>
      <c r="L125" s="3">
        <f>'Pine Stumpage'!AH213</f>
        <v>287</v>
      </c>
      <c r="M125" s="3">
        <f>'Pine Stumpage'!AI213</f>
        <v>278</v>
      </c>
      <c r="N125" s="3">
        <f>'Pine Stumpage'!AO213</f>
        <v>286</v>
      </c>
      <c r="O125" s="3">
        <f>'Pine Stumpage'!AP213</f>
        <v>302</v>
      </c>
      <c r="P125" s="3">
        <f>'Pine Stumpage'!AV213</f>
        <v>223</v>
      </c>
      <c r="Q125" s="3">
        <f>'Pine Stumpage'!AW213</f>
        <v>283</v>
      </c>
      <c r="R125" s="3">
        <f>'Pine Stumpage'!BC213</f>
        <v>302</v>
      </c>
      <c r="S125" s="3">
        <f>'Pine Stumpage'!BD213</f>
        <v>287</v>
      </c>
      <c r="T125" s="3">
        <f>'Pine Stumpage'!BJ213</f>
        <v>188</v>
      </c>
      <c r="U125" s="3">
        <f>'Pine Stumpage'!BK213</f>
        <v>201</v>
      </c>
      <c r="V125" s="3">
        <f>'Pine Stumpage'!BP213</f>
        <v>290</v>
      </c>
      <c r="W125" s="3">
        <f>'Pine Stumpage'!BQ213</f>
        <v>350</v>
      </c>
      <c r="X125" s="3">
        <f>'Pine Stumpage'!BU213</f>
        <v>230</v>
      </c>
      <c r="Y125" s="3">
        <f>'Pine Stumpage'!BV213</f>
        <v>248</v>
      </c>
      <c r="Z125" s="3">
        <f>'Pine Stumpage'!CC213</f>
        <v>15.09</v>
      </c>
      <c r="AA125" s="3">
        <f>'Pine Stumpage'!CD213</f>
        <v>18.75</v>
      </c>
      <c r="AB125" s="3">
        <f>'Pine Stumpage'!CJ213</f>
        <v>20.29</v>
      </c>
      <c r="AC125" s="3">
        <f>'Pine Stumpage'!CK213</f>
        <v>12.06</v>
      </c>
      <c r="AD125" s="3">
        <f>'Pine Stumpage'!CQ213</f>
        <v>24.59</v>
      </c>
      <c r="AE125" s="3">
        <f>'Pine Stumpage'!CR213</f>
        <v>18.36</v>
      </c>
      <c r="AF125" s="3">
        <f>'Pine Stumpage'!CX213</f>
        <v>14.2</v>
      </c>
      <c r="AG125" s="3">
        <f>'Pine Stumpage'!CY213</f>
        <v>17.190000000000001</v>
      </c>
      <c r="AH125" s="3">
        <f>'Pine Stumpage'!DE213</f>
        <v>17.850000000000001</v>
      </c>
      <c r="AI125" s="3">
        <f>'Pine Stumpage'!DF213</f>
        <v>15.73</v>
      </c>
      <c r="AJ125" s="3">
        <f>'Pine Stumpage'!DL213</f>
        <v>18.38</v>
      </c>
      <c r="AK125" s="3">
        <f>'Pine Stumpage'!DM213</f>
        <v>15.99</v>
      </c>
      <c r="AL125" s="3">
        <f>'Pine Stumpage'!DS213</f>
        <v>13.17</v>
      </c>
      <c r="AM125" s="3">
        <f>'Pine Stumpage'!DT213</f>
        <v>17.25</v>
      </c>
      <c r="AN125" s="3">
        <f>'Pine Stumpage'!DZ213</f>
        <v>18.43</v>
      </c>
      <c r="AO125" s="3">
        <f>'Pine Stumpage'!EA213</f>
        <v>18.510000000000002</v>
      </c>
      <c r="AP125" s="3">
        <f>'Pine Stumpage'!EG213</f>
        <v>23.17</v>
      </c>
      <c r="AQ125" s="3">
        <f>'Pine Stumpage'!EH213</f>
        <v>16.75</v>
      </c>
      <c r="AR125" s="3">
        <f>'Pine Stumpage'!EM213</f>
        <v>22.11</v>
      </c>
      <c r="AS125" s="3">
        <f>'Pine Stumpage'!EN213</f>
        <v>19.11</v>
      </c>
      <c r="AT125" s="3">
        <f>'Pine Stumpage'!ER213</f>
        <v>18.22</v>
      </c>
      <c r="AU125" s="3">
        <f>'Pine Stumpage'!ES213</f>
        <v>18.510000000000002</v>
      </c>
      <c r="AV125" s="5"/>
      <c r="AW125" s="3">
        <v>164.6</v>
      </c>
      <c r="AX125" s="3">
        <v>164.13333333333333</v>
      </c>
      <c r="AY125" s="3">
        <v>201.5</v>
      </c>
      <c r="AZ125" s="3">
        <v>201.70000000000002</v>
      </c>
    </row>
    <row r="126" spans="1:52" x14ac:dyDescent="0.25">
      <c r="A126" s="2">
        <v>2007</v>
      </c>
      <c r="B126" s="17">
        <v>1</v>
      </c>
      <c r="C126" s="2">
        <f t="shared" si="4"/>
        <v>121</v>
      </c>
      <c r="D126" s="3">
        <f>'Pine Stumpage'!F214</f>
        <v>304</v>
      </c>
      <c r="E126" s="3">
        <f>'Pine Stumpage'!G214</f>
        <v>336</v>
      </c>
      <c r="F126" s="3">
        <f>'Pine Stumpage'!M214</f>
        <v>349</v>
      </c>
      <c r="G126" s="3">
        <f>'Pine Stumpage'!N214</f>
        <v>226</v>
      </c>
      <c r="H126" s="3">
        <f>'Pine Stumpage'!T214</f>
        <v>263</v>
      </c>
      <c r="I126" s="3">
        <f>'Pine Stumpage'!U214</f>
        <v>280</v>
      </c>
      <c r="J126" s="3">
        <f>'Pine Stumpage'!AA214</f>
        <v>273</v>
      </c>
      <c r="K126" s="3">
        <f>'Pine Stumpage'!AB214</f>
        <v>315</v>
      </c>
      <c r="L126" s="3">
        <f>'Pine Stumpage'!AH214</f>
        <v>321</v>
      </c>
      <c r="M126" s="3">
        <f>'Pine Stumpage'!AI214</f>
        <v>315</v>
      </c>
      <c r="N126" s="3">
        <f>'Pine Stumpage'!AO214</f>
        <v>314</v>
      </c>
      <c r="O126" s="3">
        <f>'Pine Stumpage'!AP214</f>
        <v>300</v>
      </c>
      <c r="P126" s="3">
        <f>'Pine Stumpage'!AV214</f>
        <v>251</v>
      </c>
      <c r="Q126" s="3">
        <f>'Pine Stumpage'!AW214</f>
        <v>348</v>
      </c>
      <c r="R126" s="3">
        <f>'Pine Stumpage'!BC214</f>
        <v>300</v>
      </c>
      <c r="S126" s="3">
        <f>'Pine Stumpage'!BD214</f>
        <v>309</v>
      </c>
      <c r="T126" s="3">
        <f>'Pine Stumpage'!BJ214</f>
        <v>128</v>
      </c>
      <c r="U126" s="3">
        <f>'Pine Stumpage'!BK214</f>
        <v>195</v>
      </c>
      <c r="V126" s="3">
        <f>'Pine Stumpage'!BP214</f>
        <v>332</v>
      </c>
      <c r="W126" s="3">
        <f>'Pine Stumpage'!BQ214</f>
        <v>350</v>
      </c>
      <c r="X126" s="3">
        <f>'Pine Stumpage'!BU214</f>
        <v>275</v>
      </c>
      <c r="Y126" s="3">
        <f>'Pine Stumpage'!BV214</f>
        <v>290</v>
      </c>
      <c r="Z126" s="3">
        <f>'Pine Stumpage'!CC214</f>
        <v>19.55</v>
      </c>
      <c r="AA126" s="3">
        <f>'Pine Stumpage'!CD214</f>
        <v>23.47</v>
      </c>
      <c r="AB126" s="3">
        <f>'Pine Stumpage'!CJ214</f>
        <v>27.12</v>
      </c>
      <c r="AC126" s="3">
        <f>'Pine Stumpage'!CK214</f>
        <v>24.12</v>
      </c>
      <c r="AD126" s="3">
        <f>'Pine Stumpage'!CQ214</f>
        <v>22.03</v>
      </c>
      <c r="AE126" s="3">
        <f>'Pine Stumpage'!CR214</f>
        <v>21.16</v>
      </c>
      <c r="AF126" s="3">
        <f>'Pine Stumpage'!CX214</f>
        <v>15.12</v>
      </c>
      <c r="AG126" s="3">
        <f>'Pine Stumpage'!CY214</f>
        <v>19.399999999999999</v>
      </c>
      <c r="AH126" s="3">
        <f>'Pine Stumpage'!DE214</f>
        <v>24.74</v>
      </c>
      <c r="AI126" s="3">
        <f>'Pine Stumpage'!DF214</f>
        <v>22.61</v>
      </c>
      <c r="AJ126" s="3">
        <f>'Pine Stumpage'!DL214</f>
        <v>25.18</v>
      </c>
      <c r="AK126" s="3">
        <f>'Pine Stumpage'!DM214</f>
        <v>21.88</v>
      </c>
      <c r="AL126" s="3">
        <f>'Pine Stumpage'!DS214</f>
        <v>12.9</v>
      </c>
      <c r="AM126" s="3">
        <f>'Pine Stumpage'!DT214</f>
        <v>19.16</v>
      </c>
      <c r="AN126" s="3">
        <f>'Pine Stumpage'!DZ214</f>
        <v>17.899999999999999</v>
      </c>
      <c r="AO126" s="3">
        <f>'Pine Stumpage'!EA214</f>
        <v>20.22</v>
      </c>
      <c r="AP126" s="3">
        <f>'Pine Stumpage'!EG214</f>
        <v>23.96</v>
      </c>
      <c r="AQ126" s="3">
        <f>'Pine Stumpage'!EH214</f>
        <v>14.58</v>
      </c>
      <c r="AR126" s="3">
        <f>'Pine Stumpage'!EM214</f>
        <v>29.51</v>
      </c>
      <c r="AS126" s="3">
        <f>'Pine Stumpage'!EN214</f>
        <v>20.74</v>
      </c>
      <c r="AT126" s="3">
        <f>'Pine Stumpage'!ER214</f>
        <v>18.22</v>
      </c>
      <c r="AU126" s="3">
        <f>'Pine Stumpage'!ES214</f>
        <v>21.87</v>
      </c>
      <c r="AV126" s="5"/>
      <c r="AW126" s="3">
        <v>166.8</v>
      </c>
      <c r="AX126" s="3">
        <v>166.70000000000002</v>
      </c>
      <c r="AY126" s="3">
        <v>203.499</v>
      </c>
      <c r="AZ126" s="3">
        <v>203.75566666666666</v>
      </c>
    </row>
    <row r="127" spans="1:52" x14ac:dyDescent="0.25">
      <c r="A127" s="2">
        <v>2007</v>
      </c>
      <c r="B127" s="2">
        <v>2</v>
      </c>
      <c r="C127" s="2">
        <f t="shared" si="4"/>
        <v>122</v>
      </c>
      <c r="D127" s="3">
        <f>'Pine Stumpage'!F215</f>
        <v>287</v>
      </c>
      <c r="E127" s="3">
        <f>'Pine Stumpage'!G215</f>
        <v>286</v>
      </c>
      <c r="F127" s="3">
        <f>'Pine Stumpage'!M215</f>
        <v>365</v>
      </c>
      <c r="G127" s="3">
        <f>'Pine Stumpage'!N215</f>
        <v>234</v>
      </c>
      <c r="H127" s="3">
        <f>'Pine Stumpage'!T215</f>
        <v>284</v>
      </c>
      <c r="I127" s="3">
        <f>'Pine Stumpage'!U215</f>
        <v>270</v>
      </c>
      <c r="J127" s="3">
        <f>'Pine Stumpage'!AA215</f>
        <v>246</v>
      </c>
      <c r="K127" s="3">
        <f>'Pine Stumpage'!AB215</f>
        <v>297</v>
      </c>
      <c r="L127" s="3">
        <f>'Pine Stumpage'!AH215</f>
        <v>314</v>
      </c>
      <c r="M127" s="3">
        <f>'Pine Stumpage'!AI215</f>
        <v>306</v>
      </c>
      <c r="N127" s="3">
        <f>'Pine Stumpage'!AO215</f>
        <v>276</v>
      </c>
      <c r="O127" s="3">
        <f>'Pine Stumpage'!AP215</f>
        <v>289</v>
      </c>
      <c r="P127" s="3">
        <f>'Pine Stumpage'!AV215</f>
        <v>183</v>
      </c>
      <c r="Q127" s="3">
        <f>'Pine Stumpage'!AW215</f>
        <v>297</v>
      </c>
      <c r="R127" s="3">
        <f>'Pine Stumpage'!BC215</f>
        <v>255</v>
      </c>
      <c r="S127" s="3">
        <f>'Pine Stumpage'!BD215</f>
        <v>311</v>
      </c>
      <c r="T127" s="3">
        <f>'Pine Stumpage'!BJ215</f>
        <v>147</v>
      </c>
      <c r="U127" s="3">
        <f>'Pine Stumpage'!BK215</f>
        <v>188</v>
      </c>
      <c r="V127" s="3">
        <f>'Pine Stumpage'!BP215</f>
        <v>317</v>
      </c>
      <c r="W127" s="3">
        <f>'Pine Stumpage'!BQ215</f>
        <v>289</v>
      </c>
      <c r="X127" s="3">
        <f>'Pine Stumpage'!BU215</f>
        <v>251</v>
      </c>
      <c r="Y127" s="3">
        <f>'Pine Stumpage'!BV215</f>
        <v>269</v>
      </c>
      <c r="Z127" s="3">
        <f>'Pine Stumpage'!CC215</f>
        <v>15.87</v>
      </c>
      <c r="AA127" s="3">
        <f>'Pine Stumpage'!CD215</f>
        <v>18.21</v>
      </c>
      <c r="AB127" s="3">
        <f>'Pine Stumpage'!CJ215</f>
        <v>26.95</v>
      </c>
      <c r="AC127" s="3">
        <f>'Pine Stumpage'!CK215</f>
        <v>22.11</v>
      </c>
      <c r="AD127" s="3">
        <f>'Pine Stumpage'!CQ215</f>
        <v>23.97</v>
      </c>
      <c r="AE127" s="3">
        <f>'Pine Stumpage'!CR215</f>
        <v>19.260000000000002</v>
      </c>
      <c r="AF127" s="3">
        <f>'Pine Stumpage'!CX215</f>
        <v>15.03</v>
      </c>
      <c r="AG127" s="3">
        <f>'Pine Stumpage'!CY215</f>
        <v>19.010000000000002</v>
      </c>
      <c r="AH127" s="3">
        <f>'Pine Stumpage'!DE215</f>
        <v>24</v>
      </c>
      <c r="AI127" s="3">
        <f>'Pine Stumpage'!DF215</f>
        <v>18.04</v>
      </c>
      <c r="AJ127" s="3">
        <f>'Pine Stumpage'!DL215</f>
        <v>20.29</v>
      </c>
      <c r="AK127" s="3">
        <f>'Pine Stumpage'!DM215</f>
        <v>19.190000000000001</v>
      </c>
      <c r="AL127" s="3">
        <f>'Pine Stumpage'!DS215</f>
        <v>11.14</v>
      </c>
      <c r="AM127" s="3">
        <f>'Pine Stumpage'!DT215</f>
        <v>18.350000000000001</v>
      </c>
      <c r="AN127" s="3">
        <f>'Pine Stumpage'!DZ215</f>
        <v>17.190000000000001</v>
      </c>
      <c r="AO127" s="3">
        <f>'Pine Stumpage'!EA215</f>
        <v>19.079999999999998</v>
      </c>
      <c r="AP127" s="3">
        <f>'Pine Stumpage'!EG215</f>
        <v>20.25</v>
      </c>
      <c r="AQ127" s="3">
        <f>'Pine Stumpage'!EH215</f>
        <v>15.14</v>
      </c>
      <c r="AR127" s="3">
        <f>'Pine Stumpage'!EM215</f>
        <v>28.65</v>
      </c>
      <c r="AS127" s="3">
        <f>'Pine Stumpage'!EN215</f>
        <v>21.98</v>
      </c>
      <c r="AT127" s="3">
        <f>'Pine Stumpage'!ER215</f>
        <v>20.100000000000001</v>
      </c>
      <c r="AU127" s="3">
        <f>'Pine Stumpage'!ES215</f>
        <v>20.62</v>
      </c>
      <c r="AV127" s="5"/>
      <c r="AW127" s="3">
        <v>173.3</v>
      </c>
      <c r="AX127" s="3">
        <v>172.83333333333334</v>
      </c>
      <c r="AY127" s="3">
        <v>207.94900000000001</v>
      </c>
      <c r="AZ127" s="3">
        <v>207.66233333333332</v>
      </c>
    </row>
    <row r="128" spans="1:52" x14ac:dyDescent="0.25">
      <c r="A128" s="2">
        <v>2007</v>
      </c>
      <c r="B128" s="2">
        <v>3</v>
      </c>
      <c r="C128" s="2">
        <f t="shared" si="4"/>
        <v>123</v>
      </c>
      <c r="D128" s="3">
        <f>'Pine Stumpage'!F216</f>
        <v>277</v>
      </c>
      <c r="E128" s="3">
        <f>'Pine Stumpage'!G216</f>
        <v>277</v>
      </c>
      <c r="F128" s="3">
        <f>'Pine Stumpage'!M216</f>
        <v>377</v>
      </c>
      <c r="G128" s="3">
        <f>'Pine Stumpage'!N216</f>
        <v>278</v>
      </c>
      <c r="H128" s="3">
        <f>'Pine Stumpage'!T216</f>
        <v>290</v>
      </c>
      <c r="I128" s="3">
        <f>'Pine Stumpage'!U216</f>
        <v>256</v>
      </c>
      <c r="J128" s="3">
        <f>'Pine Stumpage'!AA216</f>
        <v>303</v>
      </c>
      <c r="K128" s="3">
        <f>'Pine Stumpage'!AB216</f>
        <v>287</v>
      </c>
      <c r="L128" s="3">
        <f>'Pine Stumpage'!AH216</f>
        <v>327</v>
      </c>
      <c r="M128" s="3">
        <f>'Pine Stumpage'!AI216</f>
        <v>305</v>
      </c>
      <c r="N128" s="3">
        <f>'Pine Stumpage'!AO216</f>
        <v>268</v>
      </c>
      <c r="O128" s="3">
        <f>'Pine Stumpage'!AP216</f>
        <v>308</v>
      </c>
      <c r="P128" s="3">
        <f>'Pine Stumpage'!AV216</f>
        <v>195</v>
      </c>
      <c r="Q128" s="3">
        <f>'Pine Stumpage'!AW216</f>
        <v>269</v>
      </c>
      <c r="R128" s="3">
        <f>'Pine Stumpage'!BC216</f>
        <v>307</v>
      </c>
      <c r="S128" s="3">
        <f>'Pine Stumpage'!BD216</f>
        <v>309</v>
      </c>
      <c r="T128" s="3">
        <f>'Pine Stumpage'!BJ216</f>
        <v>113</v>
      </c>
      <c r="U128" s="3">
        <f>'Pine Stumpage'!BK216</f>
        <v>140</v>
      </c>
      <c r="V128" s="3">
        <f>'Pine Stumpage'!BP216</f>
        <v>324</v>
      </c>
      <c r="W128" s="3">
        <f>'Pine Stumpage'!BQ216</f>
        <v>332</v>
      </c>
      <c r="X128" s="3">
        <f>'Pine Stumpage'!BU216</f>
        <v>252</v>
      </c>
      <c r="Y128" s="3">
        <f>'Pine Stumpage'!BV216</f>
        <v>283</v>
      </c>
      <c r="Z128" s="3">
        <f>'Pine Stumpage'!CC216</f>
        <v>17.25</v>
      </c>
      <c r="AA128" s="3">
        <f>'Pine Stumpage'!CD216</f>
        <v>17.71</v>
      </c>
      <c r="AB128" s="3">
        <f>'Pine Stumpage'!CJ216</f>
        <v>24.95</v>
      </c>
      <c r="AC128" s="3">
        <f>'Pine Stumpage'!CK216</f>
        <v>28.81</v>
      </c>
      <c r="AD128" s="3">
        <f>'Pine Stumpage'!CQ216</f>
        <v>21.01</v>
      </c>
      <c r="AE128" s="3">
        <f>'Pine Stumpage'!CR216</f>
        <v>18.91</v>
      </c>
      <c r="AF128" s="3">
        <f>'Pine Stumpage'!CX216</f>
        <v>12.05</v>
      </c>
      <c r="AG128" s="3">
        <f>'Pine Stumpage'!CY216</f>
        <v>19.28</v>
      </c>
      <c r="AH128" s="3">
        <f>'Pine Stumpage'!DE216</f>
        <v>25.89</v>
      </c>
      <c r="AI128" s="3">
        <f>'Pine Stumpage'!DF216</f>
        <v>16.23</v>
      </c>
      <c r="AJ128" s="3">
        <f>'Pine Stumpage'!DL216</f>
        <v>18.52</v>
      </c>
      <c r="AK128" s="3">
        <f>'Pine Stumpage'!DM216</f>
        <v>17.059999999999999</v>
      </c>
      <c r="AL128" s="3">
        <f>'Pine Stumpage'!DS216</f>
        <v>13.28</v>
      </c>
      <c r="AM128" s="3">
        <f>'Pine Stumpage'!DT216</f>
        <v>18.170000000000002</v>
      </c>
      <c r="AN128" s="3">
        <f>'Pine Stumpage'!DZ216</f>
        <v>17</v>
      </c>
      <c r="AO128" s="3">
        <f>'Pine Stumpage'!EA216</f>
        <v>18.45</v>
      </c>
      <c r="AP128" s="3">
        <f>'Pine Stumpage'!EG216</f>
        <v>28.14</v>
      </c>
      <c r="AQ128" s="3">
        <f>'Pine Stumpage'!EH216</f>
        <v>24.79</v>
      </c>
      <c r="AR128" s="3">
        <f>'Pine Stumpage'!EM216</f>
        <v>34.32</v>
      </c>
      <c r="AS128" s="3">
        <f>'Pine Stumpage'!EN216</f>
        <v>39.68</v>
      </c>
      <c r="AT128" s="3">
        <f>'Pine Stumpage'!ER216</f>
        <v>20.46</v>
      </c>
      <c r="AU128" s="3">
        <f>'Pine Stumpage'!ES216</f>
        <v>22.63</v>
      </c>
      <c r="AV128" s="5"/>
      <c r="AW128" s="3">
        <v>172.4</v>
      </c>
      <c r="AX128" s="3">
        <v>173.66666666666666</v>
      </c>
      <c r="AY128" s="3">
        <v>207.917</v>
      </c>
      <c r="AZ128" s="3">
        <v>208.23533333333333</v>
      </c>
    </row>
    <row r="129" spans="1:52" x14ac:dyDescent="0.25">
      <c r="A129" s="2">
        <v>2007</v>
      </c>
      <c r="B129" s="2">
        <v>4</v>
      </c>
      <c r="C129" s="2">
        <f t="shared" ref="C129:C148" si="5">C128+1</f>
        <v>124</v>
      </c>
      <c r="D129" s="3">
        <f>'Pine Stumpage'!F217</f>
        <v>264</v>
      </c>
      <c r="E129" s="3">
        <f>'Pine Stumpage'!G217</f>
        <v>296</v>
      </c>
      <c r="F129" s="3">
        <f>'Pine Stumpage'!M217</f>
        <v>351</v>
      </c>
      <c r="G129" s="3">
        <f>'Pine Stumpage'!N217</f>
        <v>274</v>
      </c>
      <c r="H129" s="3">
        <f>'Pine Stumpage'!T217</f>
        <v>284</v>
      </c>
      <c r="I129" s="3">
        <f>'Pine Stumpage'!U217</f>
        <v>267</v>
      </c>
      <c r="J129" s="3">
        <f>'Pine Stumpage'!AA217</f>
        <v>297</v>
      </c>
      <c r="K129" s="3">
        <f>'Pine Stumpage'!AB217</f>
        <v>275</v>
      </c>
      <c r="L129" s="3">
        <f>'Pine Stumpage'!AH217</f>
        <v>329</v>
      </c>
      <c r="M129" s="3">
        <f>'Pine Stumpage'!AI217</f>
        <v>298</v>
      </c>
      <c r="N129" s="3">
        <f>'Pine Stumpage'!AO217</f>
        <v>259</v>
      </c>
      <c r="O129" s="3">
        <f>'Pine Stumpage'!AP217</f>
        <v>296</v>
      </c>
      <c r="P129" s="3">
        <f>'Pine Stumpage'!AV217</f>
        <v>179</v>
      </c>
      <c r="Q129" s="3">
        <f>'Pine Stumpage'!AW217</f>
        <v>272</v>
      </c>
      <c r="R129" s="3">
        <f>'Pine Stumpage'!BC217</f>
        <v>260</v>
      </c>
      <c r="S129" s="3">
        <f>'Pine Stumpage'!BD217</f>
        <v>293</v>
      </c>
      <c r="T129" s="3">
        <f>'Pine Stumpage'!BJ217</f>
        <v>153</v>
      </c>
      <c r="U129" s="3">
        <f>'Pine Stumpage'!BK217</f>
        <v>188</v>
      </c>
      <c r="V129" s="3">
        <f>'Pine Stumpage'!BP217</f>
        <v>293</v>
      </c>
      <c r="W129" s="3">
        <f>'Pine Stumpage'!BQ217</f>
        <v>381</v>
      </c>
      <c r="X129" s="3">
        <f>'Pine Stumpage'!BU217</f>
        <v>261</v>
      </c>
      <c r="Y129" s="3">
        <f>'Pine Stumpage'!BV217</f>
        <v>266</v>
      </c>
      <c r="Z129" s="3">
        <f>'Pine Stumpage'!CC217</f>
        <v>17.75</v>
      </c>
      <c r="AA129" s="3">
        <f>'Pine Stumpage'!CD217</f>
        <v>20.43</v>
      </c>
      <c r="AB129" s="3">
        <f>'Pine Stumpage'!CJ217</f>
        <v>30.06</v>
      </c>
      <c r="AC129" s="3">
        <f>'Pine Stumpage'!CK217</f>
        <v>28.48</v>
      </c>
      <c r="AD129" s="3">
        <f>'Pine Stumpage'!CQ217</f>
        <v>21.43</v>
      </c>
      <c r="AE129" s="3">
        <f>'Pine Stumpage'!CR217</f>
        <v>20.27</v>
      </c>
      <c r="AF129" s="3">
        <f>'Pine Stumpage'!CX217</f>
        <v>17.649999999999999</v>
      </c>
      <c r="AG129" s="3">
        <f>'Pine Stumpage'!CY217</f>
        <v>19.829999999999998</v>
      </c>
      <c r="AH129" s="3">
        <f>'Pine Stumpage'!DE217</f>
        <v>28.48</v>
      </c>
      <c r="AI129" s="3">
        <f>'Pine Stumpage'!DF217</f>
        <v>13.86</v>
      </c>
      <c r="AJ129" s="3">
        <f>'Pine Stumpage'!DL217</f>
        <v>23</v>
      </c>
      <c r="AK129" s="3">
        <f>'Pine Stumpage'!DM217</f>
        <v>23.11</v>
      </c>
      <c r="AL129" s="3">
        <f>'Pine Stumpage'!DS217</f>
        <v>11.71</v>
      </c>
      <c r="AM129" s="3">
        <f>'Pine Stumpage'!DT217</f>
        <v>17.329999999999998</v>
      </c>
      <c r="AN129" s="3">
        <f>'Pine Stumpage'!DZ217</f>
        <v>17</v>
      </c>
      <c r="AO129" s="3">
        <f>'Pine Stumpage'!EA217</f>
        <v>17.64</v>
      </c>
      <c r="AP129" s="3">
        <f>'Pine Stumpage'!EG217</f>
        <v>20.64</v>
      </c>
      <c r="AQ129" s="3">
        <f>'Pine Stumpage'!EH217</f>
        <v>18.89</v>
      </c>
      <c r="AR129" s="3">
        <f>'Pine Stumpage'!EM217</f>
        <v>36.590000000000003</v>
      </c>
      <c r="AS129" s="3">
        <f>'Pine Stumpage'!EN217</f>
        <v>37.03</v>
      </c>
      <c r="AT129" s="3">
        <f>'Pine Stumpage'!ER217</f>
        <v>16.649999999999999</v>
      </c>
      <c r="AU129" s="3">
        <f>'Pine Stumpage'!ES217</f>
        <v>20.57</v>
      </c>
      <c r="AV129" s="5"/>
      <c r="AW129" s="3">
        <v>179</v>
      </c>
      <c r="AX129" s="3">
        <v>177.43333333333331</v>
      </c>
      <c r="AY129" s="3">
        <v>210.17699999999999</v>
      </c>
      <c r="AZ129" s="3">
        <v>209.71633333333332</v>
      </c>
    </row>
    <row r="130" spans="1:52" x14ac:dyDescent="0.25">
      <c r="A130" s="2">
        <v>2008</v>
      </c>
      <c r="B130" s="17">
        <v>1</v>
      </c>
      <c r="C130" s="2">
        <f t="shared" si="5"/>
        <v>125</v>
      </c>
      <c r="D130" s="3">
        <f>'Pine Stumpage'!F218</f>
        <v>250</v>
      </c>
      <c r="E130" s="3">
        <f>'Pine Stumpage'!G218</f>
        <v>268</v>
      </c>
      <c r="F130" s="3">
        <f>'Pine Stumpage'!M218</f>
        <v>302</v>
      </c>
      <c r="G130" s="3">
        <f>'Pine Stumpage'!N218</f>
        <v>227</v>
      </c>
      <c r="H130" s="3">
        <f>'Pine Stumpage'!T218</f>
        <v>269</v>
      </c>
      <c r="I130" s="3">
        <f>'Pine Stumpage'!U218</f>
        <v>273</v>
      </c>
      <c r="J130" s="3">
        <f>'Pine Stumpage'!AA218</f>
        <v>227</v>
      </c>
      <c r="K130" s="3">
        <f>'Pine Stumpage'!AB218</f>
        <v>257</v>
      </c>
      <c r="L130" s="3">
        <f>'Pine Stumpage'!AH218</f>
        <v>304</v>
      </c>
      <c r="M130" s="3">
        <f>'Pine Stumpage'!AI218</f>
        <v>283</v>
      </c>
      <c r="N130" s="3">
        <f>'Pine Stumpage'!AO218</f>
        <v>246</v>
      </c>
      <c r="O130" s="3">
        <f>'Pine Stumpage'!AP218</f>
        <v>282</v>
      </c>
      <c r="P130" s="3">
        <f>'Pine Stumpage'!AV218</f>
        <v>209</v>
      </c>
      <c r="Q130" s="3">
        <f>'Pine Stumpage'!AW218</f>
        <v>258</v>
      </c>
      <c r="R130" s="3">
        <f>'Pine Stumpage'!BC218</f>
        <v>258</v>
      </c>
      <c r="S130" s="3">
        <f>'Pine Stumpage'!BD218</f>
        <v>276</v>
      </c>
      <c r="T130" s="3">
        <f>'Pine Stumpage'!BJ218</f>
        <v>132</v>
      </c>
      <c r="U130" s="3">
        <f>'Pine Stumpage'!BK218</f>
        <v>174</v>
      </c>
      <c r="V130" s="3">
        <f>'Pine Stumpage'!BP218</f>
        <v>256</v>
      </c>
      <c r="W130" s="3">
        <f>'Pine Stumpage'!BQ218</f>
        <v>311</v>
      </c>
      <c r="X130" s="3">
        <f>'Pine Stumpage'!BU218</f>
        <v>245</v>
      </c>
      <c r="Y130" s="3">
        <f>'Pine Stumpage'!BV218</f>
        <v>259</v>
      </c>
      <c r="Z130" s="3">
        <f>'Pine Stumpage'!CC218</f>
        <v>20.09</v>
      </c>
      <c r="AA130" s="3">
        <f>'Pine Stumpage'!CD218</f>
        <v>26.01</v>
      </c>
      <c r="AB130" s="3">
        <f>'Pine Stumpage'!CJ218</f>
        <v>30.4</v>
      </c>
      <c r="AC130" s="3">
        <f>'Pine Stumpage'!CK218</f>
        <v>32.159999999999997</v>
      </c>
      <c r="AD130" s="3">
        <f>'Pine Stumpage'!CQ218</f>
        <v>22.12</v>
      </c>
      <c r="AE130" s="3">
        <f>'Pine Stumpage'!CR218</f>
        <v>21.35</v>
      </c>
      <c r="AF130" s="3">
        <f>'Pine Stumpage'!CX218</f>
        <v>16.75</v>
      </c>
      <c r="AG130" s="3">
        <f>'Pine Stumpage'!CY218</f>
        <v>20.260000000000002</v>
      </c>
      <c r="AH130" s="3">
        <f>'Pine Stumpage'!DE218</f>
        <v>33</v>
      </c>
      <c r="AI130" s="3">
        <f>'Pine Stumpage'!DF218</f>
        <v>20.059999999999999</v>
      </c>
      <c r="AJ130" s="3">
        <f>'Pine Stumpage'!DL218</f>
        <v>21.12</v>
      </c>
      <c r="AK130" s="3">
        <f>'Pine Stumpage'!DM218</f>
        <v>24.72</v>
      </c>
      <c r="AL130" s="3">
        <f>'Pine Stumpage'!DS218</f>
        <v>12.38</v>
      </c>
      <c r="AM130" s="3">
        <f>'Pine Stumpage'!DT218</f>
        <v>17.87</v>
      </c>
      <c r="AN130" s="3">
        <f>'Pine Stumpage'!DZ218</f>
        <v>17.2</v>
      </c>
      <c r="AO130" s="3">
        <f>'Pine Stumpage'!EA218</f>
        <v>19.260000000000002</v>
      </c>
      <c r="AP130" s="3">
        <f>'Pine Stumpage'!EG218</f>
        <v>22.24</v>
      </c>
      <c r="AQ130" s="3">
        <f>'Pine Stumpage'!EH218</f>
        <v>22.45</v>
      </c>
      <c r="AR130" s="3">
        <f>'Pine Stumpage'!EM218</f>
        <v>33.020000000000003</v>
      </c>
      <c r="AS130" s="3">
        <f>'Pine Stumpage'!EN218</f>
        <v>28.69</v>
      </c>
      <c r="AT130" s="3">
        <f>'Pine Stumpage'!ER218</f>
        <v>17.86</v>
      </c>
      <c r="AU130" s="3">
        <f>'Pine Stumpage'!ES218</f>
        <v>18.04</v>
      </c>
      <c r="AV130" s="5"/>
      <c r="AW130" s="3">
        <v>182.7</v>
      </c>
      <c r="AX130" s="3">
        <v>183.86666666666667</v>
      </c>
      <c r="AY130" s="3">
        <v>211.69300000000001</v>
      </c>
      <c r="AZ130" s="3">
        <v>212.10033333333334</v>
      </c>
    </row>
    <row r="131" spans="1:52" x14ac:dyDescent="0.25">
      <c r="A131" s="2">
        <v>2008</v>
      </c>
      <c r="B131" s="2">
        <v>2</v>
      </c>
      <c r="C131" s="2">
        <f t="shared" si="5"/>
        <v>126</v>
      </c>
      <c r="D131" s="3">
        <f>'Pine Stumpage'!F219</f>
        <v>251</v>
      </c>
      <c r="E131" s="3">
        <f>'Pine Stumpage'!G219</f>
        <v>279</v>
      </c>
      <c r="F131" s="3">
        <f>'Pine Stumpage'!M219</f>
        <v>238</v>
      </c>
      <c r="G131" s="3">
        <f>'Pine Stumpage'!N219</f>
        <v>182</v>
      </c>
      <c r="H131" s="3">
        <f>'Pine Stumpage'!T219</f>
        <v>242</v>
      </c>
      <c r="I131" s="3">
        <f>'Pine Stumpage'!U219</f>
        <v>257</v>
      </c>
      <c r="J131" s="3">
        <f>'Pine Stumpage'!AA219</f>
        <v>219</v>
      </c>
      <c r="K131" s="3">
        <f>'Pine Stumpage'!AB219</f>
        <v>244</v>
      </c>
      <c r="L131" s="3">
        <f>'Pine Stumpage'!AH219</f>
        <v>252</v>
      </c>
      <c r="M131" s="3">
        <f>'Pine Stumpage'!AI219</f>
        <v>268</v>
      </c>
      <c r="N131" s="3">
        <f>'Pine Stumpage'!AO219</f>
        <v>215</v>
      </c>
      <c r="O131" s="3">
        <f>'Pine Stumpage'!AP219</f>
        <v>267</v>
      </c>
      <c r="P131" s="3">
        <f>'Pine Stumpage'!AV219</f>
        <v>238</v>
      </c>
      <c r="Q131" s="3">
        <f>'Pine Stumpage'!AW219</f>
        <v>257</v>
      </c>
      <c r="R131" s="3">
        <f>'Pine Stumpage'!BC219</f>
        <v>251</v>
      </c>
      <c r="S131" s="3">
        <f>'Pine Stumpage'!BD219</f>
        <v>256</v>
      </c>
      <c r="T131" s="3">
        <f>'Pine Stumpage'!BJ219</f>
        <v>109</v>
      </c>
      <c r="U131" s="3">
        <f>'Pine Stumpage'!BK219</f>
        <v>211</v>
      </c>
      <c r="V131" s="3">
        <f>'Pine Stumpage'!BP219</f>
        <v>244</v>
      </c>
      <c r="W131" s="3">
        <f>'Pine Stumpage'!BQ219</f>
        <v>241</v>
      </c>
      <c r="X131" s="3">
        <f>'Pine Stumpage'!BU219</f>
        <v>185</v>
      </c>
      <c r="Y131" s="3">
        <f>'Pine Stumpage'!BV219</f>
        <v>263</v>
      </c>
      <c r="Z131" s="3">
        <f>'Pine Stumpage'!CC219</f>
        <v>17.8</v>
      </c>
      <c r="AA131" s="3">
        <f>'Pine Stumpage'!CD219</f>
        <v>21.49</v>
      </c>
      <c r="AB131" s="3">
        <f>'Pine Stumpage'!CJ219</f>
        <v>23.72</v>
      </c>
      <c r="AC131" s="3">
        <f>'Pine Stumpage'!CK219</f>
        <v>24.46</v>
      </c>
      <c r="AD131" s="3">
        <f>'Pine Stumpage'!CQ219</f>
        <v>22.16</v>
      </c>
      <c r="AE131" s="3">
        <f>'Pine Stumpage'!CR219</f>
        <v>21.56</v>
      </c>
      <c r="AF131" s="3">
        <f>'Pine Stumpage'!CX219</f>
        <v>15.12</v>
      </c>
      <c r="AG131" s="3">
        <f>'Pine Stumpage'!CY219</f>
        <v>19.39</v>
      </c>
      <c r="AH131" s="3">
        <f>'Pine Stumpage'!DE219</f>
        <v>31.49</v>
      </c>
      <c r="AI131" s="3">
        <f>'Pine Stumpage'!DF219</f>
        <v>19.489999999999998</v>
      </c>
      <c r="AJ131" s="3">
        <f>'Pine Stumpage'!DL219</f>
        <v>20.45</v>
      </c>
      <c r="AK131" s="3">
        <f>'Pine Stumpage'!DM219</f>
        <v>22.81</v>
      </c>
      <c r="AL131" s="3">
        <f>'Pine Stumpage'!DS219</f>
        <v>12.86</v>
      </c>
      <c r="AM131" s="3">
        <f>'Pine Stumpage'!DT219</f>
        <v>15.57</v>
      </c>
      <c r="AN131" s="3">
        <f>'Pine Stumpage'!DZ219</f>
        <v>18.55</v>
      </c>
      <c r="AO131" s="3">
        <f>'Pine Stumpage'!EA219</f>
        <v>21.11</v>
      </c>
      <c r="AP131" s="3">
        <f>'Pine Stumpage'!EG219</f>
        <v>20.21</v>
      </c>
      <c r="AQ131" s="3">
        <f>'Pine Stumpage'!EH219</f>
        <v>19.88</v>
      </c>
      <c r="AR131" s="3">
        <f>'Pine Stumpage'!EM219</f>
        <v>25.88</v>
      </c>
      <c r="AS131" s="3">
        <f>'Pine Stumpage'!EN219</f>
        <v>19.91</v>
      </c>
      <c r="AT131" s="3">
        <f>'Pine Stumpage'!ER219</f>
        <v>15.97</v>
      </c>
      <c r="AU131" s="3">
        <f>'Pine Stumpage'!ES219</f>
        <v>19.53</v>
      </c>
      <c r="AV131" s="5"/>
      <c r="AW131" s="3">
        <v>196.6</v>
      </c>
      <c r="AX131" s="3">
        <v>196</v>
      </c>
      <c r="AY131" s="3">
        <v>216.63200000000001</v>
      </c>
      <c r="AZ131" s="3">
        <v>216.75666666666666</v>
      </c>
    </row>
    <row r="132" spans="1:52" x14ac:dyDescent="0.25">
      <c r="A132" s="2">
        <v>2008</v>
      </c>
      <c r="B132" s="2">
        <v>3</v>
      </c>
      <c r="C132" s="2">
        <f t="shared" si="5"/>
        <v>127</v>
      </c>
      <c r="D132" s="3">
        <f>'Pine Stumpage'!F220</f>
        <v>230</v>
      </c>
      <c r="E132" s="3">
        <f>'Pine Stumpage'!G220</f>
        <v>257</v>
      </c>
      <c r="F132" s="3">
        <f>'Pine Stumpage'!M220</f>
        <v>244</v>
      </c>
      <c r="G132" s="3">
        <f>'Pine Stumpage'!N220</f>
        <v>197</v>
      </c>
      <c r="H132" s="3">
        <f>'Pine Stumpage'!T220</f>
        <v>214</v>
      </c>
      <c r="I132" s="3">
        <f>'Pine Stumpage'!U220</f>
        <v>242</v>
      </c>
      <c r="J132" s="3">
        <f>'Pine Stumpage'!AA220</f>
        <v>220</v>
      </c>
      <c r="K132" s="3">
        <f>'Pine Stumpage'!AB220</f>
        <v>241</v>
      </c>
      <c r="L132" s="3">
        <f>'Pine Stumpage'!AH220</f>
        <v>232</v>
      </c>
      <c r="M132" s="3">
        <f>'Pine Stumpage'!AI220</f>
        <v>211</v>
      </c>
      <c r="N132" s="3">
        <f>'Pine Stumpage'!AO220</f>
        <v>238</v>
      </c>
      <c r="O132" s="3">
        <f>'Pine Stumpage'!AP220</f>
        <v>263</v>
      </c>
      <c r="P132" s="3">
        <f>'Pine Stumpage'!AV220</f>
        <v>262</v>
      </c>
      <c r="Q132" s="3">
        <f>'Pine Stumpage'!AW220</f>
        <v>270</v>
      </c>
      <c r="R132" s="3">
        <f>'Pine Stumpage'!BC220</f>
        <v>237</v>
      </c>
      <c r="S132" s="3">
        <f>'Pine Stumpage'!BD220</f>
        <v>255</v>
      </c>
      <c r="T132" s="3">
        <f>'Pine Stumpage'!BJ220</f>
        <v>108</v>
      </c>
      <c r="U132" s="3">
        <f>'Pine Stumpage'!BK220</f>
        <v>206</v>
      </c>
      <c r="V132" s="3">
        <f>'Pine Stumpage'!BP220</f>
        <v>216</v>
      </c>
      <c r="W132" s="3">
        <f>'Pine Stumpage'!BQ220</f>
        <v>232</v>
      </c>
      <c r="X132" s="3">
        <f>'Pine Stumpage'!BU220</f>
        <v>169</v>
      </c>
      <c r="Y132" s="3">
        <f>'Pine Stumpage'!BV220</f>
        <v>221</v>
      </c>
      <c r="Z132" s="3">
        <f>'Pine Stumpage'!CC220</f>
        <v>20.28</v>
      </c>
      <c r="AA132" s="3">
        <f>'Pine Stumpage'!CD220</f>
        <v>27.47</v>
      </c>
      <c r="AB132" s="3">
        <f>'Pine Stumpage'!CJ220</f>
        <v>32.21</v>
      </c>
      <c r="AC132" s="3">
        <f>'Pine Stumpage'!CK220</f>
        <v>31.24</v>
      </c>
      <c r="AD132" s="3">
        <f>'Pine Stumpage'!CQ220</f>
        <v>27.04</v>
      </c>
      <c r="AE132" s="3">
        <f>'Pine Stumpage'!CR220</f>
        <v>25.76</v>
      </c>
      <c r="AF132" s="3">
        <f>'Pine Stumpage'!CX220</f>
        <v>18.14</v>
      </c>
      <c r="AG132" s="3">
        <f>'Pine Stumpage'!CY220</f>
        <v>24.17</v>
      </c>
      <c r="AH132" s="3">
        <f>'Pine Stumpage'!DE220</f>
        <v>31.21</v>
      </c>
      <c r="AI132" s="3">
        <f>'Pine Stumpage'!DF220</f>
        <v>31.91</v>
      </c>
      <c r="AJ132" s="3">
        <f>'Pine Stumpage'!DL220</f>
        <v>21.99</v>
      </c>
      <c r="AK132" s="3">
        <f>'Pine Stumpage'!DM220</f>
        <v>24.38</v>
      </c>
      <c r="AL132" s="3">
        <f>'Pine Stumpage'!DS220</f>
        <v>16.73</v>
      </c>
      <c r="AM132" s="3">
        <f>'Pine Stumpage'!DT220</f>
        <v>17.73</v>
      </c>
      <c r="AN132" s="3">
        <f>'Pine Stumpage'!DZ220</f>
        <v>18.02</v>
      </c>
      <c r="AO132" s="3">
        <f>'Pine Stumpage'!EA220</f>
        <v>21.62</v>
      </c>
      <c r="AP132" s="3">
        <f>'Pine Stumpage'!EG220</f>
        <v>26.52</v>
      </c>
      <c r="AQ132" s="3">
        <f>'Pine Stumpage'!EH220</f>
        <v>21.07</v>
      </c>
      <c r="AR132" s="3">
        <f>'Pine Stumpage'!EM220</f>
        <v>28.66</v>
      </c>
      <c r="AS132" s="3">
        <f>'Pine Stumpage'!EN220</f>
        <v>26.52</v>
      </c>
      <c r="AT132" s="3">
        <f>'Pine Stumpage'!ER220</f>
        <v>16.28</v>
      </c>
      <c r="AU132" s="3">
        <f>'Pine Stumpage'!ES220</f>
        <v>18.98</v>
      </c>
      <c r="AV132" s="5"/>
      <c r="AW132" s="3">
        <v>199</v>
      </c>
      <c r="AX132" s="3">
        <v>200.46666666666667</v>
      </c>
      <c r="AY132" s="3">
        <v>219.08600000000001</v>
      </c>
      <c r="AZ132" s="3">
        <v>219.27766666666665</v>
      </c>
    </row>
    <row r="133" spans="1:52" x14ac:dyDescent="0.25">
      <c r="A133" s="2">
        <v>2008</v>
      </c>
      <c r="B133" s="2">
        <v>4</v>
      </c>
      <c r="C133" s="2">
        <f t="shared" si="5"/>
        <v>128</v>
      </c>
      <c r="D133" s="3">
        <f>'Pine Stumpage'!F221</f>
        <v>225</v>
      </c>
      <c r="E133" s="3">
        <f>'Pine Stumpage'!G221</f>
        <v>279</v>
      </c>
      <c r="F133" s="3">
        <f>'Pine Stumpage'!M221</f>
        <v>243</v>
      </c>
      <c r="G133" s="3">
        <f>'Pine Stumpage'!N221</f>
        <v>187</v>
      </c>
      <c r="H133" s="3">
        <f>'Pine Stumpage'!T221</f>
        <v>264</v>
      </c>
      <c r="I133" s="3">
        <f>'Pine Stumpage'!U221</f>
        <v>237</v>
      </c>
      <c r="J133" s="3">
        <f>'Pine Stumpage'!AA221</f>
        <v>196</v>
      </c>
      <c r="K133" s="3">
        <f>'Pine Stumpage'!AB221</f>
        <v>218</v>
      </c>
      <c r="L133" s="3">
        <f>'Pine Stumpage'!AH221</f>
        <v>239</v>
      </c>
      <c r="M133" s="3">
        <f>'Pine Stumpage'!AI221</f>
        <v>204</v>
      </c>
      <c r="N133" s="3">
        <f>'Pine Stumpage'!AO221</f>
        <v>230</v>
      </c>
      <c r="O133" s="3">
        <f>'Pine Stumpage'!AP221</f>
        <v>270</v>
      </c>
      <c r="P133" s="3">
        <f>'Pine Stumpage'!AV221</f>
        <v>157</v>
      </c>
      <c r="Q133" s="3">
        <f>'Pine Stumpage'!AW221</f>
        <v>262</v>
      </c>
      <c r="R133" s="3">
        <f>'Pine Stumpage'!BC221</f>
        <v>267</v>
      </c>
      <c r="S133" s="3">
        <f>'Pine Stumpage'!BD221</f>
        <v>255</v>
      </c>
      <c r="T133" s="3">
        <f>'Pine Stumpage'!BJ221</f>
        <v>94</v>
      </c>
      <c r="U133" s="3">
        <f>'Pine Stumpage'!BK221</f>
        <v>156</v>
      </c>
      <c r="V133" s="3">
        <f>'Pine Stumpage'!BP221</f>
        <v>221</v>
      </c>
      <c r="W133" s="3">
        <f>'Pine Stumpage'!BQ221</f>
        <v>234</v>
      </c>
      <c r="X133" s="3">
        <f>'Pine Stumpage'!BU221</f>
        <v>178</v>
      </c>
      <c r="Y133" s="3">
        <f>'Pine Stumpage'!BV221</f>
        <v>195</v>
      </c>
      <c r="Z133" s="3">
        <f>'Pine Stumpage'!CC221</f>
        <v>21.77</v>
      </c>
      <c r="AA133" s="3">
        <f>'Pine Stumpage'!CD221</f>
        <v>26.63</v>
      </c>
      <c r="AB133" s="3">
        <f>'Pine Stumpage'!CJ221</f>
        <v>37.700000000000003</v>
      </c>
      <c r="AC133" s="3">
        <f>'Pine Stumpage'!CK221</f>
        <v>24.23</v>
      </c>
      <c r="AD133" s="3">
        <f>'Pine Stumpage'!CQ221</f>
        <v>28.75</v>
      </c>
      <c r="AE133" s="3">
        <f>'Pine Stumpage'!CR221</f>
        <v>29.95</v>
      </c>
      <c r="AF133" s="3">
        <f>'Pine Stumpage'!CX221</f>
        <v>19.510000000000002</v>
      </c>
      <c r="AG133" s="3">
        <f>'Pine Stumpage'!CY221</f>
        <v>25.42</v>
      </c>
      <c r="AH133" s="3">
        <f>'Pine Stumpage'!DE221</f>
        <v>36.94</v>
      </c>
      <c r="AI133" s="3">
        <f>'Pine Stumpage'!DF221</f>
        <v>25.08</v>
      </c>
      <c r="AJ133" s="3">
        <f>'Pine Stumpage'!DL221</f>
        <v>27.11</v>
      </c>
      <c r="AK133" s="3">
        <f>'Pine Stumpage'!DM221</f>
        <v>34.17</v>
      </c>
      <c r="AL133" s="3">
        <f>'Pine Stumpage'!DS221</f>
        <v>13.18</v>
      </c>
      <c r="AM133" s="3">
        <f>'Pine Stumpage'!DT221</f>
        <v>22.52</v>
      </c>
      <c r="AN133" s="3">
        <f>'Pine Stumpage'!DZ221</f>
        <v>20.440000000000001</v>
      </c>
      <c r="AO133" s="3">
        <f>'Pine Stumpage'!EA221</f>
        <v>24.78</v>
      </c>
      <c r="AP133" s="3">
        <f>'Pine Stumpage'!EG221</f>
        <v>24.1</v>
      </c>
      <c r="AQ133" s="3">
        <f>'Pine Stumpage'!EH221</f>
        <v>24.12</v>
      </c>
      <c r="AR133" s="3">
        <f>'Pine Stumpage'!EM221</f>
        <v>31.99</v>
      </c>
      <c r="AS133" s="3">
        <f>'Pine Stumpage'!EN221</f>
        <v>22.11</v>
      </c>
      <c r="AT133" s="3">
        <f>'Pine Stumpage'!ER221</f>
        <v>17.59</v>
      </c>
      <c r="AU133" s="3">
        <f>'Pine Stumpage'!ES221</f>
        <v>26.07</v>
      </c>
      <c r="AV133" s="5"/>
      <c r="AW133" s="3">
        <v>176.8</v>
      </c>
      <c r="AX133" s="3">
        <v>178.03333333333333</v>
      </c>
      <c r="AY133" s="3">
        <v>212.42500000000001</v>
      </c>
      <c r="AZ133" s="3">
        <v>213.07533333333336</v>
      </c>
    </row>
    <row r="134" spans="1:52" x14ac:dyDescent="0.25">
      <c r="A134" s="2">
        <v>2009</v>
      </c>
      <c r="B134" s="17">
        <v>1</v>
      </c>
      <c r="C134" s="2">
        <f t="shared" si="5"/>
        <v>129</v>
      </c>
      <c r="D134" s="3">
        <f>'Pine Stumpage'!F222</f>
        <v>200</v>
      </c>
      <c r="E134" s="3">
        <f>'Pine Stumpage'!G222</f>
        <v>230</v>
      </c>
      <c r="F134" s="3">
        <f>'Pine Stumpage'!M222</f>
        <v>223</v>
      </c>
      <c r="G134" s="3">
        <f>'Pine Stumpage'!N222</f>
        <v>156</v>
      </c>
      <c r="H134" s="3">
        <f>'Pine Stumpage'!T222</f>
        <v>231</v>
      </c>
      <c r="I134" s="3">
        <f>'Pine Stumpage'!U222</f>
        <v>224</v>
      </c>
      <c r="J134" s="3">
        <f>'Pine Stumpage'!AA222</f>
        <v>160</v>
      </c>
      <c r="K134" s="3">
        <f>'Pine Stumpage'!AB222</f>
        <v>217</v>
      </c>
      <c r="L134" s="3">
        <f>'Pine Stumpage'!AH222</f>
        <v>246</v>
      </c>
      <c r="M134" s="3">
        <f>'Pine Stumpage'!AI222</f>
        <v>215</v>
      </c>
      <c r="N134" s="3">
        <f>'Pine Stumpage'!AO222</f>
        <v>225</v>
      </c>
      <c r="O134" s="3">
        <f>'Pine Stumpage'!AP222</f>
        <v>247</v>
      </c>
      <c r="P134" s="3">
        <f>'Pine Stumpage'!AV222</f>
        <v>175</v>
      </c>
      <c r="Q134" s="3">
        <f>'Pine Stumpage'!AW222</f>
        <v>214</v>
      </c>
      <c r="R134" s="3">
        <f>'Pine Stumpage'!BC222</f>
        <v>246</v>
      </c>
      <c r="S134" s="3">
        <f>'Pine Stumpage'!BD222</f>
        <v>244</v>
      </c>
      <c r="T134" s="3">
        <f>'Pine Stumpage'!BJ222</f>
        <v>102</v>
      </c>
      <c r="U134" s="3">
        <f>'Pine Stumpage'!BK222</f>
        <v>170</v>
      </c>
      <c r="V134" s="3">
        <f>'Pine Stumpage'!BP222</f>
        <v>195</v>
      </c>
      <c r="W134" s="3">
        <f>'Pine Stumpage'!BQ222</f>
        <v>219</v>
      </c>
      <c r="X134" s="3">
        <f>'Pine Stumpage'!BU222</f>
        <v>177</v>
      </c>
      <c r="Y134" s="3">
        <f>'Pine Stumpage'!BV222</f>
        <v>206</v>
      </c>
      <c r="Z134" s="3">
        <f>'Pine Stumpage'!CC222</f>
        <v>21.55</v>
      </c>
      <c r="AA134" s="3">
        <f>'Pine Stumpage'!CD222</f>
        <v>23.74</v>
      </c>
      <c r="AB134" s="3">
        <f>'Pine Stumpage'!CJ222</f>
        <v>29.48</v>
      </c>
      <c r="AC134" s="3">
        <f>'Pine Stumpage'!CK222</f>
        <v>17.899999999999999</v>
      </c>
      <c r="AD134" s="3">
        <f>'Pine Stumpage'!CQ222</f>
        <v>26.7</v>
      </c>
      <c r="AE134" s="3">
        <f>'Pine Stumpage'!CR222</f>
        <v>23.26</v>
      </c>
      <c r="AF134" s="3">
        <f>'Pine Stumpage'!CX222</f>
        <v>16.32</v>
      </c>
      <c r="AG134" s="3">
        <f>'Pine Stumpage'!CY222</f>
        <v>23.06</v>
      </c>
      <c r="AH134" s="3">
        <f>'Pine Stumpage'!DE222</f>
        <v>29.51</v>
      </c>
      <c r="AI134" s="3">
        <f>'Pine Stumpage'!DF222</f>
        <v>22.98</v>
      </c>
      <c r="AJ134" s="3">
        <f>'Pine Stumpage'!DL222</f>
        <v>21.06</v>
      </c>
      <c r="AK134" s="3">
        <f>'Pine Stumpage'!DM222</f>
        <v>24.61</v>
      </c>
      <c r="AL134" s="3">
        <f>'Pine Stumpage'!DS222</f>
        <v>14.75</v>
      </c>
      <c r="AM134" s="3">
        <f>'Pine Stumpage'!DT222</f>
        <v>19.88</v>
      </c>
      <c r="AN134" s="3">
        <f>'Pine Stumpage'!DZ222</f>
        <v>20.21</v>
      </c>
      <c r="AO134" s="3">
        <f>'Pine Stumpage'!EA222</f>
        <v>23.4</v>
      </c>
      <c r="AP134" s="3">
        <f>'Pine Stumpage'!EG222</f>
        <v>18.43</v>
      </c>
      <c r="AQ134" s="3">
        <f>'Pine Stumpage'!EH222</f>
        <v>22.33</v>
      </c>
      <c r="AR134" s="3">
        <f>'Pine Stumpage'!EM222</f>
        <v>30.64</v>
      </c>
      <c r="AS134" s="3">
        <f>'Pine Stumpage'!EN222</f>
        <v>19.079999999999998</v>
      </c>
      <c r="AT134" s="3">
        <f>'Pine Stumpage'!ER222</f>
        <v>17.7</v>
      </c>
      <c r="AU134" s="3">
        <f>'Pine Stumpage'!ES222</f>
        <v>18.420000000000002</v>
      </c>
      <c r="AV134" s="5"/>
      <c r="AW134" s="3">
        <v>169.3</v>
      </c>
      <c r="AX134" s="3">
        <v>169.53333333333333</v>
      </c>
      <c r="AY134" s="3">
        <v>212.19300000000001</v>
      </c>
      <c r="AZ134" s="3">
        <v>212.01500000000001</v>
      </c>
    </row>
    <row r="135" spans="1:52" x14ac:dyDescent="0.25">
      <c r="A135" s="2">
        <v>2009</v>
      </c>
      <c r="B135" s="2">
        <v>2</v>
      </c>
      <c r="C135" s="2">
        <f t="shared" si="5"/>
        <v>130</v>
      </c>
      <c r="D135" s="3">
        <f>'Pine Stumpage'!F223</f>
        <v>188</v>
      </c>
      <c r="E135" s="3">
        <f>'Pine Stumpage'!G223</f>
        <v>195</v>
      </c>
      <c r="F135" s="3">
        <f>'Pine Stumpage'!M223</f>
        <v>217</v>
      </c>
      <c r="G135" s="3">
        <f>'Pine Stumpage'!N223</f>
        <v>187</v>
      </c>
      <c r="H135" s="3">
        <f>'Pine Stumpage'!T223</f>
        <v>239</v>
      </c>
      <c r="I135" s="3">
        <f>'Pine Stumpage'!U223</f>
        <v>203</v>
      </c>
      <c r="J135" s="3">
        <f>'Pine Stumpage'!AA223</f>
        <v>198</v>
      </c>
      <c r="K135" s="3">
        <f>'Pine Stumpage'!AB223</f>
        <v>216</v>
      </c>
      <c r="L135" s="3">
        <f>'Pine Stumpage'!AH223</f>
        <v>228</v>
      </c>
      <c r="M135" s="3">
        <f>'Pine Stumpage'!AI223</f>
        <v>205</v>
      </c>
      <c r="N135" s="3">
        <f>'Pine Stumpage'!AO223</f>
        <v>231</v>
      </c>
      <c r="O135" s="3">
        <f>'Pine Stumpage'!AP223</f>
        <v>228</v>
      </c>
      <c r="P135" s="3">
        <f>'Pine Stumpage'!AV223</f>
        <v>181</v>
      </c>
      <c r="Q135" s="3">
        <f>'Pine Stumpage'!AW223</f>
        <v>207</v>
      </c>
      <c r="R135" s="3">
        <f>'Pine Stumpage'!BC223</f>
        <v>212</v>
      </c>
      <c r="S135" s="3">
        <f>'Pine Stumpage'!BD223</f>
        <v>224</v>
      </c>
      <c r="T135" s="3">
        <f>'Pine Stumpage'!BJ223</f>
        <v>98</v>
      </c>
      <c r="U135" s="3">
        <f>'Pine Stumpage'!BK223</f>
        <v>193</v>
      </c>
      <c r="V135" s="3">
        <f>'Pine Stumpage'!BP223</f>
        <v>208</v>
      </c>
      <c r="W135" s="3">
        <f>'Pine Stumpage'!BQ223</f>
        <v>193</v>
      </c>
      <c r="X135" s="3">
        <f>'Pine Stumpage'!BU223</f>
        <v>159</v>
      </c>
      <c r="Y135" s="3">
        <f>'Pine Stumpage'!BV223</f>
        <v>204</v>
      </c>
      <c r="Z135" s="3">
        <f>'Pine Stumpage'!CC223</f>
        <v>19.57</v>
      </c>
      <c r="AA135" s="3">
        <f>'Pine Stumpage'!CD223</f>
        <v>23.9</v>
      </c>
      <c r="AB135" s="3">
        <f>'Pine Stumpage'!CJ223</f>
        <v>26.42</v>
      </c>
      <c r="AC135" s="3">
        <f>'Pine Stumpage'!CK223</f>
        <v>21.78</v>
      </c>
      <c r="AD135" s="3">
        <f>'Pine Stumpage'!CQ223</f>
        <v>26.31</v>
      </c>
      <c r="AE135" s="3">
        <f>'Pine Stumpage'!CR223</f>
        <v>22.26</v>
      </c>
      <c r="AF135" s="3">
        <f>'Pine Stumpage'!CX223</f>
        <v>18.38</v>
      </c>
      <c r="AG135" s="3">
        <f>'Pine Stumpage'!CY223</f>
        <v>23.08</v>
      </c>
      <c r="AH135" s="3">
        <f>'Pine Stumpage'!DE223</f>
        <v>23.08</v>
      </c>
      <c r="AI135" s="3">
        <f>'Pine Stumpage'!DF223</f>
        <v>18.100000000000001</v>
      </c>
      <c r="AJ135" s="3">
        <f>'Pine Stumpage'!DL223</f>
        <v>17.489999999999998</v>
      </c>
      <c r="AK135" s="3">
        <f>'Pine Stumpage'!DM223</f>
        <v>21.73</v>
      </c>
      <c r="AL135" s="3">
        <f>'Pine Stumpage'!DS223</f>
        <v>12.79</v>
      </c>
      <c r="AM135" s="3">
        <f>'Pine Stumpage'!DT223</f>
        <v>16.649999999999999</v>
      </c>
      <c r="AN135" s="3">
        <f>'Pine Stumpage'!DZ223</f>
        <v>19.14</v>
      </c>
      <c r="AO135" s="3">
        <f>'Pine Stumpage'!EA223</f>
        <v>22.23</v>
      </c>
      <c r="AP135" s="3">
        <f>'Pine Stumpage'!EG223</f>
        <v>17.29</v>
      </c>
      <c r="AQ135" s="3">
        <f>'Pine Stumpage'!EH223</f>
        <v>20.37</v>
      </c>
      <c r="AR135" s="3">
        <f>'Pine Stumpage'!EM223</f>
        <v>20.61</v>
      </c>
      <c r="AS135" s="3">
        <f>'Pine Stumpage'!EN223</f>
        <v>16.37</v>
      </c>
      <c r="AT135" s="3">
        <f>'Pine Stumpage'!ER223</f>
        <v>16.62</v>
      </c>
      <c r="AU135" s="3">
        <f>'Pine Stumpage'!ES223</f>
        <v>17.8</v>
      </c>
      <c r="AV135" s="5"/>
      <c r="AW135" s="3">
        <v>170.8</v>
      </c>
      <c r="AX135" s="3">
        <v>171.33333333333334</v>
      </c>
      <c r="AY135" s="3">
        <v>213.85599999999999</v>
      </c>
      <c r="AZ135" s="3">
        <v>214.26300000000001</v>
      </c>
    </row>
    <row r="136" spans="1:52" x14ac:dyDescent="0.25">
      <c r="A136" s="2">
        <v>2009</v>
      </c>
      <c r="B136" s="2">
        <v>3</v>
      </c>
      <c r="C136" s="2">
        <f t="shared" si="5"/>
        <v>131</v>
      </c>
      <c r="D136" s="3">
        <f>'Pine Stumpage'!F224</f>
        <v>202</v>
      </c>
      <c r="E136" s="3">
        <f>'Pine Stumpage'!G224</f>
        <v>216</v>
      </c>
      <c r="F136" s="3">
        <f>'Pine Stumpage'!M224</f>
        <v>226</v>
      </c>
      <c r="G136" s="3">
        <f>'Pine Stumpage'!N224</f>
        <v>193</v>
      </c>
      <c r="H136" s="3">
        <f>'Pine Stumpage'!T224</f>
        <v>224</v>
      </c>
      <c r="I136" s="3">
        <f>'Pine Stumpage'!U224</f>
        <v>204</v>
      </c>
      <c r="J136" s="3">
        <f>'Pine Stumpage'!AA224</f>
        <v>184</v>
      </c>
      <c r="K136" s="3">
        <f>'Pine Stumpage'!AB224</f>
        <v>209</v>
      </c>
      <c r="L136" s="3">
        <f>'Pine Stumpage'!AH224</f>
        <v>217</v>
      </c>
      <c r="M136" s="3">
        <f>'Pine Stumpage'!AI224</f>
        <v>202</v>
      </c>
      <c r="N136" s="3">
        <f>'Pine Stumpage'!AO224</f>
        <v>204</v>
      </c>
      <c r="O136" s="3">
        <f>'Pine Stumpage'!AP224</f>
        <v>206</v>
      </c>
      <c r="P136" s="3">
        <f>'Pine Stumpage'!AV224</f>
        <v>193</v>
      </c>
      <c r="Q136" s="3">
        <f>'Pine Stumpage'!AW224</f>
        <v>234</v>
      </c>
      <c r="R136" s="3">
        <f>'Pine Stumpage'!BC224</f>
        <v>217</v>
      </c>
      <c r="S136" s="3">
        <f>'Pine Stumpage'!BD224</f>
        <v>215</v>
      </c>
      <c r="T136" s="3">
        <f>'Pine Stumpage'!BJ224</f>
        <v>112</v>
      </c>
      <c r="U136" s="3">
        <f>'Pine Stumpage'!BK224</f>
        <v>188</v>
      </c>
      <c r="V136" s="3">
        <f>'Pine Stumpage'!BP224</f>
        <v>195</v>
      </c>
      <c r="W136" s="3">
        <f>'Pine Stumpage'!BQ224</f>
        <v>186</v>
      </c>
      <c r="X136" s="3">
        <f>'Pine Stumpage'!BU224</f>
        <v>161</v>
      </c>
      <c r="Y136" s="3">
        <f>'Pine Stumpage'!BV224</f>
        <v>178</v>
      </c>
      <c r="Z136" s="3">
        <f>'Pine Stumpage'!CC224</f>
        <v>21.24</v>
      </c>
      <c r="AA136" s="3">
        <f>'Pine Stumpage'!CD224</f>
        <v>22.32</v>
      </c>
      <c r="AB136" s="3">
        <f>'Pine Stumpage'!CJ224</f>
        <v>24.27</v>
      </c>
      <c r="AC136" s="3">
        <f>'Pine Stumpage'!CK224</f>
        <v>22.91</v>
      </c>
      <c r="AD136" s="3">
        <f>'Pine Stumpage'!CQ224</f>
        <v>23.72</v>
      </c>
      <c r="AE136" s="3">
        <f>'Pine Stumpage'!CR224</f>
        <v>24.36</v>
      </c>
      <c r="AF136" s="3">
        <f>'Pine Stumpage'!CX224</f>
        <v>18.57</v>
      </c>
      <c r="AG136" s="3">
        <f>'Pine Stumpage'!CY224</f>
        <v>23.33</v>
      </c>
      <c r="AH136" s="3">
        <f>'Pine Stumpage'!DE224</f>
        <v>24.52</v>
      </c>
      <c r="AI136" s="3">
        <f>'Pine Stumpage'!DF224</f>
        <v>21.51</v>
      </c>
      <c r="AJ136" s="3">
        <f>'Pine Stumpage'!DL224</f>
        <v>19.87</v>
      </c>
      <c r="AK136" s="3">
        <f>'Pine Stumpage'!DM224</f>
        <v>26.12</v>
      </c>
      <c r="AL136" s="3">
        <f>'Pine Stumpage'!DS224</f>
        <v>14.12</v>
      </c>
      <c r="AM136" s="3">
        <f>'Pine Stumpage'!DT224</f>
        <v>16.73</v>
      </c>
      <c r="AN136" s="3">
        <f>'Pine Stumpage'!DZ224</f>
        <v>19.84</v>
      </c>
      <c r="AO136" s="3">
        <f>'Pine Stumpage'!EA224</f>
        <v>21.96</v>
      </c>
      <c r="AP136" s="3">
        <f>'Pine Stumpage'!EG224</f>
        <v>15.65</v>
      </c>
      <c r="AQ136" s="3">
        <f>'Pine Stumpage'!EH224</f>
        <v>21.1</v>
      </c>
      <c r="AR136" s="3">
        <f>'Pine Stumpage'!EM224</f>
        <v>21.1</v>
      </c>
      <c r="AS136" s="3">
        <f>'Pine Stumpage'!EN224</f>
        <v>17.670000000000002</v>
      </c>
      <c r="AT136" s="3">
        <f>'Pine Stumpage'!ER224</f>
        <v>17.190000000000001</v>
      </c>
      <c r="AU136" s="3">
        <f>'Pine Stumpage'!ES224</f>
        <v>19.43</v>
      </c>
      <c r="AV136" s="5"/>
      <c r="AW136" s="3">
        <v>175</v>
      </c>
      <c r="AX136" s="3">
        <v>173.86666666666667</v>
      </c>
      <c r="AY136" s="3">
        <v>215.834</v>
      </c>
      <c r="AZ136" s="3">
        <v>215.71799999999999</v>
      </c>
    </row>
    <row r="137" spans="1:52" x14ac:dyDescent="0.25">
      <c r="A137" s="2">
        <v>2009</v>
      </c>
      <c r="B137" s="2">
        <v>4</v>
      </c>
      <c r="C137" s="2">
        <f t="shared" si="5"/>
        <v>132</v>
      </c>
      <c r="D137" s="3">
        <f>'Pine Stumpage'!F225</f>
        <v>206</v>
      </c>
      <c r="E137" s="3">
        <f>'Pine Stumpage'!G225</f>
        <v>216</v>
      </c>
      <c r="F137" s="3">
        <f>'Pine Stumpage'!M225</f>
        <v>210</v>
      </c>
      <c r="G137" s="3">
        <f>'Pine Stumpage'!N225</f>
        <v>162</v>
      </c>
      <c r="H137" s="3">
        <f>'Pine Stumpage'!T225</f>
        <v>200</v>
      </c>
      <c r="I137" s="3">
        <f>'Pine Stumpage'!U225</f>
        <v>191</v>
      </c>
      <c r="J137" s="3">
        <f>'Pine Stumpage'!AA225</f>
        <v>221</v>
      </c>
      <c r="K137" s="3">
        <f>'Pine Stumpage'!AB225</f>
        <v>209</v>
      </c>
      <c r="L137" s="3">
        <f>'Pine Stumpage'!AH225</f>
        <v>242</v>
      </c>
      <c r="M137" s="3">
        <f>'Pine Stumpage'!AI225</f>
        <v>225</v>
      </c>
      <c r="N137" s="3">
        <f>'Pine Stumpage'!AO225</f>
        <v>223</v>
      </c>
      <c r="O137" s="3">
        <f>'Pine Stumpage'!AP225</f>
        <v>227</v>
      </c>
      <c r="P137" s="3">
        <f>'Pine Stumpage'!AV225</f>
        <v>147</v>
      </c>
      <c r="Q137" s="3">
        <f>'Pine Stumpage'!AW225</f>
        <v>224</v>
      </c>
      <c r="R137" s="3">
        <f>'Pine Stumpage'!BC225</f>
        <v>238</v>
      </c>
      <c r="S137" s="3">
        <f>'Pine Stumpage'!BD225</f>
        <v>245</v>
      </c>
      <c r="T137" s="3">
        <f>'Pine Stumpage'!BJ225</f>
        <v>131</v>
      </c>
      <c r="U137" s="3">
        <f>'Pine Stumpage'!BK225</f>
        <v>152</v>
      </c>
      <c r="V137" s="3">
        <f>'Pine Stumpage'!BP225</f>
        <v>194</v>
      </c>
      <c r="W137" s="3">
        <f>'Pine Stumpage'!BQ225</f>
        <v>228</v>
      </c>
      <c r="X137" s="3">
        <f>'Pine Stumpage'!BU225</f>
        <v>160</v>
      </c>
      <c r="Y137" s="3">
        <f>'Pine Stumpage'!BV225</f>
        <v>216</v>
      </c>
      <c r="Z137" s="3">
        <f>'Pine Stumpage'!CC225</f>
        <v>28.99</v>
      </c>
      <c r="AA137" s="3">
        <f>'Pine Stumpage'!CD225</f>
        <v>30.29</v>
      </c>
      <c r="AB137" s="3">
        <f>'Pine Stumpage'!CJ225</f>
        <v>29.6</v>
      </c>
      <c r="AC137" s="3">
        <f>'Pine Stumpage'!CK225</f>
        <v>29.55</v>
      </c>
      <c r="AD137" s="3">
        <f>'Pine Stumpage'!CQ225</f>
        <v>25.25</v>
      </c>
      <c r="AE137" s="3">
        <f>'Pine Stumpage'!CR225</f>
        <v>25.04</v>
      </c>
      <c r="AF137" s="3">
        <f>'Pine Stumpage'!CX225</f>
        <v>18.98</v>
      </c>
      <c r="AG137" s="3">
        <f>'Pine Stumpage'!CY225</f>
        <v>24.51</v>
      </c>
      <c r="AH137" s="3">
        <f>'Pine Stumpage'!DE225</f>
        <v>24.67</v>
      </c>
      <c r="AI137" s="3">
        <f>'Pine Stumpage'!DF225</f>
        <v>24.3</v>
      </c>
      <c r="AJ137" s="3">
        <f>'Pine Stumpage'!DL225</f>
        <v>31.08</v>
      </c>
      <c r="AK137" s="3">
        <f>'Pine Stumpage'!DM225</f>
        <v>27.84</v>
      </c>
      <c r="AL137" s="3">
        <f>'Pine Stumpage'!DS225</f>
        <v>14.47</v>
      </c>
      <c r="AM137" s="3">
        <f>'Pine Stumpage'!DT225</f>
        <v>22.51</v>
      </c>
      <c r="AN137" s="3">
        <f>'Pine Stumpage'!DZ225</f>
        <v>23.53</v>
      </c>
      <c r="AO137" s="3">
        <f>'Pine Stumpage'!EA225</f>
        <v>25.52</v>
      </c>
      <c r="AP137" s="3">
        <f>'Pine Stumpage'!EG225</f>
        <v>19.63</v>
      </c>
      <c r="AQ137" s="3">
        <f>'Pine Stumpage'!EH225</f>
        <v>18.190000000000001</v>
      </c>
      <c r="AR137" s="3">
        <f>'Pine Stumpage'!EM225</f>
        <v>25.27</v>
      </c>
      <c r="AS137" s="3">
        <f>'Pine Stumpage'!EN225</f>
        <v>22.79</v>
      </c>
      <c r="AT137" s="3">
        <f>'Pine Stumpage'!ER225</f>
        <v>18.55</v>
      </c>
      <c r="AU137" s="3">
        <f>'Pine Stumpage'!ES225</f>
        <v>25.2</v>
      </c>
      <c r="AV137" s="5"/>
      <c r="AW137" s="3">
        <v>177.4</v>
      </c>
      <c r="AX137" s="3">
        <v>176.64999999999998</v>
      </c>
      <c r="AY137" s="3">
        <v>216.33</v>
      </c>
      <c r="AZ137" s="3">
        <v>216.15200000000002</v>
      </c>
    </row>
    <row r="138" spans="1:52" x14ac:dyDescent="0.25">
      <c r="A138" s="2">
        <v>2010</v>
      </c>
      <c r="B138" s="2">
        <v>1</v>
      </c>
      <c r="C138" s="2">
        <f t="shared" si="5"/>
        <v>133</v>
      </c>
      <c r="D138" s="3">
        <f>'Pine Stumpage'!F226</f>
        <v>206</v>
      </c>
      <c r="E138" s="3">
        <f>'Pine Stumpage'!G226</f>
        <v>224</v>
      </c>
      <c r="F138" s="3">
        <f>'Pine Stumpage'!M226</f>
        <v>226</v>
      </c>
      <c r="G138" s="3">
        <f>'Pine Stumpage'!N226</f>
        <v>225</v>
      </c>
      <c r="H138" s="3">
        <f>'Pine Stumpage'!T226</f>
        <v>201</v>
      </c>
      <c r="I138" s="3">
        <f>'Pine Stumpage'!U226</f>
        <v>205</v>
      </c>
      <c r="J138" s="3">
        <f>'Pine Stumpage'!AA226</f>
        <v>234</v>
      </c>
      <c r="K138" s="3">
        <f>'Pine Stumpage'!AB226</f>
        <v>231</v>
      </c>
      <c r="L138" s="3">
        <f>'Pine Stumpage'!AH226</f>
        <v>249</v>
      </c>
      <c r="M138" s="3">
        <f>'Pine Stumpage'!AI226</f>
        <v>218</v>
      </c>
      <c r="N138" s="3">
        <f>'Pine Stumpage'!AO226</f>
        <v>220</v>
      </c>
      <c r="O138" s="3">
        <f>'Pine Stumpage'!AP226</f>
        <v>245</v>
      </c>
      <c r="P138" s="3">
        <f>'Pine Stumpage'!AV226</f>
        <v>225</v>
      </c>
      <c r="Q138" s="3">
        <f>'Pine Stumpage'!AW226</f>
        <v>275</v>
      </c>
      <c r="R138" s="3">
        <f>'Pine Stumpage'!BC226</f>
        <v>209</v>
      </c>
      <c r="S138" s="3">
        <f>'Pine Stumpage'!BD226</f>
        <v>235</v>
      </c>
      <c r="T138" s="3">
        <f>'Pine Stumpage'!BJ226</f>
        <v>127</v>
      </c>
      <c r="U138" s="3">
        <f>'Pine Stumpage'!BK226</f>
        <v>179</v>
      </c>
      <c r="V138" s="3">
        <f>'Pine Stumpage'!BP226</f>
        <v>202</v>
      </c>
      <c r="W138" s="3">
        <f>'Pine Stumpage'!BQ226</f>
        <v>266</v>
      </c>
      <c r="X138" s="3">
        <f>'Pine Stumpage'!BU226</f>
        <v>166</v>
      </c>
      <c r="Y138" s="3">
        <f>'Pine Stumpage'!BV226</f>
        <v>218</v>
      </c>
      <c r="Z138" s="3">
        <f>'Pine Stumpage'!CC226</f>
        <v>32.29</v>
      </c>
      <c r="AA138" s="3">
        <f>'Pine Stumpage'!CD226</f>
        <v>35.119999999999997</v>
      </c>
      <c r="AB138" s="3">
        <f>'Pine Stumpage'!CJ226</f>
        <v>35.85</v>
      </c>
      <c r="AC138" s="3">
        <f>'Pine Stumpage'!CK226</f>
        <v>39.549999999999997</v>
      </c>
      <c r="AD138" s="3">
        <f>'Pine Stumpage'!CQ226</f>
        <v>27.11</v>
      </c>
      <c r="AE138" s="3">
        <f>'Pine Stumpage'!CR226</f>
        <v>33.5</v>
      </c>
      <c r="AF138" s="3">
        <f>'Pine Stumpage'!CX226</f>
        <v>22.02</v>
      </c>
      <c r="AG138" s="3">
        <f>'Pine Stumpage'!CY226</f>
        <v>30.12</v>
      </c>
      <c r="AH138" s="3">
        <f>'Pine Stumpage'!DE226</f>
        <v>37.29</v>
      </c>
      <c r="AI138" s="3">
        <f>'Pine Stumpage'!DF226</f>
        <v>29.5</v>
      </c>
      <c r="AJ138" s="3">
        <f>'Pine Stumpage'!DL226</f>
        <v>35.76</v>
      </c>
      <c r="AK138" s="3">
        <f>'Pine Stumpage'!DM226</f>
        <v>38.36</v>
      </c>
      <c r="AL138" s="3">
        <f>'Pine Stumpage'!DS226</f>
        <v>25.88</v>
      </c>
      <c r="AM138" s="3">
        <f>'Pine Stumpage'!DT226</f>
        <v>30.8</v>
      </c>
      <c r="AN138" s="3">
        <f>'Pine Stumpage'!DZ226</f>
        <v>29.83</v>
      </c>
      <c r="AO138" s="3">
        <f>'Pine Stumpage'!EA226</f>
        <v>31.39</v>
      </c>
      <c r="AP138" s="3">
        <f>'Pine Stumpage'!EG226</f>
        <v>16.61</v>
      </c>
      <c r="AQ138" s="3">
        <f>'Pine Stumpage'!EH226</f>
        <v>23.01</v>
      </c>
      <c r="AR138" s="3">
        <f>'Pine Stumpage'!EM226</f>
        <v>37.43</v>
      </c>
      <c r="AS138" s="3">
        <f>'Pine Stumpage'!EN226</f>
        <v>28.86</v>
      </c>
      <c r="AT138" s="3">
        <f>'Pine Stumpage'!ER226</f>
        <v>17.05</v>
      </c>
      <c r="AU138" s="3">
        <f>'Pine Stumpage'!ES226</f>
        <v>27.81</v>
      </c>
      <c r="AV138" s="5"/>
      <c r="AW138" s="2">
        <v>181</v>
      </c>
      <c r="AX138" s="2">
        <v>182.06666666666669</v>
      </c>
      <c r="AY138" s="5">
        <v>216.74100000000001</v>
      </c>
      <c r="AZ138" s="5">
        <v>217.01966666666667</v>
      </c>
    </row>
    <row r="139" spans="1:52" x14ac:dyDescent="0.25">
      <c r="A139" s="2">
        <v>2010</v>
      </c>
      <c r="B139" s="2">
        <v>2</v>
      </c>
      <c r="C139" s="2">
        <f t="shared" si="5"/>
        <v>134</v>
      </c>
      <c r="D139" s="3">
        <f>'Pine Stumpage'!F227</f>
        <v>214</v>
      </c>
      <c r="E139" s="3">
        <f>'Pine Stumpage'!G227</f>
        <v>229</v>
      </c>
      <c r="F139" s="3">
        <f>'Pine Stumpage'!M227</f>
        <v>232</v>
      </c>
      <c r="G139" s="3">
        <f>'Pine Stumpage'!N227</f>
        <v>197</v>
      </c>
      <c r="H139" s="3">
        <f>'Pine Stumpage'!T227</f>
        <v>210</v>
      </c>
      <c r="I139" s="3">
        <f>'Pine Stumpage'!U227</f>
        <v>206</v>
      </c>
      <c r="J139" s="3">
        <f>'Pine Stumpage'!AA227</f>
        <v>224</v>
      </c>
      <c r="K139" s="3">
        <f>'Pine Stumpage'!AB227</f>
        <v>236</v>
      </c>
      <c r="L139" s="3">
        <f>'Pine Stumpage'!AH227</f>
        <v>234</v>
      </c>
      <c r="M139" s="3">
        <f>'Pine Stumpage'!AI227</f>
        <v>217</v>
      </c>
      <c r="N139" s="3">
        <f>'Pine Stumpage'!AO227</f>
        <v>289</v>
      </c>
      <c r="O139" s="3">
        <f>'Pine Stumpage'!AP227</f>
        <v>324</v>
      </c>
      <c r="P139" s="3">
        <f>'Pine Stumpage'!AV227</f>
        <v>238</v>
      </c>
      <c r="Q139" s="3">
        <f>'Pine Stumpage'!AW227</f>
        <v>243</v>
      </c>
      <c r="R139" s="3">
        <f>'Pine Stumpage'!BC227</f>
        <v>216</v>
      </c>
      <c r="S139" s="3">
        <f>'Pine Stumpage'!BD227</f>
        <v>231</v>
      </c>
      <c r="T139" s="3">
        <f>'Pine Stumpage'!BJ227</f>
        <v>136</v>
      </c>
      <c r="U139" s="3">
        <f>'Pine Stumpage'!BK227</f>
        <v>176</v>
      </c>
      <c r="V139" s="3">
        <f>'Pine Stumpage'!BP227</f>
        <v>196</v>
      </c>
      <c r="W139" s="3">
        <f>'Pine Stumpage'!BQ227</f>
        <v>235</v>
      </c>
      <c r="X139" s="3">
        <f>'Pine Stumpage'!BU227</f>
        <v>163</v>
      </c>
      <c r="Y139" s="3">
        <f>'Pine Stumpage'!BV227</f>
        <v>209</v>
      </c>
      <c r="Z139" s="3">
        <f>'Pine Stumpage'!CC227</f>
        <v>26.63</v>
      </c>
      <c r="AA139" s="3">
        <f>'Pine Stumpage'!CD227</f>
        <v>31.39</v>
      </c>
      <c r="AB139" s="3">
        <f>'Pine Stumpage'!CJ227</f>
        <v>34.909999999999997</v>
      </c>
      <c r="AC139" s="3">
        <f>'Pine Stumpage'!CK227</f>
        <v>21.23</v>
      </c>
      <c r="AD139" s="3">
        <f>'Pine Stumpage'!CQ227</f>
        <v>25.37</v>
      </c>
      <c r="AE139" s="3">
        <f>'Pine Stumpage'!CR227</f>
        <v>33.5</v>
      </c>
      <c r="AF139" s="3">
        <f>'Pine Stumpage'!CX227</f>
        <v>22.98</v>
      </c>
      <c r="AG139" s="3">
        <f>'Pine Stumpage'!CY227</f>
        <v>29.01</v>
      </c>
      <c r="AH139" s="3">
        <f>'Pine Stumpage'!DE227</f>
        <v>32.590000000000003</v>
      </c>
      <c r="AI139" s="3">
        <f>'Pine Stumpage'!DF227</f>
        <v>24.82</v>
      </c>
      <c r="AJ139" s="3">
        <f>'Pine Stumpage'!DL227</f>
        <v>27.19</v>
      </c>
      <c r="AK139" s="3">
        <f>'Pine Stumpage'!DM227</f>
        <v>33.72</v>
      </c>
      <c r="AL139" s="3">
        <f>'Pine Stumpage'!DS227</f>
        <v>18.649999999999999</v>
      </c>
      <c r="AM139" s="3">
        <f>'Pine Stumpage'!DT227</f>
        <v>24.77</v>
      </c>
      <c r="AN139" s="3">
        <f>'Pine Stumpage'!DZ227</f>
        <v>24.48</v>
      </c>
      <c r="AO139" s="3">
        <f>'Pine Stumpage'!EA227</f>
        <v>25.95</v>
      </c>
      <c r="AP139" s="3">
        <f>'Pine Stumpage'!EG227</f>
        <v>17.82</v>
      </c>
      <c r="AQ139" s="3">
        <f>'Pine Stumpage'!EH227</f>
        <v>22.04</v>
      </c>
      <c r="AR139" s="3">
        <f>'Pine Stumpage'!EM227</f>
        <v>29.49</v>
      </c>
      <c r="AS139" s="3">
        <f>'Pine Stumpage'!EN227</f>
        <v>25.87</v>
      </c>
      <c r="AT139" s="3">
        <f>'Pine Stumpage'!ER227</f>
        <v>18.760000000000002</v>
      </c>
      <c r="AU139" s="3">
        <f>'Pine Stumpage'!ES227</f>
        <v>20.61</v>
      </c>
      <c r="AV139" s="5"/>
      <c r="AW139" s="2">
        <v>184.8</v>
      </c>
      <c r="AX139" s="2">
        <v>184.23333333333335</v>
      </c>
      <c r="AY139" s="5">
        <v>218.178</v>
      </c>
      <c r="AZ139" s="5">
        <v>218.05066666666667</v>
      </c>
    </row>
    <row r="140" spans="1:52" x14ac:dyDescent="0.25">
      <c r="A140" s="2">
        <v>2010</v>
      </c>
      <c r="B140" s="2">
        <v>3</v>
      </c>
      <c r="C140" s="2">
        <f t="shared" si="5"/>
        <v>135</v>
      </c>
      <c r="D140" s="3">
        <f>'Pine Stumpage'!F228</f>
        <v>196</v>
      </c>
      <c r="E140" s="3">
        <f>'Pine Stumpage'!G228</f>
        <v>224</v>
      </c>
      <c r="F140" s="3">
        <f>'Pine Stumpage'!M228</f>
        <v>211</v>
      </c>
      <c r="G140" s="3">
        <f>'Pine Stumpage'!N228</f>
        <v>201</v>
      </c>
      <c r="H140" s="3">
        <f>'Pine Stumpage'!T228</f>
        <v>250</v>
      </c>
      <c r="I140" s="3">
        <f>'Pine Stumpage'!U228</f>
        <v>227</v>
      </c>
      <c r="J140" s="3">
        <f>'Pine Stumpage'!AA228</f>
        <v>212</v>
      </c>
      <c r="K140" s="3">
        <f>'Pine Stumpage'!AB228</f>
        <v>215</v>
      </c>
      <c r="L140" s="3">
        <f>'Pine Stumpage'!AH228</f>
        <v>259</v>
      </c>
      <c r="M140" s="3">
        <f>'Pine Stumpage'!AI228</f>
        <v>246</v>
      </c>
      <c r="N140" s="3">
        <f>'Pine Stumpage'!AO228</f>
        <v>206</v>
      </c>
      <c r="O140" s="3">
        <f>'Pine Stumpage'!AP228</f>
        <v>247</v>
      </c>
      <c r="P140" s="3">
        <f>'Pine Stumpage'!AV228</f>
        <v>218</v>
      </c>
      <c r="Q140" s="3">
        <f>'Pine Stumpage'!AW228</f>
        <v>251</v>
      </c>
      <c r="R140" s="3">
        <f>'Pine Stumpage'!BC228</f>
        <v>210</v>
      </c>
      <c r="S140" s="3">
        <f>'Pine Stumpage'!BD228</f>
        <v>218</v>
      </c>
      <c r="T140" s="3">
        <f>'Pine Stumpage'!BJ228</f>
        <v>109</v>
      </c>
      <c r="U140" s="3">
        <f>'Pine Stumpage'!BK228</f>
        <v>147</v>
      </c>
      <c r="V140" s="3">
        <f>'Pine Stumpage'!BP228</f>
        <v>201</v>
      </c>
      <c r="W140" s="3">
        <f>'Pine Stumpage'!BQ228</f>
        <v>241</v>
      </c>
      <c r="X140" s="3">
        <f>'Pine Stumpage'!BU228</f>
        <v>157</v>
      </c>
      <c r="Y140" s="3">
        <f>'Pine Stumpage'!BV228</f>
        <v>201</v>
      </c>
      <c r="Z140" s="3">
        <f>'Pine Stumpage'!CC228</f>
        <v>19.54</v>
      </c>
      <c r="AA140" s="3">
        <f>'Pine Stumpage'!CD228</f>
        <v>25.78</v>
      </c>
      <c r="AB140" s="3">
        <f>'Pine Stumpage'!CJ228</f>
        <v>30.12</v>
      </c>
      <c r="AC140" s="3">
        <f>'Pine Stumpage'!CK228</f>
        <v>22.26</v>
      </c>
      <c r="AD140" s="3">
        <f>'Pine Stumpage'!CQ228</f>
        <v>28.18</v>
      </c>
      <c r="AE140" s="3">
        <f>'Pine Stumpage'!CR228</f>
        <v>30.01</v>
      </c>
      <c r="AF140" s="3">
        <f>'Pine Stumpage'!CX228</f>
        <v>19.38</v>
      </c>
      <c r="AG140" s="3">
        <f>'Pine Stumpage'!CY228</f>
        <v>28.26</v>
      </c>
      <c r="AH140" s="3">
        <f>'Pine Stumpage'!DE228</f>
        <v>30.16</v>
      </c>
      <c r="AI140" s="3">
        <f>'Pine Stumpage'!DF228</f>
        <v>25.75</v>
      </c>
      <c r="AJ140" s="3">
        <f>'Pine Stumpage'!DL228</f>
        <v>30.39</v>
      </c>
      <c r="AK140" s="3">
        <f>'Pine Stumpage'!DM228</f>
        <v>25.59</v>
      </c>
      <c r="AL140" s="3">
        <f>'Pine Stumpage'!DS228</f>
        <v>17.579999999999998</v>
      </c>
      <c r="AM140" s="3">
        <f>'Pine Stumpage'!DT228</f>
        <v>21.81</v>
      </c>
      <c r="AN140" s="3">
        <f>'Pine Stumpage'!DZ228</f>
        <v>23.1</v>
      </c>
      <c r="AO140" s="3">
        <f>'Pine Stumpage'!EA228</f>
        <v>24.32</v>
      </c>
      <c r="AP140" s="3">
        <f>'Pine Stumpage'!EG228</f>
        <v>17.649999999999999</v>
      </c>
      <c r="AQ140" s="3">
        <f>'Pine Stumpage'!EH228</f>
        <v>15.78</v>
      </c>
      <c r="AR140" s="3">
        <f>'Pine Stumpage'!EM228</f>
        <v>28.02</v>
      </c>
      <c r="AS140" s="3">
        <f>'Pine Stumpage'!EN228</f>
        <v>18.43</v>
      </c>
      <c r="AT140" s="3">
        <f>'Pine Stumpage'!ER228</f>
        <v>21.66</v>
      </c>
      <c r="AU140" s="3">
        <f>'Pine Stumpage'!ES228</f>
        <v>20.41</v>
      </c>
      <c r="AV140" s="5"/>
      <c r="AW140" s="2">
        <v>184.9</v>
      </c>
      <c r="AX140" s="2">
        <v>184.63333333333333</v>
      </c>
      <c r="AY140" s="5">
        <v>218.31200000000001</v>
      </c>
      <c r="AZ140" s="5">
        <v>218.25399999999999</v>
      </c>
    </row>
    <row r="141" spans="1:52" x14ac:dyDescent="0.25">
      <c r="A141" s="2">
        <v>2010</v>
      </c>
      <c r="B141" s="2">
        <v>4</v>
      </c>
      <c r="C141" s="2">
        <f t="shared" si="5"/>
        <v>136</v>
      </c>
      <c r="D141" s="3">
        <f>'Pine Stumpage'!F229</f>
        <v>188</v>
      </c>
      <c r="E141" s="3">
        <f>'Pine Stumpage'!G229</f>
        <v>198</v>
      </c>
      <c r="F141" s="3">
        <f>'Pine Stumpage'!M229</f>
        <v>188</v>
      </c>
      <c r="G141" s="3">
        <f>'Pine Stumpage'!N229</f>
        <v>164</v>
      </c>
      <c r="H141" s="3">
        <f>'Pine Stumpage'!T229</f>
        <v>250</v>
      </c>
      <c r="I141" s="3">
        <f>'Pine Stumpage'!U229</f>
        <v>215</v>
      </c>
      <c r="J141" s="3">
        <f>'Pine Stumpage'!AA229</f>
        <v>199</v>
      </c>
      <c r="K141" s="3">
        <f>'Pine Stumpage'!AB229</f>
        <v>209</v>
      </c>
      <c r="L141" s="3">
        <f>'Pine Stumpage'!AH229</f>
        <v>216</v>
      </c>
      <c r="M141" s="3">
        <f>'Pine Stumpage'!AI229</f>
        <v>207</v>
      </c>
      <c r="N141" s="3">
        <f>'Pine Stumpage'!AO229</f>
        <v>190</v>
      </c>
      <c r="O141" s="3">
        <f>'Pine Stumpage'!AP229</f>
        <v>223</v>
      </c>
      <c r="P141" s="3">
        <f>'Pine Stumpage'!AV229</f>
        <v>160</v>
      </c>
      <c r="Q141" s="3">
        <f>'Pine Stumpage'!AW229</f>
        <v>221</v>
      </c>
      <c r="R141" s="3">
        <f>'Pine Stumpage'!BC229</f>
        <v>206</v>
      </c>
      <c r="S141" s="3">
        <f>'Pine Stumpage'!BD229</f>
        <v>205</v>
      </c>
      <c r="T141" s="3">
        <f>'Pine Stumpage'!BJ229</f>
        <v>115</v>
      </c>
      <c r="U141" s="3">
        <f>'Pine Stumpage'!BK229</f>
        <v>118</v>
      </c>
      <c r="V141" s="3">
        <f>'Pine Stumpage'!BP229</f>
        <v>186</v>
      </c>
      <c r="W141" s="3">
        <f>'Pine Stumpage'!BQ229</f>
        <v>224</v>
      </c>
      <c r="X141" s="3">
        <f>'Pine Stumpage'!BU229</f>
        <v>150</v>
      </c>
      <c r="Y141" s="3">
        <f>'Pine Stumpage'!BV229</f>
        <v>196</v>
      </c>
      <c r="Z141" s="3">
        <f>'Pine Stumpage'!CC229</f>
        <v>22.16</v>
      </c>
      <c r="AA141" s="3">
        <f>'Pine Stumpage'!CD229</f>
        <v>26.1</v>
      </c>
      <c r="AB141" s="3">
        <f>'Pine Stumpage'!CJ229</f>
        <v>26.46</v>
      </c>
      <c r="AC141" s="3">
        <f>'Pine Stumpage'!CK229</f>
        <v>19.63</v>
      </c>
      <c r="AD141" s="3">
        <f>'Pine Stumpage'!CQ229</f>
        <v>27.68</v>
      </c>
      <c r="AE141" s="3">
        <f>'Pine Stumpage'!CR229</f>
        <v>31.61</v>
      </c>
      <c r="AF141" s="3">
        <f>'Pine Stumpage'!CX229</f>
        <v>20.54</v>
      </c>
      <c r="AG141" s="3">
        <f>'Pine Stumpage'!CY229</f>
        <v>28.73</v>
      </c>
      <c r="AH141" s="3">
        <f>'Pine Stumpage'!DE229</f>
        <v>27.46</v>
      </c>
      <c r="AI141" s="3">
        <f>'Pine Stumpage'!DF229</f>
        <v>25.42</v>
      </c>
      <c r="AJ141" s="3">
        <f>'Pine Stumpage'!DL229</f>
        <v>20.6</v>
      </c>
      <c r="AK141" s="3">
        <f>'Pine Stumpage'!DM229</f>
        <v>27.49</v>
      </c>
      <c r="AL141" s="3">
        <f>'Pine Stumpage'!DS229</f>
        <v>17.149999999999999</v>
      </c>
      <c r="AM141" s="3">
        <f>'Pine Stumpage'!DT229</f>
        <v>18.23</v>
      </c>
      <c r="AN141" s="3">
        <f>'Pine Stumpage'!DZ229</f>
        <v>20.85</v>
      </c>
      <c r="AO141" s="3">
        <f>'Pine Stumpage'!EA229</f>
        <v>26.43</v>
      </c>
      <c r="AP141" s="3">
        <f>'Pine Stumpage'!EG229</f>
        <v>15.75</v>
      </c>
      <c r="AQ141" s="3">
        <f>'Pine Stumpage'!EH229</f>
        <v>15.29</v>
      </c>
      <c r="AR141" s="3">
        <f>'Pine Stumpage'!EM229</f>
        <v>22.18</v>
      </c>
      <c r="AS141" s="3">
        <f>'Pine Stumpage'!EN229</f>
        <v>20.91</v>
      </c>
      <c r="AT141" s="3">
        <f>'Pine Stumpage'!ER229</f>
        <v>19.72</v>
      </c>
      <c r="AU141" s="3">
        <f>'Pine Stumpage'!ES229</f>
        <v>19.850000000000001</v>
      </c>
      <c r="AV141" s="5"/>
      <c r="AW141" s="2">
        <v>187.7</v>
      </c>
      <c r="AX141" s="2">
        <v>188</v>
      </c>
      <c r="AY141" s="5">
        <v>218.803</v>
      </c>
      <c r="AZ141" s="5">
        <v>218.89766666666665</v>
      </c>
    </row>
    <row r="142" spans="1:52" x14ac:dyDescent="0.25">
      <c r="A142" s="17">
        <v>2011</v>
      </c>
      <c r="B142" s="17">
        <v>1</v>
      </c>
      <c r="C142" s="2">
        <f t="shared" si="5"/>
        <v>137</v>
      </c>
      <c r="D142" s="3">
        <f>'Pine Stumpage'!F230</f>
        <v>181</v>
      </c>
      <c r="E142" s="3">
        <f>'Pine Stumpage'!G230</f>
        <v>217</v>
      </c>
      <c r="F142" s="3">
        <f>'Pine Stumpage'!M230</f>
        <v>197</v>
      </c>
      <c r="G142" s="3">
        <f>'Pine Stumpage'!N230</f>
        <v>172</v>
      </c>
      <c r="H142" s="3">
        <f>'Pine Stumpage'!T230</f>
        <v>241</v>
      </c>
      <c r="I142" s="3">
        <f>'Pine Stumpage'!U230</f>
        <v>207</v>
      </c>
      <c r="J142" s="3">
        <f>'Pine Stumpage'!AA230</f>
        <v>212</v>
      </c>
      <c r="K142" s="3">
        <f>'Pine Stumpage'!AB230</f>
        <v>203</v>
      </c>
      <c r="L142" s="3">
        <f>'Pine Stumpage'!AH230</f>
        <v>254</v>
      </c>
      <c r="M142" s="3">
        <f>'Pine Stumpage'!AI230</f>
        <v>199</v>
      </c>
      <c r="N142" s="3">
        <f>'Pine Stumpage'!AO230</f>
        <v>174</v>
      </c>
      <c r="O142" s="3">
        <f>'Pine Stumpage'!AP230</f>
        <v>199</v>
      </c>
      <c r="P142" s="3">
        <f>'Pine Stumpage'!AV230</f>
        <v>152</v>
      </c>
      <c r="Q142" s="3">
        <f>'Pine Stumpage'!AW230</f>
        <v>230</v>
      </c>
      <c r="R142" s="3">
        <f>'Pine Stumpage'!BC230</f>
        <v>210</v>
      </c>
      <c r="S142" s="3">
        <f>'Pine Stumpage'!BD230</f>
        <v>218</v>
      </c>
      <c r="T142" s="3">
        <f>'Pine Stumpage'!BJ230</f>
        <v>116</v>
      </c>
      <c r="U142" s="3">
        <f>'Pine Stumpage'!BK230</f>
        <v>125</v>
      </c>
      <c r="V142" s="3">
        <f>'Pine Stumpage'!BP230</f>
        <v>174</v>
      </c>
      <c r="W142" s="3">
        <f>'Pine Stumpage'!BQ230</f>
        <v>242</v>
      </c>
      <c r="X142" s="3">
        <f>'Pine Stumpage'!BU230</f>
        <v>151</v>
      </c>
      <c r="Y142" s="3">
        <f>'Pine Stumpage'!BV230</f>
        <v>206</v>
      </c>
      <c r="Z142" s="3">
        <f>'Pine Stumpage'!CC230</f>
        <v>21.96</v>
      </c>
      <c r="AA142" s="3">
        <f>'Pine Stumpage'!CD230</f>
        <v>28.69</v>
      </c>
      <c r="AB142" s="3">
        <f>'Pine Stumpage'!CJ230</f>
        <v>22.82</v>
      </c>
      <c r="AC142" s="3">
        <f>'Pine Stumpage'!CK230</f>
        <v>19.079999999999998</v>
      </c>
      <c r="AD142" s="3">
        <f>'Pine Stumpage'!CQ230</f>
        <v>26.7</v>
      </c>
      <c r="AE142" s="3">
        <f>'Pine Stumpage'!CR230</f>
        <v>29.12</v>
      </c>
      <c r="AF142" s="3">
        <f>'Pine Stumpage'!CX230</f>
        <v>23.14</v>
      </c>
      <c r="AG142" s="3">
        <f>'Pine Stumpage'!CY230</f>
        <v>28.92</v>
      </c>
      <c r="AH142" s="3">
        <f>'Pine Stumpage'!DE230</f>
        <v>23.55</v>
      </c>
      <c r="AI142" s="3">
        <f>'Pine Stumpage'!DF230</f>
        <v>26.02</v>
      </c>
      <c r="AJ142" s="3">
        <f>'Pine Stumpage'!DL230</f>
        <v>21.44</v>
      </c>
      <c r="AK142" s="3">
        <f>'Pine Stumpage'!DM230</f>
        <v>25.85</v>
      </c>
      <c r="AL142" s="3">
        <f>'Pine Stumpage'!DS230</f>
        <v>19.04</v>
      </c>
      <c r="AM142" s="3">
        <f>'Pine Stumpage'!DT230</f>
        <v>24.65</v>
      </c>
      <c r="AN142" s="3">
        <f>'Pine Stumpage'!DZ230</f>
        <v>21.45</v>
      </c>
      <c r="AO142" s="3">
        <f>'Pine Stumpage'!EA230</f>
        <v>25.86</v>
      </c>
      <c r="AP142" s="3">
        <f>'Pine Stumpage'!EG230</f>
        <v>18.62</v>
      </c>
      <c r="AQ142" s="3">
        <f>'Pine Stumpage'!EH230</f>
        <v>22.13</v>
      </c>
      <c r="AR142" s="3">
        <f>'Pine Stumpage'!EM230</f>
        <v>18.73</v>
      </c>
      <c r="AS142" s="3">
        <f>'Pine Stumpage'!EN230</f>
        <v>20.079999999999998</v>
      </c>
      <c r="AT142" s="3">
        <f>'Pine Stumpage'!ER230</f>
        <v>21.67</v>
      </c>
      <c r="AU142" s="3">
        <f>'Pine Stumpage'!ES230</f>
        <v>23.78</v>
      </c>
      <c r="AV142" s="5"/>
      <c r="AW142" s="2">
        <v>195.8</v>
      </c>
      <c r="AX142" s="2">
        <v>195.9</v>
      </c>
      <c r="AY142" s="5">
        <v>221.309</v>
      </c>
      <c r="AZ142" s="5">
        <v>221.66633333333334</v>
      </c>
    </row>
    <row r="143" spans="1:52" x14ac:dyDescent="0.25">
      <c r="A143" s="17">
        <v>2011</v>
      </c>
      <c r="B143" s="17">
        <v>2</v>
      </c>
      <c r="C143" s="2">
        <f t="shared" si="5"/>
        <v>138</v>
      </c>
      <c r="D143" s="3">
        <f>'Pine Stumpage'!F231</f>
        <v>161</v>
      </c>
      <c r="E143" s="3">
        <f>'Pine Stumpage'!G231</f>
        <v>193</v>
      </c>
      <c r="F143" s="3">
        <f>'Pine Stumpage'!M231</f>
        <v>184</v>
      </c>
      <c r="G143" s="3">
        <f>'Pine Stumpage'!N231</f>
        <v>161</v>
      </c>
      <c r="H143" s="3">
        <f>'Pine Stumpage'!T231</f>
        <v>232</v>
      </c>
      <c r="I143" s="3">
        <f>'Pine Stumpage'!U231</f>
        <v>185</v>
      </c>
      <c r="J143" s="3">
        <f>'Pine Stumpage'!AA231</f>
        <v>174</v>
      </c>
      <c r="K143" s="3">
        <f>'Pine Stumpage'!AB231</f>
        <v>194</v>
      </c>
      <c r="L143" s="3">
        <f>'Pine Stumpage'!AH231</f>
        <v>208</v>
      </c>
      <c r="M143" s="3">
        <f>'Pine Stumpage'!AI231</f>
        <v>173</v>
      </c>
      <c r="N143" s="3">
        <f>'Pine Stumpage'!AO231</f>
        <v>160</v>
      </c>
      <c r="O143" s="3">
        <f>'Pine Stumpage'!AP231</f>
        <v>178</v>
      </c>
      <c r="P143" s="3">
        <f>'Pine Stumpage'!AV231</f>
        <v>154</v>
      </c>
      <c r="Q143" s="3">
        <f>'Pine Stumpage'!AW231</f>
        <v>213</v>
      </c>
      <c r="R143" s="3">
        <f>'Pine Stumpage'!BC231</f>
        <v>203</v>
      </c>
      <c r="S143" s="3">
        <f>'Pine Stumpage'!BD231</f>
        <v>203</v>
      </c>
      <c r="T143" s="3">
        <f>'Pine Stumpage'!BJ231</f>
        <v>108</v>
      </c>
      <c r="U143" s="3">
        <f>'Pine Stumpage'!BK231</f>
        <v>115</v>
      </c>
      <c r="V143" s="3">
        <f>'Pine Stumpage'!BP231</f>
        <v>176</v>
      </c>
      <c r="W143" s="3">
        <f>'Pine Stumpage'!BQ231</f>
        <v>231</v>
      </c>
      <c r="X143" s="3">
        <f>'Pine Stumpage'!BU231</f>
        <v>151</v>
      </c>
      <c r="Y143" s="3">
        <f>'Pine Stumpage'!BV231</f>
        <v>172</v>
      </c>
      <c r="Z143" s="3">
        <f>'Pine Stumpage'!CC231</f>
        <v>22.44</v>
      </c>
      <c r="AA143" s="3">
        <f>'Pine Stumpage'!CD231</f>
        <v>22.88</v>
      </c>
      <c r="AB143" s="3">
        <f>'Pine Stumpage'!CJ231</f>
        <v>18.91</v>
      </c>
      <c r="AC143" s="3">
        <f>'Pine Stumpage'!CK231</f>
        <v>20.27</v>
      </c>
      <c r="AD143" s="3">
        <f>'Pine Stumpage'!CQ231</f>
        <v>23.32</v>
      </c>
      <c r="AE143" s="3">
        <f>'Pine Stumpage'!CR231</f>
        <v>28.36</v>
      </c>
      <c r="AF143" s="3">
        <f>'Pine Stumpage'!CX231</f>
        <v>22.15</v>
      </c>
      <c r="AG143" s="3">
        <f>'Pine Stumpage'!CY231</f>
        <v>25.9</v>
      </c>
      <c r="AH143" s="3">
        <f>'Pine Stumpage'!DE231</f>
        <v>20.41</v>
      </c>
      <c r="AI143" s="3">
        <f>'Pine Stumpage'!DF231</f>
        <v>20.94</v>
      </c>
      <c r="AJ143" s="3">
        <f>'Pine Stumpage'!DL231</f>
        <v>18.510000000000002</v>
      </c>
      <c r="AK143" s="3">
        <f>'Pine Stumpage'!DM231</f>
        <v>22.68</v>
      </c>
      <c r="AL143" s="3">
        <f>'Pine Stumpage'!DS231</f>
        <v>15.72</v>
      </c>
      <c r="AM143" s="3">
        <f>'Pine Stumpage'!DT231</f>
        <v>17.77</v>
      </c>
      <c r="AN143" s="3">
        <f>'Pine Stumpage'!DZ231</f>
        <v>21.65</v>
      </c>
      <c r="AO143" s="3">
        <f>'Pine Stumpage'!EA231</f>
        <v>24.96</v>
      </c>
      <c r="AP143" s="3">
        <f>'Pine Stumpage'!EG231</f>
        <v>18.22</v>
      </c>
      <c r="AQ143" s="3">
        <f>'Pine Stumpage'!EH231</f>
        <v>22.43</v>
      </c>
      <c r="AR143" s="3">
        <f>'Pine Stumpage'!EM231</f>
        <v>17.350000000000001</v>
      </c>
      <c r="AS143" s="3">
        <f>'Pine Stumpage'!EN231</f>
        <v>16.61</v>
      </c>
      <c r="AT143" s="3">
        <f>'Pine Stumpage'!ER231</f>
        <v>22.77</v>
      </c>
      <c r="AU143" s="3">
        <f>'Pine Stumpage'!ES231</f>
        <v>22.57</v>
      </c>
      <c r="AV143" s="5"/>
      <c r="AW143" s="2">
        <v>204.1</v>
      </c>
      <c r="AX143" s="2">
        <v>203.70000000000002</v>
      </c>
      <c r="AY143" s="5">
        <v>225.964</v>
      </c>
      <c r="AZ143" s="5">
        <v>225.53066666666666</v>
      </c>
    </row>
    <row r="144" spans="1:52" x14ac:dyDescent="0.25">
      <c r="A144" s="17">
        <v>2011</v>
      </c>
      <c r="B144" s="17">
        <v>3</v>
      </c>
      <c r="C144" s="2">
        <f t="shared" si="5"/>
        <v>139</v>
      </c>
      <c r="D144" s="3">
        <f>'Pine Stumpage'!F232</f>
        <v>169</v>
      </c>
      <c r="E144" s="3">
        <f>'Pine Stumpage'!G232</f>
        <v>190</v>
      </c>
      <c r="F144" s="3">
        <f>'Pine Stumpage'!M232</f>
        <v>172</v>
      </c>
      <c r="G144" s="3">
        <f>'Pine Stumpage'!N232</f>
        <v>150</v>
      </c>
      <c r="H144" s="3">
        <f>'Pine Stumpage'!T232</f>
        <v>212</v>
      </c>
      <c r="I144" s="3">
        <f>'Pine Stumpage'!U232</f>
        <v>161</v>
      </c>
      <c r="J144" s="3">
        <f>'Pine Stumpage'!AA232</f>
        <v>182</v>
      </c>
      <c r="K144" s="3">
        <f>'Pine Stumpage'!AB232</f>
        <v>191</v>
      </c>
      <c r="L144" s="3">
        <f>'Pine Stumpage'!AH232</f>
        <v>163</v>
      </c>
      <c r="M144" s="3">
        <f>'Pine Stumpage'!AI232</f>
        <v>173</v>
      </c>
      <c r="N144" s="3">
        <f>'Pine Stumpage'!AO232</f>
        <v>153</v>
      </c>
      <c r="O144" s="3">
        <f>'Pine Stumpage'!AP232</f>
        <v>171</v>
      </c>
      <c r="P144" s="3">
        <f>'Pine Stumpage'!AV232</f>
        <v>144</v>
      </c>
      <c r="Q144" s="3">
        <f>'Pine Stumpage'!AW232</f>
        <v>194</v>
      </c>
      <c r="R144" s="3">
        <f>'Pine Stumpage'!BC232</f>
        <v>179</v>
      </c>
      <c r="S144" s="3">
        <f>'Pine Stumpage'!BD232</f>
        <v>190</v>
      </c>
      <c r="T144" s="3">
        <f>'Pine Stumpage'!BJ232</f>
        <v>110</v>
      </c>
      <c r="U144" s="3">
        <f>'Pine Stumpage'!BK232</f>
        <v>126</v>
      </c>
      <c r="V144" s="3">
        <f>'Pine Stumpage'!BP232</f>
        <v>176</v>
      </c>
      <c r="W144" s="3">
        <f>'Pine Stumpage'!BQ232</f>
        <v>221</v>
      </c>
      <c r="X144" s="3">
        <f>'Pine Stumpage'!BU232</f>
        <v>142</v>
      </c>
      <c r="Y144" s="3">
        <f>'Pine Stumpage'!BV232</f>
        <v>157</v>
      </c>
      <c r="Z144" s="3">
        <f>'Pine Stumpage'!CC232</f>
        <v>22.53</v>
      </c>
      <c r="AA144" s="3">
        <f>'Pine Stumpage'!CD232</f>
        <v>23.18</v>
      </c>
      <c r="AB144" s="3">
        <f>'Pine Stumpage'!CJ232</f>
        <v>20.69</v>
      </c>
      <c r="AC144" s="3">
        <f>'Pine Stumpage'!CK232</f>
        <v>20</v>
      </c>
      <c r="AD144" s="3">
        <f>'Pine Stumpage'!CQ232</f>
        <v>24.99</v>
      </c>
      <c r="AE144" s="3">
        <f>'Pine Stumpage'!CR232</f>
        <v>26.76</v>
      </c>
      <c r="AF144" s="3">
        <f>'Pine Stumpage'!CX232</f>
        <v>19.32</v>
      </c>
      <c r="AG144" s="3">
        <f>'Pine Stumpage'!CY232</f>
        <v>26.71</v>
      </c>
      <c r="AH144" s="3">
        <f>'Pine Stumpage'!DE232</f>
        <v>18.899999999999999</v>
      </c>
      <c r="AI144" s="3">
        <f>'Pine Stumpage'!DF232</f>
        <v>20.85</v>
      </c>
      <c r="AJ144" s="3">
        <f>'Pine Stumpage'!DL232</f>
        <v>16.89</v>
      </c>
      <c r="AK144" s="3">
        <f>'Pine Stumpage'!DM232</f>
        <v>22.56</v>
      </c>
      <c r="AL144" s="3">
        <f>'Pine Stumpage'!DS232</f>
        <v>15.41</v>
      </c>
      <c r="AM144" s="3">
        <f>'Pine Stumpage'!DT232</f>
        <v>16.989999999999998</v>
      </c>
      <c r="AN144" s="3">
        <f>'Pine Stumpage'!DZ232</f>
        <v>22.39</v>
      </c>
      <c r="AO144" s="3">
        <f>'Pine Stumpage'!EA232</f>
        <v>24.38</v>
      </c>
      <c r="AP144" s="3">
        <f>'Pine Stumpage'!EG232</f>
        <v>21.19</v>
      </c>
      <c r="AQ144" s="3">
        <f>'Pine Stumpage'!EH232</f>
        <v>22.07</v>
      </c>
      <c r="AR144" s="3">
        <f>'Pine Stumpage'!EM232</f>
        <v>17.36</v>
      </c>
      <c r="AS144" s="3">
        <f>'Pine Stumpage'!EN232</f>
        <v>18.21</v>
      </c>
      <c r="AT144" s="3">
        <f>'Pine Stumpage'!ER232</f>
        <v>19.850000000000001</v>
      </c>
      <c r="AU144" s="3">
        <f>'Pine Stumpage'!ES232</f>
        <v>20.100000000000001</v>
      </c>
      <c r="AV144" s="5"/>
      <c r="AW144" s="2">
        <v>203.2</v>
      </c>
      <c r="AX144" s="2">
        <v>203.83333333333334</v>
      </c>
      <c r="AY144" s="5">
        <v>226.54499999999999</v>
      </c>
      <c r="AZ144" s="5">
        <v>226.452</v>
      </c>
    </row>
    <row r="145" spans="1:52" x14ac:dyDescent="0.25">
      <c r="A145" s="17">
        <v>2011</v>
      </c>
      <c r="B145" s="17">
        <v>4</v>
      </c>
      <c r="C145" s="2">
        <f t="shared" si="5"/>
        <v>140</v>
      </c>
      <c r="D145" s="3">
        <f>'Pine Stumpage'!F233</f>
        <v>184</v>
      </c>
      <c r="E145" s="3">
        <f>'Pine Stumpage'!G233</f>
        <v>205</v>
      </c>
      <c r="F145" s="3">
        <f>'Pine Stumpage'!M233</f>
        <v>161</v>
      </c>
      <c r="G145" s="3">
        <f>'Pine Stumpage'!N233</f>
        <v>142</v>
      </c>
      <c r="H145" s="3">
        <f>'Pine Stumpage'!T233</f>
        <v>194</v>
      </c>
      <c r="I145" s="3">
        <f>'Pine Stumpage'!U233</f>
        <v>180</v>
      </c>
      <c r="J145" s="3">
        <f>'Pine Stumpage'!AA233</f>
        <v>186</v>
      </c>
      <c r="K145" s="3">
        <f>'Pine Stumpage'!AB233</f>
        <v>190</v>
      </c>
      <c r="L145" s="3">
        <f>'Pine Stumpage'!AH233</f>
        <v>200</v>
      </c>
      <c r="M145" s="3">
        <f>'Pine Stumpage'!AI233</f>
        <v>187</v>
      </c>
      <c r="N145" s="3">
        <f>'Pine Stumpage'!AO233</f>
        <v>193</v>
      </c>
      <c r="O145" s="3">
        <f>'Pine Stumpage'!AP233</f>
        <v>195</v>
      </c>
      <c r="P145" s="3">
        <f>'Pine Stumpage'!AV233</f>
        <v>160</v>
      </c>
      <c r="Q145" s="3">
        <f>'Pine Stumpage'!AW233</f>
        <v>198</v>
      </c>
      <c r="R145" s="3">
        <f>'Pine Stumpage'!BC233</f>
        <v>172</v>
      </c>
      <c r="S145" s="3">
        <f>'Pine Stumpage'!BD233</f>
        <v>195</v>
      </c>
      <c r="T145" s="3">
        <f>'Pine Stumpage'!BJ233</f>
        <v>113</v>
      </c>
      <c r="U145" s="3">
        <f>'Pine Stumpage'!BK233</f>
        <v>118</v>
      </c>
      <c r="V145" s="3">
        <f>'Pine Stumpage'!BP233</f>
        <v>172</v>
      </c>
      <c r="W145" s="3">
        <f>'Pine Stumpage'!BQ233</f>
        <v>213</v>
      </c>
      <c r="X145" s="3">
        <f>'Pine Stumpage'!BU233</f>
        <v>153</v>
      </c>
      <c r="Y145" s="3">
        <f>'Pine Stumpage'!BV233</f>
        <v>172</v>
      </c>
      <c r="Z145" s="3">
        <f>'Pine Stumpage'!CC233</f>
        <v>20.47</v>
      </c>
      <c r="AA145" s="3">
        <f>'Pine Stumpage'!CD233</f>
        <v>27.6</v>
      </c>
      <c r="AB145" s="3">
        <f>'Pine Stumpage'!CJ233</f>
        <v>22.08</v>
      </c>
      <c r="AC145" s="3">
        <f>'Pine Stumpage'!CK233</f>
        <v>17.91</v>
      </c>
      <c r="AD145" s="3">
        <f>'Pine Stumpage'!CQ233</f>
        <v>25.13</v>
      </c>
      <c r="AE145" s="3">
        <f>'Pine Stumpage'!CR233</f>
        <v>29.16</v>
      </c>
      <c r="AF145" s="3">
        <f>'Pine Stumpage'!CX233</f>
        <v>18.89</v>
      </c>
      <c r="AG145" s="3">
        <f>'Pine Stumpage'!CY233</f>
        <v>25.17</v>
      </c>
      <c r="AH145" s="3">
        <f>'Pine Stumpage'!DE233</f>
        <v>20.95</v>
      </c>
      <c r="AI145" s="3">
        <f>'Pine Stumpage'!DF233</f>
        <v>24.85</v>
      </c>
      <c r="AJ145" s="3">
        <f>'Pine Stumpage'!DL233</f>
        <v>17.29</v>
      </c>
      <c r="AK145" s="3">
        <f>'Pine Stumpage'!DM233</f>
        <v>25.18</v>
      </c>
      <c r="AL145" s="3">
        <f>'Pine Stumpage'!DS233</f>
        <v>15.36</v>
      </c>
      <c r="AM145" s="3">
        <f>'Pine Stumpage'!DT233</f>
        <v>16.97</v>
      </c>
      <c r="AN145" s="3">
        <f>'Pine Stumpage'!DZ233</f>
        <v>21.76</v>
      </c>
      <c r="AO145" s="3">
        <f>'Pine Stumpage'!EA233</f>
        <v>25.61</v>
      </c>
      <c r="AP145" s="3">
        <f>'Pine Stumpage'!EG233</f>
        <v>19.79</v>
      </c>
      <c r="AQ145" s="3">
        <f>'Pine Stumpage'!EH233</f>
        <v>19.579999999999998</v>
      </c>
      <c r="AR145" s="3">
        <f>'Pine Stumpage'!EM233</f>
        <v>22.32</v>
      </c>
      <c r="AS145" s="3">
        <f>'Pine Stumpage'!EN233</f>
        <v>19.940000000000001</v>
      </c>
      <c r="AT145" s="3">
        <f>'Pine Stumpage'!ER233</f>
        <v>23.09</v>
      </c>
      <c r="AU145" s="3">
        <f>'Pine Stumpage'!ES233</f>
        <v>24.42</v>
      </c>
      <c r="AV145" s="5"/>
      <c r="AW145" s="2">
        <v>201.4</v>
      </c>
      <c r="AX145" s="2">
        <v>200.76666666666665</v>
      </c>
      <c r="AY145" s="5">
        <v>226.23</v>
      </c>
      <c r="AZ145" s="5">
        <v>226.10766666666666</v>
      </c>
    </row>
    <row r="146" spans="1:52" x14ac:dyDescent="0.25">
      <c r="A146" s="17">
        <v>2012</v>
      </c>
      <c r="B146" s="17">
        <v>1</v>
      </c>
      <c r="C146" s="2">
        <f t="shared" si="5"/>
        <v>141</v>
      </c>
      <c r="D146" s="3">
        <f>'Pine Stumpage'!F234</f>
        <v>196</v>
      </c>
      <c r="E146" s="3">
        <f>'Pine Stumpage'!G234</f>
        <v>232</v>
      </c>
      <c r="F146" s="3">
        <f>'Pine Stumpage'!M234</f>
        <v>172</v>
      </c>
      <c r="G146" s="3">
        <f>'Pine Stumpage'!N234</f>
        <v>168</v>
      </c>
      <c r="H146" s="3">
        <f>'Pine Stumpage'!T234</f>
        <v>183</v>
      </c>
      <c r="I146" s="3">
        <f>'Pine Stumpage'!U234</f>
        <v>169</v>
      </c>
      <c r="J146" s="3">
        <f>'Pine Stumpage'!AA234</f>
        <v>164</v>
      </c>
      <c r="K146" s="3">
        <f>'Pine Stumpage'!AB234</f>
        <v>189</v>
      </c>
      <c r="L146" s="3">
        <f>'Pine Stumpage'!AH234</f>
        <v>225</v>
      </c>
      <c r="M146" s="3">
        <f>'Pine Stumpage'!AI234</f>
        <v>189</v>
      </c>
      <c r="N146" s="3">
        <f>'Pine Stumpage'!AO234</f>
        <v>166</v>
      </c>
      <c r="O146" s="3">
        <f>'Pine Stumpage'!AP234</f>
        <v>199</v>
      </c>
      <c r="P146" s="3">
        <f>'Pine Stumpage'!AV234</f>
        <v>170</v>
      </c>
      <c r="Q146" s="3">
        <f>'Pine Stumpage'!AW234</f>
        <v>208</v>
      </c>
      <c r="R146" s="3">
        <f>'Pine Stumpage'!BC234</f>
        <v>175</v>
      </c>
      <c r="S146" s="3">
        <f>'Pine Stumpage'!BD234</f>
        <v>196</v>
      </c>
      <c r="T146" s="3">
        <f>'Pine Stumpage'!BJ234</f>
        <v>123</v>
      </c>
      <c r="U146" s="3">
        <f>'Pine Stumpage'!BK234</f>
        <v>121</v>
      </c>
      <c r="V146" s="3">
        <f>'Pine Stumpage'!BP234</f>
        <v>175</v>
      </c>
      <c r="W146" s="3">
        <f>'Pine Stumpage'!BQ234</f>
        <v>221</v>
      </c>
      <c r="X146" s="3">
        <f>'Pine Stumpage'!BU234</f>
        <v>151</v>
      </c>
      <c r="Y146" s="3">
        <f>'Pine Stumpage'!BV234</f>
        <v>193</v>
      </c>
      <c r="Z146" s="3">
        <f>'Pine Stumpage'!CC234</f>
        <v>21.24</v>
      </c>
      <c r="AA146" s="3">
        <f>'Pine Stumpage'!CD234</f>
        <v>28.99</v>
      </c>
      <c r="AB146" s="3">
        <f>'Pine Stumpage'!CJ234</f>
        <v>24.17</v>
      </c>
      <c r="AC146" s="3">
        <f>'Pine Stumpage'!CK234</f>
        <v>16.2</v>
      </c>
      <c r="AD146" s="3">
        <f>'Pine Stumpage'!CQ234</f>
        <v>26.32</v>
      </c>
      <c r="AE146" s="3">
        <f>'Pine Stumpage'!CR234</f>
        <v>30.19</v>
      </c>
      <c r="AF146" s="3">
        <f>'Pine Stumpage'!CX234</f>
        <v>19.149999999999999</v>
      </c>
      <c r="AG146" s="3">
        <f>'Pine Stumpage'!CY234</f>
        <v>25.89</v>
      </c>
      <c r="AH146" s="3">
        <f>'Pine Stumpage'!DE234</f>
        <v>24.11</v>
      </c>
      <c r="AI146" s="3">
        <f>'Pine Stumpage'!DF234</f>
        <v>23.98</v>
      </c>
      <c r="AJ146" s="3">
        <f>'Pine Stumpage'!DL234</f>
        <v>18.8</v>
      </c>
      <c r="AK146" s="3">
        <f>'Pine Stumpage'!DM234</f>
        <v>24.19</v>
      </c>
      <c r="AL146" s="3">
        <f>'Pine Stumpage'!DS234</f>
        <v>14.7</v>
      </c>
      <c r="AM146" s="3">
        <f>'Pine Stumpage'!DT234</f>
        <v>22.54</v>
      </c>
      <c r="AN146" s="3">
        <f>'Pine Stumpage'!DZ234</f>
        <v>21.66</v>
      </c>
      <c r="AO146" s="3">
        <f>'Pine Stumpage'!EA234</f>
        <v>27.08</v>
      </c>
      <c r="AP146" s="3">
        <f>'Pine Stumpage'!EG234</f>
        <v>17.78</v>
      </c>
      <c r="AQ146" s="3">
        <f>'Pine Stumpage'!EH234</f>
        <v>24.77</v>
      </c>
      <c r="AR146" s="3">
        <f>'Pine Stumpage'!EM234</f>
        <v>24.17</v>
      </c>
      <c r="AS146" s="3">
        <f>'Pine Stumpage'!EN234</f>
        <v>25.95</v>
      </c>
      <c r="AT146" s="3">
        <f>'Pine Stumpage'!ER234</f>
        <v>19.850000000000001</v>
      </c>
      <c r="AU146" s="3">
        <f>'Pine Stumpage'!ES234</f>
        <v>22.82</v>
      </c>
      <c r="AV146" s="5"/>
      <c r="AW146" s="2">
        <v>201.6</v>
      </c>
      <c r="AX146" s="2">
        <v>202.16666666666666</v>
      </c>
      <c r="AY146" s="5">
        <v>227.66300000000001</v>
      </c>
      <c r="AZ146" s="5">
        <v>227.90666666666667</v>
      </c>
    </row>
    <row r="147" spans="1:52" x14ac:dyDescent="0.25">
      <c r="A147" s="17">
        <v>2012</v>
      </c>
      <c r="B147" s="17">
        <v>2</v>
      </c>
      <c r="C147" s="2">
        <f t="shared" si="5"/>
        <v>142</v>
      </c>
      <c r="D147" s="3">
        <f>'Pine Stumpage'!F235</f>
        <v>184</v>
      </c>
      <c r="E147" s="3">
        <f>'Pine Stumpage'!G235</f>
        <v>206</v>
      </c>
      <c r="F147" s="3">
        <f>'Pine Stumpage'!M235</f>
        <v>162</v>
      </c>
      <c r="G147" s="3">
        <f>'Pine Stumpage'!N235</f>
        <v>146</v>
      </c>
      <c r="H147" s="3">
        <f>'Pine Stumpage'!T235</f>
        <v>180</v>
      </c>
      <c r="I147" s="3">
        <f>'Pine Stumpage'!U235</f>
        <v>184</v>
      </c>
      <c r="J147" s="3">
        <f>'Pine Stumpage'!AA235</f>
        <v>172</v>
      </c>
      <c r="K147" s="3">
        <f>'Pine Stumpage'!AB235</f>
        <v>184</v>
      </c>
      <c r="L147" s="3">
        <f>'Pine Stumpage'!AH235</f>
        <v>196</v>
      </c>
      <c r="M147" s="3">
        <f>'Pine Stumpage'!AI235</f>
        <v>189</v>
      </c>
      <c r="N147" s="3">
        <f>'Pine Stumpage'!AO235</f>
        <v>155</v>
      </c>
      <c r="O147" s="3">
        <f>'Pine Stumpage'!AP235</f>
        <v>185</v>
      </c>
      <c r="P147" s="3">
        <f>'Pine Stumpage'!AV235</f>
        <v>161</v>
      </c>
      <c r="Q147" s="3">
        <f>'Pine Stumpage'!AW235</f>
        <v>191</v>
      </c>
      <c r="R147" s="3">
        <f>'Pine Stumpage'!BC235</f>
        <v>168</v>
      </c>
      <c r="S147" s="3">
        <f>'Pine Stumpage'!BD235</f>
        <v>187</v>
      </c>
      <c r="T147" s="3">
        <f>'Pine Stumpage'!BJ235</f>
        <v>123</v>
      </c>
      <c r="U147" s="3">
        <f>'Pine Stumpage'!BK235</f>
        <v>126</v>
      </c>
      <c r="V147" s="3">
        <f>'Pine Stumpage'!BP235</f>
        <v>182</v>
      </c>
      <c r="W147" s="3">
        <f>'Pine Stumpage'!BQ235</f>
        <v>200</v>
      </c>
      <c r="X147" s="3">
        <f>'Pine Stumpage'!BU235</f>
        <v>136</v>
      </c>
      <c r="Y147" s="3">
        <f>'Pine Stumpage'!BV235</f>
        <v>167</v>
      </c>
      <c r="Z147" s="3">
        <f>'Pine Stumpage'!CC235</f>
        <v>20.6</v>
      </c>
      <c r="AA147" s="3">
        <f>'Pine Stumpage'!CD235</f>
        <v>26.19</v>
      </c>
      <c r="AB147" s="3">
        <f>'Pine Stumpage'!CJ235</f>
        <v>24.72</v>
      </c>
      <c r="AC147" s="3">
        <f>'Pine Stumpage'!CK235</f>
        <v>19.010000000000002</v>
      </c>
      <c r="AD147" s="3">
        <f>'Pine Stumpage'!CQ235</f>
        <v>29.71</v>
      </c>
      <c r="AE147" s="3">
        <f>'Pine Stumpage'!CR235</f>
        <v>29.35</v>
      </c>
      <c r="AF147" s="3">
        <f>'Pine Stumpage'!CX235</f>
        <v>21.95</v>
      </c>
      <c r="AG147" s="3">
        <f>'Pine Stumpage'!CY235</f>
        <v>27.05</v>
      </c>
      <c r="AH147" s="3">
        <f>'Pine Stumpage'!DE235</f>
        <v>22.25</v>
      </c>
      <c r="AI147" s="3">
        <f>'Pine Stumpage'!DF235</f>
        <v>24.53</v>
      </c>
      <c r="AJ147" s="3">
        <f>'Pine Stumpage'!DL235</f>
        <v>15.88</v>
      </c>
      <c r="AK147" s="3">
        <f>'Pine Stumpage'!DM235</f>
        <v>23</v>
      </c>
      <c r="AL147" s="3">
        <f>'Pine Stumpage'!DS235</f>
        <v>14.3</v>
      </c>
      <c r="AM147" s="3">
        <f>'Pine Stumpage'!DT235</f>
        <v>18.27</v>
      </c>
      <c r="AN147" s="3">
        <f>'Pine Stumpage'!DZ235</f>
        <v>19.920000000000002</v>
      </c>
      <c r="AO147" s="3">
        <f>'Pine Stumpage'!EA235</f>
        <v>25.04</v>
      </c>
      <c r="AP147" s="3">
        <f>'Pine Stumpage'!EG235</f>
        <v>20.14</v>
      </c>
      <c r="AQ147" s="3">
        <f>'Pine Stumpage'!EH235</f>
        <v>24.57</v>
      </c>
      <c r="AR147" s="3">
        <f>'Pine Stumpage'!EM235</f>
        <v>25.57</v>
      </c>
      <c r="AS147" s="3">
        <f>'Pine Stumpage'!EN235</f>
        <v>23.6</v>
      </c>
      <c r="AT147" s="3">
        <f>'Pine Stumpage'!ER235</f>
        <v>24.74</v>
      </c>
      <c r="AU147" s="3">
        <f>'Pine Stumpage'!ES235</f>
        <v>23.19</v>
      </c>
      <c r="AV147" s="5"/>
      <c r="AW147" s="2">
        <v>201.9</v>
      </c>
      <c r="AX147" s="2">
        <v>201.80000000000004</v>
      </c>
      <c r="AY147" s="5">
        <v>229.815</v>
      </c>
      <c r="AZ147" s="5">
        <v>229.79266666666663</v>
      </c>
    </row>
    <row r="148" spans="1:52" x14ac:dyDescent="0.25">
      <c r="A148" s="17">
        <v>2012</v>
      </c>
      <c r="B148" s="17">
        <v>3</v>
      </c>
      <c r="C148" s="2">
        <f t="shared" si="5"/>
        <v>143</v>
      </c>
      <c r="D148" s="3">
        <f>'Pine Stumpage'!F236</f>
        <v>171</v>
      </c>
      <c r="E148" s="3">
        <f>'Pine Stumpage'!G236</f>
        <v>188</v>
      </c>
      <c r="F148" s="3">
        <f>'Pine Stumpage'!M236</f>
        <v>170</v>
      </c>
      <c r="G148" s="3">
        <f>'Pine Stumpage'!N236</f>
        <v>141</v>
      </c>
      <c r="H148" s="3">
        <f>'Pine Stumpage'!T236</f>
        <v>195</v>
      </c>
      <c r="I148" s="3">
        <f>'Pine Stumpage'!U236</f>
        <v>186</v>
      </c>
      <c r="J148" s="3">
        <f>'Pine Stumpage'!AA236</f>
        <v>172</v>
      </c>
      <c r="K148" s="3">
        <f>'Pine Stumpage'!AB236</f>
        <v>186</v>
      </c>
      <c r="L148" s="3">
        <f>'Pine Stumpage'!AH236</f>
        <v>194</v>
      </c>
      <c r="M148" s="3">
        <f>'Pine Stumpage'!AI236</f>
        <v>186</v>
      </c>
      <c r="N148" s="3">
        <f>'Pine Stumpage'!AO236</f>
        <v>145</v>
      </c>
      <c r="O148" s="3">
        <f>'Pine Stumpage'!AP236</f>
        <v>180</v>
      </c>
      <c r="P148" s="3">
        <f>'Pine Stumpage'!AV236</f>
        <v>159</v>
      </c>
      <c r="Q148" s="3">
        <f>'Pine Stumpage'!AW236</f>
        <v>203</v>
      </c>
      <c r="R148" s="3">
        <f>'Pine Stumpage'!BC236</f>
        <v>180</v>
      </c>
      <c r="S148" s="3">
        <f>'Pine Stumpage'!BD236</f>
        <v>187</v>
      </c>
      <c r="T148" s="3">
        <f>'Pine Stumpage'!BJ236</f>
        <v>113</v>
      </c>
      <c r="U148" s="3">
        <f>'Pine Stumpage'!BK236</f>
        <v>114</v>
      </c>
      <c r="V148" s="3">
        <f>'Pine Stumpage'!BP236</f>
        <v>182</v>
      </c>
      <c r="W148" s="3">
        <f>'Pine Stumpage'!BQ236</f>
        <v>193</v>
      </c>
      <c r="X148" s="3">
        <f>'Pine Stumpage'!BU236</f>
        <v>167</v>
      </c>
      <c r="Y148" s="3">
        <f>'Pine Stumpage'!BV236</f>
        <v>174</v>
      </c>
      <c r="Z148" s="3">
        <f>'Pine Stumpage'!CC236</f>
        <v>21.72</v>
      </c>
      <c r="AA148" s="3">
        <f>'Pine Stumpage'!CD236</f>
        <v>30.47</v>
      </c>
      <c r="AB148" s="3">
        <f>'Pine Stumpage'!CJ236</f>
        <v>22.13</v>
      </c>
      <c r="AC148" s="3">
        <f>'Pine Stumpage'!CK236</f>
        <v>16.670000000000002</v>
      </c>
      <c r="AD148" s="3">
        <f>'Pine Stumpage'!CQ236</f>
        <v>31.17</v>
      </c>
      <c r="AE148" s="3">
        <f>'Pine Stumpage'!CR236</f>
        <v>29.39</v>
      </c>
      <c r="AF148" s="3">
        <f>'Pine Stumpage'!CX236</f>
        <v>20.28</v>
      </c>
      <c r="AG148" s="3">
        <f>'Pine Stumpage'!CY236</f>
        <v>28.07</v>
      </c>
      <c r="AH148" s="3">
        <f>'Pine Stumpage'!DE236</f>
        <v>24.12</v>
      </c>
      <c r="AI148" s="3">
        <f>'Pine Stumpage'!DF236</f>
        <v>24.93</v>
      </c>
      <c r="AJ148" s="3">
        <f>'Pine Stumpage'!DL236</f>
        <v>17.11</v>
      </c>
      <c r="AK148" s="3">
        <f>'Pine Stumpage'!DM236</f>
        <v>23.13</v>
      </c>
      <c r="AL148" s="3">
        <f>'Pine Stumpage'!DS236</f>
        <v>16.059999999999999</v>
      </c>
      <c r="AM148" s="3">
        <f>'Pine Stumpage'!DT236</f>
        <v>20.05</v>
      </c>
      <c r="AN148" s="3">
        <f>'Pine Stumpage'!DZ236</f>
        <v>24.12</v>
      </c>
      <c r="AO148" s="3">
        <f>'Pine Stumpage'!EA236</f>
        <v>27.67</v>
      </c>
      <c r="AP148" s="3">
        <f>'Pine Stumpage'!EG236</f>
        <v>22.38</v>
      </c>
      <c r="AQ148" s="3">
        <f>'Pine Stumpage'!EH236</f>
        <v>19.95</v>
      </c>
      <c r="AR148" s="3">
        <f>'Pine Stumpage'!EM236</f>
        <v>26.51</v>
      </c>
      <c r="AS148" s="3">
        <f>'Pine Stumpage'!EN236</f>
        <v>21.28</v>
      </c>
      <c r="AT148" s="3">
        <f>'Pine Stumpage'!ER236</f>
        <v>23.53</v>
      </c>
      <c r="AU148" s="3">
        <f>'Pine Stumpage'!ES236</f>
        <v>26.17</v>
      </c>
      <c r="AV148" s="5"/>
      <c r="AW148" s="2">
        <v>202.7</v>
      </c>
      <c r="AX148" s="2">
        <v>202.39999999999998</v>
      </c>
      <c r="AY148" s="5">
        <v>230.37899999999999</v>
      </c>
      <c r="AZ148" s="5">
        <v>230.29666666666665</v>
      </c>
    </row>
    <row r="149" spans="1:52" x14ac:dyDescent="0.25">
      <c r="A149" s="17">
        <v>2012</v>
      </c>
      <c r="B149" s="17">
        <v>4</v>
      </c>
      <c r="C149" s="2">
        <v>144</v>
      </c>
      <c r="D149" s="3">
        <f>'Pine Stumpage'!F237</f>
        <v>168</v>
      </c>
      <c r="E149" s="3">
        <f>'Pine Stumpage'!G237</f>
        <v>191</v>
      </c>
      <c r="F149" s="3">
        <f>'Pine Stumpage'!M237</f>
        <v>166</v>
      </c>
      <c r="G149" s="3">
        <f>'Pine Stumpage'!N237</f>
        <v>135</v>
      </c>
      <c r="H149" s="3">
        <f>'Pine Stumpage'!T237</f>
        <v>197</v>
      </c>
      <c r="I149" s="3">
        <f>'Pine Stumpage'!U237</f>
        <v>196</v>
      </c>
      <c r="J149" s="3">
        <f>'Pine Stumpage'!AA237</f>
        <v>173</v>
      </c>
      <c r="K149" s="3">
        <f>'Pine Stumpage'!AB237</f>
        <v>194</v>
      </c>
      <c r="L149" s="3">
        <f>'Pine Stumpage'!AH237</f>
        <v>209</v>
      </c>
      <c r="M149" s="3">
        <f>'Pine Stumpage'!AI237</f>
        <v>181</v>
      </c>
      <c r="N149" s="3">
        <f>'Pine Stumpage'!AO237</f>
        <v>154</v>
      </c>
      <c r="O149" s="3">
        <f>'Pine Stumpage'!AP237</f>
        <v>187</v>
      </c>
      <c r="P149" s="3">
        <f>'Pine Stumpage'!AV237</f>
        <v>163</v>
      </c>
      <c r="Q149" s="3">
        <f>'Pine Stumpage'!AW237</f>
        <v>209</v>
      </c>
      <c r="R149" s="3">
        <f>'Pine Stumpage'!BC237</f>
        <v>168</v>
      </c>
      <c r="S149" s="3">
        <f>'Pine Stumpage'!BD237</f>
        <v>184</v>
      </c>
      <c r="T149" s="3">
        <f>'Pine Stumpage'!BJ237</f>
        <v>120</v>
      </c>
      <c r="U149" s="3">
        <f>'Pine Stumpage'!BK237</f>
        <v>127</v>
      </c>
      <c r="V149" s="3">
        <f>'Pine Stumpage'!BP237</f>
        <v>204</v>
      </c>
      <c r="W149" s="3">
        <f>'Pine Stumpage'!BQ237</f>
        <v>199</v>
      </c>
      <c r="X149" s="3">
        <f>'Pine Stumpage'!BU237</f>
        <v>144</v>
      </c>
      <c r="Y149" s="3">
        <f>'Pine Stumpage'!BV237</f>
        <v>174</v>
      </c>
      <c r="Z149" s="3">
        <f>'Pine Stumpage'!CC237</f>
        <v>21.74</v>
      </c>
      <c r="AA149" s="3">
        <f>'Pine Stumpage'!CD237</f>
        <v>30.81</v>
      </c>
      <c r="AB149" s="3">
        <f>'Pine Stumpage'!CJ237</f>
        <v>25.36</v>
      </c>
      <c r="AC149" s="3">
        <f>'Pine Stumpage'!CK237</f>
        <v>17.97</v>
      </c>
      <c r="AD149" s="3">
        <f>'Pine Stumpage'!CQ237</f>
        <v>35.5</v>
      </c>
      <c r="AE149" s="3">
        <f>'Pine Stumpage'!CR237</f>
        <v>35.07</v>
      </c>
      <c r="AF149" s="3">
        <f>'Pine Stumpage'!CX237</f>
        <v>20.85</v>
      </c>
      <c r="AG149" s="3">
        <f>'Pine Stumpage'!CY237</f>
        <v>31.14</v>
      </c>
      <c r="AH149" s="3">
        <f>'Pine Stumpage'!DE237</f>
        <v>28.14</v>
      </c>
      <c r="AI149" s="3">
        <f>'Pine Stumpage'!DF237</f>
        <v>25.21</v>
      </c>
      <c r="AJ149" s="3">
        <f>'Pine Stumpage'!DL237</f>
        <v>18.21</v>
      </c>
      <c r="AK149" s="3">
        <f>'Pine Stumpage'!DM237</f>
        <v>27.38</v>
      </c>
      <c r="AL149" s="3">
        <f>'Pine Stumpage'!DS237</f>
        <v>15.63</v>
      </c>
      <c r="AM149" s="3">
        <f>'Pine Stumpage'!DT237</f>
        <v>21.27</v>
      </c>
      <c r="AN149" s="3">
        <f>'Pine Stumpage'!DZ237</f>
        <v>22.18</v>
      </c>
      <c r="AO149" s="3">
        <f>'Pine Stumpage'!EA237</f>
        <v>26.67</v>
      </c>
      <c r="AP149" s="3">
        <f>'Pine Stumpage'!EG237</f>
        <v>22.98</v>
      </c>
      <c r="AQ149" s="3">
        <f>'Pine Stumpage'!EH237</f>
        <v>21.43</v>
      </c>
      <c r="AR149" s="3">
        <f>'Pine Stumpage'!EM237</f>
        <v>22.74</v>
      </c>
      <c r="AS149" s="3">
        <f>'Pine Stumpage'!EN237</f>
        <v>19.399999999999999</v>
      </c>
      <c r="AT149" s="3">
        <f>'Pine Stumpage'!ER237</f>
        <v>25.14</v>
      </c>
      <c r="AU149" s="3">
        <f>'Pine Stumpage'!ES237</f>
        <v>27.91</v>
      </c>
      <c r="AV149" s="5"/>
      <c r="AW149" s="2">
        <v>201.8</v>
      </c>
      <c r="AX149" s="2">
        <v>202.26666666666665</v>
      </c>
      <c r="AY149" s="5">
        <v>230.221</v>
      </c>
      <c r="AZ149" s="5">
        <v>230.37966666666668</v>
      </c>
    </row>
    <row r="150" spans="1:52" x14ac:dyDescent="0.25">
      <c r="A150" s="17">
        <v>2013</v>
      </c>
      <c r="B150" s="17">
        <v>1</v>
      </c>
      <c r="C150" s="2">
        <v>145</v>
      </c>
      <c r="D150" s="3">
        <f>'Pine Stumpage'!F238</f>
        <v>190</v>
      </c>
      <c r="E150" s="3">
        <f>'Pine Stumpage'!G238</f>
        <v>202</v>
      </c>
      <c r="F150" s="3">
        <f>'Pine Stumpage'!M238</f>
        <v>177</v>
      </c>
      <c r="G150" s="3">
        <f>'Pine Stumpage'!N238</f>
        <v>153</v>
      </c>
      <c r="H150" s="3">
        <f>'Pine Stumpage'!T238</f>
        <v>196</v>
      </c>
      <c r="I150" s="3">
        <f>'Pine Stumpage'!U238</f>
        <v>202</v>
      </c>
      <c r="J150" s="3">
        <f>'Pine Stumpage'!AA238</f>
        <v>175</v>
      </c>
      <c r="K150" s="3">
        <f>'Pine Stumpage'!AB238</f>
        <v>219</v>
      </c>
      <c r="L150" s="3">
        <f>'Pine Stumpage'!AH238</f>
        <v>204</v>
      </c>
      <c r="M150" s="3">
        <f>'Pine Stumpage'!AI238</f>
        <v>213</v>
      </c>
      <c r="N150" s="3">
        <f>'Pine Stumpage'!AO238</f>
        <v>172</v>
      </c>
      <c r="O150" s="3">
        <f>'Pine Stumpage'!AP238</f>
        <v>195</v>
      </c>
      <c r="P150" s="3">
        <f>'Pine Stumpage'!AV238</f>
        <v>172</v>
      </c>
      <c r="Q150" s="3">
        <f>'Pine Stumpage'!AW238</f>
        <v>223</v>
      </c>
      <c r="R150" s="3">
        <f>'Pine Stumpage'!BC238</f>
        <v>182</v>
      </c>
      <c r="S150" s="3">
        <f>'Pine Stumpage'!BD238</f>
        <v>189</v>
      </c>
      <c r="T150" s="3">
        <f>'Pine Stumpage'!BJ238</f>
        <v>111</v>
      </c>
      <c r="U150" s="3">
        <f>'Pine Stumpage'!BK238</f>
        <v>129</v>
      </c>
      <c r="V150" s="3">
        <f>'Pine Stumpage'!BP238</f>
        <v>207</v>
      </c>
      <c r="W150" s="3">
        <f>'Pine Stumpage'!BQ238</f>
        <v>215</v>
      </c>
      <c r="X150" s="3">
        <f>'Pine Stumpage'!BU238</f>
        <v>154</v>
      </c>
      <c r="Y150" s="3">
        <f>'Pine Stumpage'!BV238</f>
        <v>187</v>
      </c>
      <c r="Z150" s="3">
        <f>'Pine Stumpage'!CC238</f>
        <v>23.67</v>
      </c>
      <c r="AA150" s="3">
        <f>'Pine Stumpage'!CD238</f>
        <v>30.93</v>
      </c>
      <c r="AB150" s="3">
        <f>'Pine Stumpage'!CJ238</f>
        <v>26.69</v>
      </c>
      <c r="AC150" s="3">
        <f>'Pine Stumpage'!CK238</f>
        <v>19.97</v>
      </c>
      <c r="AD150" s="3">
        <f>'Pine Stumpage'!CQ238</f>
        <v>33.46</v>
      </c>
      <c r="AE150" s="3">
        <f>'Pine Stumpage'!CR238</f>
        <v>33.97</v>
      </c>
      <c r="AF150" s="3">
        <f>'Pine Stumpage'!CX238</f>
        <v>23.52</v>
      </c>
      <c r="AG150" s="3">
        <f>'Pine Stumpage'!CY238</f>
        <v>32.200000000000003</v>
      </c>
      <c r="AH150" s="3">
        <f>'Pine Stumpage'!DE238</f>
        <v>28.84</v>
      </c>
      <c r="AI150" s="3">
        <f>'Pine Stumpage'!DF238</f>
        <v>31.38</v>
      </c>
      <c r="AJ150" s="3">
        <f>'Pine Stumpage'!DL238</f>
        <v>20.75</v>
      </c>
      <c r="AK150" s="3">
        <f>'Pine Stumpage'!DM238</f>
        <v>31.14</v>
      </c>
      <c r="AL150" s="3">
        <f>'Pine Stumpage'!DS238</f>
        <v>16.149999999999999</v>
      </c>
      <c r="AM150" s="3">
        <f>'Pine Stumpage'!DT238</f>
        <v>24.66</v>
      </c>
      <c r="AN150" s="3">
        <f>'Pine Stumpage'!DZ238</f>
        <v>23.82</v>
      </c>
      <c r="AO150" s="3">
        <f>'Pine Stumpage'!EA238</f>
        <v>27.26</v>
      </c>
      <c r="AP150" s="3">
        <f>'Pine Stumpage'!EG238</f>
        <v>17.559999999999999</v>
      </c>
      <c r="AQ150" s="3">
        <f>'Pine Stumpage'!EH238</f>
        <v>21.62</v>
      </c>
      <c r="AR150" s="3">
        <f>'Pine Stumpage'!EM238</f>
        <v>19.62</v>
      </c>
      <c r="AS150" s="3">
        <f>'Pine Stumpage'!EN238</f>
        <v>18.559999999999999</v>
      </c>
      <c r="AT150" s="3">
        <f>'Pine Stumpage'!ER238</f>
        <v>30.32</v>
      </c>
      <c r="AU150" s="3">
        <f>'Pine Stumpage'!ES238</f>
        <v>31.68</v>
      </c>
      <c r="AV150" s="5"/>
      <c r="AW150" s="2">
        <v>204.3</v>
      </c>
      <c r="AX150" s="2">
        <v>203.6</v>
      </c>
      <c r="AY150" s="5">
        <v>232.166</v>
      </c>
      <c r="AZ150" s="5">
        <v>231.73966666666669</v>
      </c>
    </row>
    <row r="151" spans="1:52" x14ac:dyDescent="0.25">
      <c r="A151" s="17">
        <v>2013</v>
      </c>
      <c r="B151" s="17">
        <v>2</v>
      </c>
      <c r="C151" s="2">
        <v>146</v>
      </c>
      <c r="D151" s="3">
        <f>'Pine Stumpage'!F239</f>
        <v>197</v>
      </c>
      <c r="E151" s="3">
        <f>'Pine Stumpage'!G239</f>
        <v>207</v>
      </c>
      <c r="F151" s="3">
        <f>'Pine Stumpage'!M239</f>
        <v>177</v>
      </c>
      <c r="G151" s="3">
        <f>'Pine Stumpage'!N239</f>
        <v>145</v>
      </c>
      <c r="H151" s="3">
        <f>'Pine Stumpage'!T239</f>
        <v>207</v>
      </c>
      <c r="I151" s="3">
        <f>'Pine Stumpage'!U239</f>
        <v>206</v>
      </c>
      <c r="J151" s="3">
        <f>'Pine Stumpage'!AA239</f>
        <v>180</v>
      </c>
      <c r="K151" s="3">
        <f>'Pine Stumpage'!AB239</f>
        <v>221</v>
      </c>
      <c r="L151" s="3">
        <f>'Pine Stumpage'!AH239</f>
        <v>210</v>
      </c>
      <c r="M151" s="3">
        <f>'Pine Stumpage'!AI239</f>
        <v>199</v>
      </c>
      <c r="N151" s="3">
        <f>'Pine Stumpage'!AO239</f>
        <v>158</v>
      </c>
      <c r="O151" s="3">
        <f>'Pine Stumpage'!AP239</f>
        <v>192</v>
      </c>
      <c r="P151" s="3">
        <f>'Pine Stumpage'!AV239</f>
        <v>193</v>
      </c>
      <c r="Q151" s="3">
        <f>'Pine Stumpage'!AW239</f>
        <v>225</v>
      </c>
      <c r="R151" s="3">
        <f>'Pine Stumpage'!BC239</f>
        <v>173</v>
      </c>
      <c r="S151" s="3">
        <f>'Pine Stumpage'!BD239</f>
        <v>206</v>
      </c>
      <c r="T151" s="3">
        <f>'Pine Stumpage'!BJ239</f>
        <v>93</v>
      </c>
      <c r="U151" s="3">
        <f>'Pine Stumpage'!BK239</f>
        <v>120</v>
      </c>
      <c r="V151" s="3">
        <f>'Pine Stumpage'!BP239</f>
        <v>214</v>
      </c>
      <c r="W151" s="3">
        <f>'Pine Stumpage'!BQ239</f>
        <v>205</v>
      </c>
      <c r="X151" s="3">
        <f>'Pine Stumpage'!BU239</f>
        <v>148</v>
      </c>
      <c r="Y151" s="3">
        <f>'Pine Stumpage'!BV239</f>
        <v>185</v>
      </c>
      <c r="Z151" s="3">
        <f>'Pine Stumpage'!CC239</f>
        <v>25.4</v>
      </c>
      <c r="AA151" s="3">
        <f>'Pine Stumpage'!CD239</f>
        <v>28.82</v>
      </c>
      <c r="AB151" s="3">
        <f>'Pine Stumpage'!CJ239</f>
        <v>25.53</v>
      </c>
      <c r="AC151" s="3">
        <f>'Pine Stumpage'!CK239</f>
        <v>20.29</v>
      </c>
      <c r="AD151" s="3">
        <f>'Pine Stumpage'!CQ239</f>
        <v>34.4</v>
      </c>
      <c r="AE151" s="3">
        <f>'Pine Stumpage'!CR239</f>
        <v>35.97</v>
      </c>
      <c r="AF151" s="3">
        <f>'Pine Stumpage'!CX239</f>
        <v>20.100000000000001</v>
      </c>
      <c r="AG151" s="3">
        <f>'Pine Stumpage'!CY239</f>
        <v>33.03</v>
      </c>
      <c r="AH151" s="3">
        <f>'Pine Stumpage'!DE239</f>
        <v>23.57</v>
      </c>
      <c r="AI151" s="3">
        <f>'Pine Stumpage'!DF239</f>
        <v>27.14</v>
      </c>
      <c r="AJ151" s="3">
        <f>'Pine Stumpage'!DL239</f>
        <v>20.61</v>
      </c>
      <c r="AK151" s="3">
        <f>'Pine Stumpage'!DM239</f>
        <v>27.25</v>
      </c>
      <c r="AL151" s="3">
        <f>'Pine Stumpage'!DS239</f>
        <v>16.63</v>
      </c>
      <c r="AM151" s="3">
        <f>'Pine Stumpage'!DT239</f>
        <v>23.07</v>
      </c>
      <c r="AN151" s="3">
        <f>'Pine Stumpage'!DZ239</f>
        <v>23.26</v>
      </c>
      <c r="AO151" s="3">
        <f>'Pine Stumpage'!EA239</f>
        <v>28.86</v>
      </c>
      <c r="AP151" s="3">
        <f>'Pine Stumpage'!EG239</f>
        <v>17.36</v>
      </c>
      <c r="AQ151" s="3">
        <f>'Pine Stumpage'!EH239</f>
        <v>20.440000000000001</v>
      </c>
      <c r="AR151" s="3">
        <f>'Pine Stumpage'!EM239</f>
        <v>24.54</v>
      </c>
      <c r="AS151" s="3">
        <f>'Pine Stumpage'!EN239</f>
        <v>23.85</v>
      </c>
      <c r="AT151" s="3">
        <f>'Pine Stumpage'!ER239</f>
        <v>30.99</v>
      </c>
      <c r="AU151" s="3">
        <f>'Pine Stumpage'!ES239</f>
        <v>31.84</v>
      </c>
      <c r="AV151" s="5"/>
      <c r="AW151" s="2">
        <v>204.1</v>
      </c>
      <c r="AX151" s="2">
        <v>203.9666666666667</v>
      </c>
      <c r="AY151" s="5">
        <v>232.94499999999999</v>
      </c>
      <c r="AZ151" s="5">
        <v>232.99333333333334</v>
      </c>
    </row>
    <row r="152" spans="1:52" x14ac:dyDescent="0.25">
      <c r="A152" s="17">
        <v>2013</v>
      </c>
      <c r="B152" s="17">
        <v>3</v>
      </c>
      <c r="C152" s="2">
        <v>147</v>
      </c>
      <c r="D152" s="3">
        <f>'Pine Stumpage'!F240</f>
        <v>186</v>
      </c>
      <c r="E152" s="3">
        <f>'Pine Stumpage'!G240</f>
        <v>216</v>
      </c>
      <c r="F152" s="3">
        <f>'Pine Stumpage'!M240</f>
        <v>176</v>
      </c>
      <c r="G152" s="3">
        <f>'Pine Stumpage'!N240</f>
        <v>129</v>
      </c>
      <c r="H152" s="3">
        <f>'Pine Stumpage'!T240</f>
        <v>205</v>
      </c>
      <c r="I152" s="3">
        <f>'Pine Stumpage'!U240</f>
        <v>221</v>
      </c>
      <c r="J152" s="3">
        <f>'Pine Stumpage'!AA240</f>
        <v>168</v>
      </c>
      <c r="K152" s="3">
        <f>'Pine Stumpage'!AB240</f>
        <v>216</v>
      </c>
      <c r="L152" s="3">
        <f>'Pine Stumpage'!AH240</f>
        <v>185</v>
      </c>
      <c r="M152" s="3">
        <f>'Pine Stumpage'!AI240</f>
        <v>191</v>
      </c>
      <c r="N152" s="3">
        <f>'Pine Stumpage'!AO240</f>
        <v>168</v>
      </c>
      <c r="O152" s="3">
        <f>'Pine Stumpage'!AP240</f>
        <v>190</v>
      </c>
      <c r="P152" s="3">
        <f>'Pine Stumpage'!AV240</f>
        <v>175</v>
      </c>
      <c r="Q152" s="3">
        <f>'Pine Stumpage'!AW240</f>
        <v>205</v>
      </c>
      <c r="R152" s="3">
        <f>'Pine Stumpage'!BC240</f>
        <v>162</v>
      </c>
      <c r="S152" s="3">
        <f>'Pine Stumpage'!BD240</f>
        <v>188</v>
      </c>
      <c r="T152" s="3">
        <f>'Pine Stumpage'!BJ240</f>
        <v>121</v>
      </c>
      <c r="U152" s="3">
        <f>'Pine Stumpage'!BK240</f>
        <v>124</v>
      </c>
      <c r="V152" s="3">
        <f>'Pine Stumpage'!BP240</f>
        <v>212</v>
      </c>
      <c r="W152" s="3">
        <f>'Pine Stumpage'!BQ240</f>
        <v>176</v>
      </c>
      <c r="X152" s="3">
        <f>'Pine Stumpage'!BU240</f>
        <v>161</v>
      </c>
      <c r="Y152" s="3">
        <f>'Pine Stumpage'!BV240</f>
        <v>192</v>
      </c>
      <c r="Z152" s="3">
        <f>'Pine Stumpage'!CC240</f>
        <v>22.73</v>
      </c>
      <c r="AA152" s="3">
        <f>'Pine Stumpage'!CD240</f>
        <v>34.409999999999997</v>
      </c>
      <c r="AB152" s="3">
        <f>'Pine Stumpage'!CJ240</f>
        <v>23.5</v>
      </c>
      <c r="AC152" s="3">
        <f>'Pine Stumpage'!CK240</f>
        <v>18.32</v>
      </c>
      <c r="AD152" s="3">
        <f>'Pine Stumpage'!CQ240</f>
        <v>38.81</v>
      </c>
      <c r="AE152" s="3">
        <f>'Pine Stumpage'!CR240</f>
        <v>40.619999999999997</v>
      </c>
      <c r="AF152" s="3">
        <f>'Pine Stumpage'!CX240</f>
        <v>20.47</v>
      </c>
      <c r="AG152" s="3">
        <f>'Pine Stumpage'!CY240</f>
        <v>36.9</v>
      </c>
      <c r="AH152" s="3">
        <f>'Pine Stumpage'!DE240</f>
        <v>23.61</v>
      </c>
      <c r="AI152" s="3">
        <f>'Pine Stumpage'!DF240</f>
        <v>23.6</v>
      </c>
      <c r="AJ152" s="3">
        <f>'Pine Stumpage'!DL240</f>
        <v>20.53</v>
      </c>
      <c r="AK152" s="3">
        <f>'Pine Stumpage'!DM240</f>
        <v>26.05</v>
      </c>
      <c r="AL152" s="3">
        <f>'Pine Stumpage'!DS240</f>
        <v>18.899999999999999</v>
      </c>
      <c r="AM152" s="3">
        <f>'Pine Stumpage'!DT240</f>
        <v>26.04</v>
      </c>
      <c r="AN152" s="3">
        <f>'Pine Stumpage'!DZ240</f>
        <v>23.37</v>
      </c>
      <c r="AO152" s="3">
        <f>'Pine Stumpage'!EA240</f>
        <v>30.1</v>
      </c>
      <c r="AP152" s="3">
        <f>'Pine Stumpage'!EG240</f>
        <v>18.079999999999998</v>
      </c>
      <c r="AQ152" s="3">
        <f>'Pine Stumpage'!EH240</f>
        <v>21.28</v>
      </c>
      <c r="AR152" s="3">
        <f>'Pine Stumpage'!EM240</f>
        <v>19.7</v>
      </c>
      <c r="AS152" s="3">
        <f>'Pine Stumpage'!EN240</f>
        <v>21.72</v>
      </c>
      <c r="AT152" s="3">
        <f>'Pine Stumpage'!ER240</f>
        <v>31.73</v>
      </c>
      <c r="AU152" s="3">
        <f>'Pine Stumpage'!ES240</f>
        <v>33.380000000000003</v>
      </c>
      <c r="AV152" s="5"/>
      <c r="AW152" s="2">
        <v>204.2</v>
      </c>
      <c r="AX152" s="2">
        <v>204.16666666666666</v>
      </c>
      <c r="AY152" s="5">
        <v>233.87700000000001</v>
      </c>
      <c r="AZ152" s="5">
        <v>233.87400000000002</v>
      </c>
    </row>
    <row r="153" spans="1:52" x14ac:dyDescent="0.25">
      <c r="A153" s="17">
        <v>2013</v>
      </c>
      <c r="B153" s="17">
        <v>4</v>
      </c>
      <c r="C153" s="2">
        <v>148</v>
      </c>
      <c r="D153" s="3">
        <f>'Pine Stumpage'!F241</f>
        <v>170</v>
      </c>
      <c r="E153" s="3">
        <f>'Pine Stumpage'!G241</f>
        <v>207</v>
      </c>
      <c r="F153" s="3">
        <f>'Pine Stumpage'!M241</f>
        <v>180</v>
      </c>
      <c r="G153" s="3">
        <f>'Pine Stumpage'!N241</f>
        <v>178</v>
      </c>
      <c r="H153" s="3">
        <f>'Pine Stumpage'!T241</f>
        <v>208</v>
      </c>
      <c r="I153" s="3">
        <f>'Pine Stumpage'!U241</f>
        <v>217</v>
      </c>
      <c r="J153" s="3">
        <f>'Pine Stumpage'!AA241</f>
        <v>186</v>
      </c>
      <c r="K153" s="3">
        <f>'Pine Stumpage'!AB241</f>
        <v>219</v>
      </c>
      <c r="L153" s="3">
        <f>'Pine Stumpage'!AH241</f>
        <v>210</v>
      </c>
      <c r="M153" s="3">
        <f>'Pine Stumpage'!AI241</f>
        <v>183</v>
      </c>
      <c r="N153" s="3">
        <f>'Pine Stumpage'!AO241</f>
        <v>177</v>
      </c>
      <c r="O153" s="3">
        <f>'Pine Stumpage'!AP241</f>
        <v>189</v>
      </c>
      <c r="P153" s="3">
        <f>'Pine Stumpage'!AV241</f>
        <v>197</v>
      </c>
      <c r="Q153" s="3">
        <f>'Pine Stumpage'!AW241</f>
        <v>215</v>
      </c>
      <c r="R153" s="3">
        <f>'Pine Stumpage'!BC241</f>
        <v>182</v>
      </c>
      <c r="S153" s="3">
        <f>'Pine Stumpage'!BD241</f>
        <v>195</v>
      </c>
      <c r="T153" s="3">
        <f>'Pine Stumpage'!BJ241</f>
        <v>125</v>
      </c>
      <c r="U153" s="3">
        <f>'Pine Stumpage'!BK241</f>
        <v>125</v>
      </c>
      <c r="V153" s="3">
        <f>'Pine Stumpage'!BP241</f>
        <v>206</v>
      </c>
      <c r="W153" s="3">
        <f>'Pine Stumpage'!BQ241</f>
        <v>227</v>
      </c>
      <c r="X153" s="3">
        <f>'Pine Stumpage'!BU241</f>
        <v>164</v>
      </c>
      <c r="Y153" s="3">
        <f>'Pine Stumpage'!BV241</f>
        <v>194</v>
      </c>
      <c r="Z153" s="3">
        <f>'Pine Stumpage'!CC241</f>
        <v>25.56</v>
      </c>
      <c r="AA153" s="3">
        <f>'Pine Stumpage'!CD241</f>
        <v>38.619999999999997</v>
      </c>
      <c r="AB153" s="3">
        <f>'Pine Stumpage'!CJ241</f>
        <v>23.81</v>
      </c>
      <c r="AC153" s="3">
        <f>'Pine Stumpage'!CK241</f>
        <v>17.7</v>
      </c>
      <c r="AD153" s="3">
        <f>'Pine Stumpage'!CQ241</f>
        <v>34.79</v>
      </c>
      <c r="AE153" s="3">
        <f>'Pine Stumpage'!CR241</f>
        <v>37.01</v>
      </c>
      <c r="AF153" s="3">
        <f>'Pine Stumpage'!CX241</f>
        <v>21.94</v>
      </c>
      <c r="AG153" s="3">
        <f>'Pine Stumpage'!CY241</f>
        <v>36.770000000000003</v>
      </c>
      <c r="AH153" s="3">
        <f>'Pine Stumpage'!DE241</f>
        <v>27.38</v>
      </c>
      <c r="AI153" s="3">
        <f>'Pine Stumpage'!DF241</f>
        <v>23.64</v>
      </c>
      <c r="AJ153" s="3">
        <f>'Pine Stumpage'!DL241</f>
        <v>20.79</v>
      </c>
      <c r="AK153" s="3">
        <f>'Pine Stumpage'!DM241</f>
        <v>25.57</v>
      </c>
      <c r="AL153" s="3">
        <f>'Pine Stumpage'!DS241</f>
        <v>18.68</v>
      </c>
      <c r="AM153" s="3">
        <f>'Pine Stumpage'!DT241</f>
        <v>25.46</v>
      </c>
      <c r="AN153" s="3">
        <f>'Pine Stumpage'!DZ241</f>
        <v>22.38</v>
      </c>
      <c r="AO153" s="3">
        <f>'Pine Stumpage'!EA241</f>
        <v>28.88</v>
      </c>
      <c r="AP153" s="3">
        <f>'Pine Stumpage'!EG241</f>
        <v>18.440000000000001</v>
      </c>
      <c r="AQ153" s="3">
        <f>'Pine Stumpage'!EH241</f>
        <v>19.18</v>
      </c>
      <c r="AR153" s="3">
        <f>'Pine Stumpage'!EM241</f>
        <v>22.25</v>
      </c>
      <c r="AS153" s="3">
        <f>'Pine Stumpage'!EN241</f>
        <v>27.87</v>
      </c>
      <c r="AT153" s="3">
        <f>'Pine Stumpage'!ER241</f>
        <v>27.98</v>
      </c>
      <c r="AU153" s="3">
        <f>'Pine Stumpage'!ES241</f>
        <v>33.700000000000003</v>
      </c>
      <c r="AV153" s="5"/>
      <c r="AW153" s="2">
        <v>201.2</v>
      </c>
      <c r="AX153" s="2">
        <v>201.9</v>
      </c>
      <c r="AY153" s="5">
        <v>233.06899999999999</v>
      </c>
      <c r="AZ153" s="5">
        <v>233.22133333333332</v>
      </c>
    </row>
    <row r="154" spans="1:52" x14ac:dyDescent="0.25">
      <c r="A154" s="17">
        <v>2014</v>
      </c>
      <c r="B154" s="17">
        <v>1</v>
      </c>
      <c r="C154" s="2">
        <v>149</v>
      </c>
      <c r="D154" s="3">
        <f>'Pine Stumpage'!F242</f>
        <v>199</v>
      </c>
      <c r="E154" s="3">
        <f>'Pine Stumpage'!G242</f>
        <v>230</v>
      </c>
      <c r="F154" s="3">
        <f>'Pine Stumpage'!M242</f>
        <v>182</v>
      </c>
      <c r="G154" s="3">
        <f>'Pine Stumpage'!N242</f>
        <v>158</v>
      </c>
      <c r="H154" s="3">
        <f>'Pine Stumpage'!T242</f>
        <v>202</v>
      </c>
      <c r="I154" s="3">
        <f>'Pine Stumpage'!U242</f>
        <v>206</v>
      </c>
      <c r="J154" s="3">
        <f>'Pine Stumpage'!AA242</f>
        <v>198</v>
      </c>
      <c r="K154" s="3">
        <f>'Pine Stumpage'!AB242</f>
        <v>233</v>
      </c>
      <c r="L154" s="3">
        <f>'Pine Stumpage'!AH242</f>
        <v>232</v>
      </c>
      <c r="M154" s="3">
        <f>'Pine Stumpage'!AI242</f>
        <v>215</v>
      </c>
      <c r="N154" s="3">
        <f>'Pine Stumpage'!AO242</f>
        <v>169</v>
      </c>
      <c r="O154" s="3">
        <f>'Pine Stumpage'!AP242</f>
        <v>196</v>
      </c>
      <c r="P154" s="3">
        <f>'Pine Stumpage'!AV242</f>
        <v>191</v>
      </c>
      <c r="Q154" s="3">
        <f>'Pine Stumpage'!AW242</f>
        <v>206</v>
      </c>
      <c r="R154" s="3">
        <f>'Pine Stumpage'!BC242</f>
        <v>191</v>
      </c>
      <c r="S154" s="3">
        <f>'Pine Stumpage'!BD242</f>
        <v>196</v>
      </c>
      <c r="T154" s="3">
        <f>'Pine Stumpage'!BJ242</f>
        <v>124</v>
      </c>
      <c r="U154" s="3">
        <f>'Pine Stumpage'!BK242</f>
        <v>126</v>
      </c>
      <c r="V154" s="3">
        <f>'Pine Stumpage'!BP242</f>
        <v>210</v>
      </c>
      <c r="W154" s="3">
        <f>'Pine Stumpage'!BQ242</f>
        <v>238</v>
      </c>
      <c r="X154" s="3">
        <f>'Pine Stumpage'!BU242</f>
        <v>153</v>
      </c>
      <c r="Y154" s="3">
        <f>'Pine Stumpage'!BV242</f>
        <v>181</v>
      </c>
      <c r="Z154" s="3">
        <f>'Pine Stumpage'!CC242</f>
        <v>27.1</v>
      </c>
      <c r="AA154" s="3">
        <f>'Pine Stumpage'!CD242</f>
        <v>37.99</v>
      </c>
      <c r="AB154" s="3">
        <f>'Pine Stumpage'!CJ242</f>
        <v>25.19</v>
      </c>
      <c r="AC154" s="3">
        <f>'Pine Stumpage'!CK242</f>
        <v>18.22</v>
      </c>
      <c r="AD154" s="3">
        <f>'Pine Stumpage'!CQ242</f>
        <v>35.47</v>
      </c>
      <c r="AE154" s="3">
        <f>'Pine Stumpage'!CR242</f>
        <v>36.31</v>
      </c>
      <c r="AF154" s="3">
        <f>'Pine Stumpage'!CX242</f>
        <v>26.67</v>
      </c>
      <c r="AG154" s="3">
        <f>'Pine Stumpage'!CY242</f>
        <v>38.880000000000003</v>
      </c>
      <c r="AH154" s="3">
        <f>'Pine Stumpage'!DE242</f>
        <v>30.73</v>
      </c>
      <c r="AI154" s="3">
        <f>'Pine Stumpage'!DF242</f>
        <v>25.3</v>
      </c>
      <c r="AJ154" s="3">
        <f>'Pine Stumpage'!DL242</f>
        <v>17.059999999999999</v>
      </c>
      <c r="AK154" s="3">
        <f>'Pine Stumpage'!DM242</f>
        <v>30.15</v>
      </c>
      <c r="AL154" s="3">
        <f>'Pine Stumpage'!DS242</f>
        <v>16.48</v>
      </c>
      <c r="AM154" s="3">
        <f>'Pine Stumpage'!DT242</f>
        <v>22.69</v>
      </c>
      <c r="AN154" s="3">
        <f>'Pine Stumpage'!DZ242</f>
        <v>26.71</v>
      </c>
      <c r="AO154" s="3">
        <f>'Pine Stumpage'!EA242</f>
        <v>34.44</v>
      </c>
      <c r="AP154" s="3">
        <f>'Pine Stumpage'!EG242</f>
        <v>19.11</v>
      </c>
      <c r="AQ154" s="3">
        <f>'Pine Stumpage'!EH242</f>
        <v>19.579999999999998</v>
      </c>
      <c r="AR154" s="3">
        <f>'Pine Stumpage'!EM242</f>
        <v>25.05</v>
      </c>
      <c r="AS154" s="3">
        <f>'Pine Stumpage'!EN242</f>
        <v>27.42</v>
      </c>
      <c r="AT154" s="3">
        <f>'Pine Stumpage'!ER242</f>
        <v>27.43</v>
      </c>
      <c r="AU154" s="3">
        <f>'Pine Stumpage'!ES242</f>
        <v>34.770000000000003</v>
      </c>
      <c r="AV154" s="5"/>
      <c r="AW154" s="2">
        <v>205.7</v>
      </c>
      <c r="AX154" s="2">
        <v>205.5</v>
      </c>
      <c r="AY154" s="5">
        <v>234.78100000000001</v>
      </c>
      <c r="AZ154" s="5">
        <v>234.99666666666667</v>
      </c>
    </row>
    <row r="155" spans="1:52" x14ac:dyDescent="0.25">
      <c r="A155" s="17">
        <v>2014</v>
      </c>
      <c r="B155" s="17">
        <v>2</v>
      </c>
      <c r="C155" s="2">
        <v>150</v>
      </c>
      <c r="D155" s="3">
        <f>'Pine Stumpage'!F243</f>
        <v>177</v>
      </c>
      <c r="E155" s="3">
        <f>'Pine Stumpage'!G243</f>
        <v>228</v>
      </c>
      <c r="F155" s="3">
        <f>'Pine Stumpage'!M243</f>
        <v>180</v>
      </c>
      <c r="G155" s="3">
        <f>'Pine Stumpage'!N243</f>
        <v>168</v>
      </c>
      <c r="H155" s="3">
        <f>'Pine Stumpage'!T243</f>
        <v>225</v>
      </c>
      <c r="I155" s="3">
        <f>'Pine Stumpage'!U243</f>
        <v>210</v>
      </c>
      <c r="J155" s="3">
        <f>'Pine Stumpage'!AA243</f>
        <v>187</v>
      </c>
      <c r="K155" s="3">
        <f>'Pine Stumpage'!AB243</f>
        <v>226</v>
      </c>
      <c r="L155" s="3">
        <f>'Pine Stumpage'!AH243</f>
        <v>208</v>
      </c>
      <c r="M155" s="3">
        <f>'Pine Stumpage'!AI243</f>
        <v>194</v>
      </c>
      <c r="N155" s="3">
        <f>'Pine Stumpage'!AO243</f>
        <v>163</v>
      </c>
      <c r="O155" s="3">
        <f>'Pine Stumpage'!AP243</f>
        <v>192</v>
      </c>
      <c r="P155" s="3">
        <f>'Pine Stumpage'!AV243</f>
        <v>175</v>
      </c>
      <c r="Q155" s="3">
        <f>'Pine Stumpage'!AW243</f>
        <v>212</v>
      </c>
      <c r="R155" s="3">
        <f>'Pine Stumpage'!BC243</f>
        <v>184</v>
      </c>
      <c r="S155" s="3">
        <f>'Pine Stumpage'!BD243</f>
        <v>207</v>
      </c>
      <c r="T155" s="3">
        <f>'Pine Stumpage'!BJ243</f>
        <v>114</v>
      </c>
      <c r="U155" s="3">
        <f>'Pine Stumpage'!BK243</f>
        <v>122</v>
      </c>
      <c r="V155" s="3">
        <f>'Pine Stumpage'!BP243</f>
        <v>200</v>
      </c>
      <c r="W155" s="3">
        <f>'Pine Stumpage'!BQ243</f>
        <v>220</v>
      </c>
      <c r="X155" s="3">
        <f>'Pine Stumpage'!BU243</f>
        <v>182</v>
      </c>
      <c r="Y155" s="3">
        <f>'Pine Stumpage'!BV243</f>
        <v>195</v>
      </c>
      <c r="Z155" s="3">
        <f>'Pine Stumpage'!CC243</f>
        <v>25.18</v>
      </c>
      <c r="AA155" s="3">
        <f>'Pine Stumpage'!CD243</f>
        <v>23.58</v>
      </c>
      <c r="AB155" s="3">
        <f>'Pine Stumpage'!CJ243</f>
        <v>25.26</v>
      </c>
      <c r="AC155" s="3">
        <f>'Pine Stumpage'!CK243</f>
        <v>19.32</v>
      </c>
      <c r="AD155" s="3">
        <f>'Pine Stumpage'!CQ243</f>
        <v>40.11</v>
      </c>
      <c r="AE155" s="3">
        <f>'Pine Stumpage'!CR243</f>
        <v>45.23</v>
      </c>
      <c r="AF155" s="3">
        <f>'Pine Stumpage'!CX243</f>
        <v>24.86</v>
      </c>
      <c r="AG155" s="3">
        <f>'Pine Stumpage'!CY243</f>
        <v>39.799999999999997</v>
      </c>
      <c r="AH155" s="3">
        <f>'Pine Stumpage'!DE243</f>
        <v>32.85</v>
      </c>
      <c r="AI155" s="3">
        <f>'Pine Stumpage'!DF243</f>
        <v>29.21</v>
      </c>
      <c r="AJ155" s="3">
        <f>'Pine Stumpage'!DL243</f>
        <v>17.7</v>
      </c>
      <c r="AK155" s="3">
        <f>'Pine Stumpage'!DM243</f>
        <v>27.62</v>
      </c>
      <c r="AL155" s="3">
        <f>'Pine Stumpage'!DS243</f>
        <v>16.77</v>
      </c>
      <c r="AM155" s="3">
        <f>'Pine Stumpage'!DT243</f>
        <v>25.83</v>
      </c>
      <c r="AN155" s="3">
        <f>'Pine Stumpage'!DZ243</f>
        <v>25.81</v>
      </c>
      <c r="AO155" s="3">
        <f>'Pine Stumpage'!EA243</f>
        <v>34.51</v>
      </c>
      <c r="AP155" s="3">
        <f>'Pine Stumpage'!EG243</f>
        <v>21</v>
      </c>
      <c r="AQ155" s="3">
        <f>'Pine Stumpage'!EH243</f>
        <v>18.68</v>
      </c>
      <c r="AR155" s="3">
        <f>'Pine Stumpage'!EM243</f>
        <v>24.07</v>
      </c>
      <c r="AS155" s="3">
        <f>'Pine Stumpage'!EN243</f>
        <v>26.98</v>
      </c>
      <c r="AT155" s="3">
        <f>'Pine Stumpage'!ER243</f>
        <v>31.55</v>
      </c>
      <c r="AU155" s="3">
        <f>'Pine Stumpage'!ES243</f>
        <v>35.22</v>
      </c>
      <c r="AV155" s="5"/>
      <c r="AW155" s="2">
        <v>208</v>
      </c>
      <c r="AX155" s="2">
        <v>208.20000000000002</v>
      </c>
      <c r="AY155" s="5">
        <v>237.9</v>
      </c>
      <c r="AZ155" s="5">
        <v>237.77166666666665</v>
      </c>
    </row>
    <row r="156" spans="1:52" x14ac:dyDescent="0.25">
      <c r="A156" s="17">
        <v>2014</v>
      </c>
      <c r="B156" s="17">
        <v>3</v>
      </c>
      <c r="C156" s="2">
        <v>151</v>
      </c>
      <c r="D156" s="3">
        <f>'Pine Stumpage'!F244</f>
        <v>182</v>
      </c>
      <c r="E156" s="3">
        <f>'Pine Stumpage'!G244</f>
        <v>205</v>
      </c>
      <c r="F156" s="3">
        <f>'Pine Stumpage'!M244</f>
        <v>178</v>
      </c>
      <c r="G156" s="3">
        <f>'Pine Stumpage'!N244</f>
        <v>163</v>
      </c>
      <c r="H156" s="3">
        <f>'Pine Stumpage'!T244</f>
        <v>224</v>
      </c>
      <c r="I156" s="3">
        <f>'Pine Stumpage'!U244</f>
        <v>212</v>
      </c>
      <c r="J156" s="3">
        <f>'Pine Stumpage'!AA244</f>
        <v>201</v>
      </c>
      <c r="K156" s="3">
        <f>'Pine Stumpage'!AB244</f>
        <v>223</v>
      </c>
      <c r="L156" s="3">
        <f>'Pine Stumpage'!AH244</f>
        <v>195</v>
      </c>
      <c r="M156" s="3">
        <f>'Pine Stumpage'!AI244</f>
        <v>189</v>
      </c>
      <c r="N156" s="3">
        <f>'Pine Stumpage'!AO244</f>
        <v>158</v>
      </c>
      <c r="O156" s="3">
        <f>'Pine Stumpage'!AP244</f>
        <v>186</v>
      </c>
      <c r="P156" s="3">
        <f>'Pine Stumpage'!AV244</f>
        <v>162</v>
      </c>
      <c r="Q156" s="3">
        <f>'Pine Stumpage'!AW244</f>
        <v>200</v>
      </c>
      <c r="R156" s="3">
        <f>'Pine Stumpage'!BC244</f>
        <v>175</v>
      </c>
      <c r="S156" s="3">
        <f>'Pine Stumpage'!BD244</f>
        <v>209</v>
      </c>
      <c r="T156" s="3">
        <f>'Pine Stumpage'!BJ244</f>
        <v>121</v>
      </c>
      <c r="U156" s="3">
        <f>'Pine Stumpage'!BK244</f>
        <v>156</v>
      </c>
      <c r="V156" s="3">
        <f>'Pine Stumpage'!BP244</f>
        <v>203</v>
      </c>
      <c r="W156" s="3">
        <f>'Pine Stumpage'!BQ244</f>
        <v>246</v>
      </c>
      <c r="X156" s="3">
        <f>'Pine Stumpage'!BU244</f>
        <v>181</v>
      </c>
      <c r="Y156" s="3">
        <f>'Pine Stumpage'!BV244</f>
        <v>179</v>
      </c>
      <c r="Z156" s="3">
        <f>'Pine Stumpage'!CC244</f>
        <v>24.47</v>
      </c>
      <c r="AA156" s="3">
        <f>'Pine Stumpage'!CD244</f>
        <v>34.74</v>
      </c>
      <c r="AB156" s="3">
        <f>'Pine Stumpage'!CJ244</f>
        <v>21.16</v>
      </c>
      <c r="AC156" s="3">
        <f>'Pine Stumpage'!CK244</f>
        <v>19.82</v>
      </c>
      <c r="AD156" s="3">
        <f>'Pine Stumpage'!CQ244</f>
        <v>41.29</v>
      </c>
      <c r="AE156" s="3">
        <f>'Pine Stumpage'!CR244</f>
        <v>38.729999999999997</v>
      </c>
      <c r="AF156" s="3">
        <f>'Pine Stumpage'!CX244</f>
        <v>26.86</v>
      </c>
      <c r="AG156" s="3">
        <f>'Pine Stumpage'!CY244</f>
        <v>37.950000000000003</v>
      </c>
      <c r="AH156" s="3">
        <f>'Pine Stumpage'!DE244</f>
        <v>29.33</v>
      </c>
      <c r="AI156" s="3">
        <f>'Pine Stumpage'!DF244</f>
        <v>25.85</v>
      </c>
      <c r="AJ156" s="3">
        <f>'Pine Stumpage'!DL244</f>
        <v>13.9</v>
      </c>
      <c r="AK156" s="3">
        <f>'Pine Stumpage'!DM244</f>
        <v>24.75</v>
      </c>
      <c r="AL156" s="3">
        <f>'Pine Stumpage'!DS244</f>
        <v>14.39</v>
      </c>
      <c r="AM156" s="3">
        <f>'Pine Stumpage'!DT244</f>
        <v>22.86</v>
      </c>
      <c r="AN156" s="3">
        <f>'Pine Stumpage'!DZ244</f>
        <v>29.13</v>
      </c>
      <c r="AO156" s="3">
        <f>'Pine Stumpage'!EA244</f>
        <v>35.159999999999997</v>
      </c>
      <c r="AP156" s="3">
        <f>'Pine Stumpage'!EG244</f>
        <v>21.15</v>
      </c>
      <c r="AQ156" s="3">
        <f>'Pine Stumpage'!EH244</f>
        <v>18.13</v>
      </c>
      <c r="AR156" s="3">
        <f>'Pine Stumpage'!EM244</f>
        <v>24.59</v>
      </c>
      <c r="AS156" s="3">
        <f>'Pine Stumpage'!EN244</f>
        <v>24.75</v>
      </c>
      <c r="AT156" s="3">
        <f>'Pine Stumpage'!ER244</f>
        <v>32.26</v>
      </c>
      <c r="AU156" s="3">
        <f>'Pine Stumpage'!ES244</f>
        <v>34.19</v>
      </c>
      <c r="AV156" s="5"/>
      <c r="AW156" s="2">
        <v>207</v>
      </c>
      <c r="AX156" s="2">
        <v>207.13333333333333</v>
      </c>
      <c r="AY156" s="5">
        <v>237.852</v>
      </c>
      <c r="AZ156" s="5">
        <v>238.04433333333336</v>
      </c>
    </row>
    <row r="157" spans="1:52" x14ac:dyDescent="0.25">
      <c r="A157" s="17">
        <v>2014</v>
      </c>
      <c r="B157" s="17">
        <v>4</v>
      </c>
      <c r="C157" s="2">
        <v>152</v>
      </c>
      <c r="D157" s="3">
        <f>'Pine Stumpage'!F245</f>
        <v>187</v>
      </c>
      <c r="E157" s="3">
        <f>'Pine Stumpage'!G245</f>
        <v>188</v>
      </c>
      <c r="F157" s="3">
        <f>'Pine Stumpage'!M245</f>
        <v>193</v>
      </c>
      <c r="G157" s="3">
        <f>'Pine Stumpage'!N245</f>
        <v>173</v>
      </c>
      <c r="H157" s="3">
        <f>'Pine Stumpage'!T245</f>
        <v>227</v>
      </c>
      <c r="I157" s="3">
        <f>'Pine Stumpage'!U245</f>
        <v>213</v>
      </c>
      <c r="J157" s="3">
        <f>'Pine Stumpage'!AA245</f>
        <v>210</v>
      </c>
      <c r="K157" s="3">
        <f>'Pine Stumpage'!AB245</f>
        <v>230</v>
      </c>
      <c r="L157" s="3">
        <f>'Pine Stumpage'!AH245</f>
        <v>227</v>
      </c>
      <c r="M157" s="3">
        <f>'Pine Stumpage'!AI245</f>
        <v>204</v>
      </c>
      <c r="N157" s="3">
        <f>'Pine Stumpage'!AO245</f>
        <v>168</v>
      </c>
      <c r="O157" s="3">
        <f>'Pine Stumpage'!AP245</f>
        <v>187</v>
      </c>
      <c r="P157" s="3">
        <f>'Pine Stumpage'!AV245</f>
        <v>211</v>
      </c>
      <c r="Q157" s="3">
        <f>'Pine Stumpage'!AW245</f>
        <v>233</v>
      </c>
      <c r="R157" s="3">
        <f>'Pine Stumpage'!BC245</f>
        <v>188</v>
      </c>
      <c r="S157" s="3">
        <f>'Pine Stumpage'!BD245</f>
        <v>202</v>
      </c>
      <c r="T157" s="3">
        <f>'Pine Stumpage'!BJ245</f>
        <v>116</v>
      </c>
      <c r="U157" s="3">
        <f>'Pine Stumpage'!BK245</f>
        <v>122</v>
      </c>
      <c r="V157" s="3">
        <f>'Pine Stumpage'!BP245</f>
        <v>244</v>
      </c>
      <c r="W157" s="3">
        <f>'Pine Stumpage'!BQ245</f>
        <v>254</v>
      </c>
      <c r="X157" s="3">
        <f>'Pine Stumpage'!BU245</f>
        <v>184</v>
      </c>
      <c r="Y157" s="3">
        <f>'Pine Stumpage'!BV245</f>
        <v>188</v>
      </c>
      <c r="Z157" s="3">
        <f>'Pine Stumpage'!CC245</f>
        <v>22.72</v>
      </c>
      <c r="AA157" s="3">
        <f>'Pine Stumpage'!CD245</f>
        <v>32.44</v>
      </c>
      <c r="AB157" s="3">
        <f>'Pine Stumpage'!CJ245</f>
        <v>23.67</v>
      </c>
      <c r="AC157" s="3">
        <f>'Pine Stumpage'!CK245</f>
        <v>20.64</v>
      </c>
      <c r="AD157" s="3">
        <f>'Pine Stumpage'!CQ245</f>
        <v>41.72</v>
      </c>
      <c r="AE157" s="3">
        <f>'Pine Stumpage'!CR245</f>
        <v>37.299999999999997</v>
      </c>
      <c r="AF157" s="3">
        <f>'Pine Stumpage'!CX245</f>
        <v>24.63</v>
      </c>
      <c r="AG157" s="3">
        <f>'Pine Stumpage'!CY245</f>
        <v>37.880000000000003</v>
      </c>
      <c r="AH157" s="3">
        <f>'Pine Stumpage'!DE245</f>
        <v>33.26</v>
      </c>
      <c r="AI157" s="3">
        <f>'Pine Stumpage'!DF245</f>
        <v>28.84</v>
      </c>
      <c r="AJ157" s="3">
        <f>'Pine Stumpage'!DL245</f>
        <v>16.100000000000001</v>
      </c>
      <c r="AK157" s="3">
        <f>'Pine Stumpage'!DM245</f>
        <v>24.82</v>
      </c>
      <c r="AL157" s="3">
        <f>'Pine Stumpage'!DS245</f>
        <v>20.399999999999999</v>
      </c>
      <c r="AM157" s="3">
        <f>'Pine Stumpage'!DT245</f>
        <v>25</v>
      </c>
      <c r="AN157" s="3">
        <f>'Pine Stumpage'!DZ245</f>
        <v>26.17</v>
      </c>
      <c r="AO157" s="3">
        <f>'Pine Stumpage'!EA245</f>
        <v>36.44</v>
      </c>
      <c r="AP157" s="3">
        <f>'Pine Stumpage'!EG245</f>
        <v>21.35</v>
      </c>
      <c r="AQ157" s="3">
        <f>'Pine Stumpage'!EH245</f>
        <v>21.94</v>
      </c>
      <c r="AR157" s="3">
        <f>'Pine Stumpage'!EM245</f>
        <v>35.049999999999997</v>
      </c>
      <c r="AS157" s="3">
        <f>'Pine Stumpage'!EN245</f>
        <v>29.04</v>
      </c>
      <c r="AT157" s="3">
        <f>'Pine Stumpage'!ER245</f>
        <v>34.35</v>
      </c>
      <c r="AU157" s="3">
        <f>'Pine Stumpage'!ES245</f>
        <v>36.1</v>
      </c>
      <c r="AV157" s="5"/>
      <c r="AW157" s="2">
        <v>200.9</v>
      </c>
      <c r="AX157" s="2">
        <v>200.43333333333331</v>
      </c>
      <c r="AY157" s="5">
        <v>236.15100000000001</v>
      </c>
      <c r="AZ157" s="5">
        <v>236.13199999999998</v>
      </c>
    </row>
    <row r="158" spans="1:52" x14ac:dyDescent="0.25">
      <c r="A158" s="17">
        <v>2015</v>
      </c>
      <c r="B158" s="17">
        <v>1</v>
      </c>
      <c r="C158" s="2">
        <v>153</v>
      </c>
      <c r="D158" s="3">
        <f>'Pine Stumpage'!F246</f>
        <v>184</v>
      </c>
      <c r="E158" s="3">
        <f>'Pine Stumpage'!G246</f>
        <v>188</v>
      </c>
      <c r="F158" s="3">
        <f>'Pine Stumpage'!M246</f>
        <v>203</v>
      </c>
      <c r="G158" s="3">
        <f>'Pine Stumpage'!N246</f>
        <v>177</v>
      </c>
      <c r="H158" s="3">
        <f>'Pine Stumpage'!T246</f>
        <v>231</v>
      </c>
      <c r="I158" s="3">
        <f>'Pine Stumpage'!U246</f>
        <v>216</v>
      </c>
      <c r="J158" s="3">
        <f>'Pine Stumpage'!AA246</f>
        <v>214</v>
      </c>
      <c r="K158" s="3">
        <f>'Pine Stumpage'!AB246</f>
        <v>228</v>
      </c>
      <c r="L158" s="3">
        <f>'Pine Stumpage'!AH246</f>
        <v>231</v>
      </c>
      <c r="M158" s="3">
        <f>'Pine Stumpage'!AI246</f>
        <v>211</v>
      </c>
      <c r="N158" s="3">
        <f>'Pine Stumpage'!AO246</f>
        <v>168</v>
      </c>
      <c r="O158" s="3">
        <f>'Pine Stumpage'!AP246</f>
        <v>197</v>
      </c>
      <c r="P158" s="3">
        <f>'Pine Stumpage'!AV246</f>
        <v>167</v>
      </c>
      <c r="Q158" s="3">
        <f>'Pine Stumpage'!AW246</f>
        <v>222</v>
      </c>
      <c r="R158" s="3">
        <f>'Pine Stumpage'!BC246</f>
        <v>194</v>
      </c>
      <c r="S158" s="3">
        <f>'Pine Stumpage'!BD246</f>
        <v>208</v>
      </c>
      <c r="T158" s="3">
        <f>'Pine Stumpage'!BJ246</f>
        <v>137</v>
      </c>
      <c r="U158" s="3">
        <f>'Pine Stumpage'!BK246</f>
        <v>144</v>
      </c>
      <c r="V158" s="3">
        <f>'Pine Stumpage'!BP246</f>
        <v>225</v>
      </c>
      <c r="W158" s="3">
        <f>'Pine Stumpage'!BQ246</f>
        <v>246</v>
      </c>
      <c r="X158" s="3">
        <f>'Pine Stumpage'!BU246</f>
        <v>169</v>
      </c>
      <c r="Y158" s="3">
        <f>'Pine Stumpage'!BV246</f>
        <v>180</v>
      </c>
      <c r="Z158" s="3">
        <f>'Pine Stumpage'!CC246</f>
        <v>23.52</v>
      </c>
      <c r="AA158" s="3">
        <f>'Pine Stumpage'!CD246</f>
        <v>34.020000000000003</v>
      </c>
      <c r="AB158" s="3">
        <f>'Pine Stumpage'!CJ246</f>
        <v>20.95</v>
      </c>
      <c r="AC158" s="3">
        <f>'Pine Stumpage'!CK246</f>
        <v>19.34</v>
      </c>
      <c r="AD158" s="3">
        <f>'Pine Stumpage'!CQ246</f>
        <v>40.79</v>
      </c>
      <c r="AE158" s="3">
        <f>'Pine Stumpage'!CR246</f>
        <v>36.049999999999997</v>
      </c>
      <c r="AF158" s="3">
        <f>'Pine Stumpage'!CX246</f>
        <v>25.72</v>
      </c>
      <c r="AG158" s="3">
        <f>'Pine Stumpage'!CY246</f>
        <v>38.25</v>
      </c>
      <c r="AH158" s="3">
        <f>'Pine Stumpage'!DE246</f>
        <v>26.87</v>
      </c>
      <c r="AI158" s="3">
        <f>'Pine Stumpage'!DF246</f>
        <v>25.62</v>
      </c>
      <c r="AJ158" s="3">
        <f>'Pine Stumpage'!DL246</f>
        <v>14.75</v>
      </c>
      <c r="AK158" s="3">
        <f>'Pine Stumpage'!DM246</f>
        <v>30.13</v>
      </c>
      <c r="AL158" s="3">
        <f>'Pine Stumpage'!DS246</f>
        <v>18.760000000000002</v>
      </c>
      <c r="AM158" s="3">
        <f>'Pine Stumpage'!DT246</f>
        <v>31.02</v>
      </c>
      <c r="AN158" s="3">
        <f>'Pine Stumpage'!DZ246</f>
        <v>27.69</v>
      </c>
      <c r="AO158" s="3">
        <f>'Pine Stumpage'!EA246</f>
        <v>37.31</v>
      </c>
      <c r="AP158" s="3">
        <f>'Pine Stumpage'!EG246</f>
        <v>17.57</v>
      </c>
      <c r="AQ158" s="3">
        <f>'Pine Stumpage'!EH246</f>
        <v>23.83</v>
      </c>
      <c r="AR158" s="3">
        <f>'Pine Stumpage'!EM246</f>
        <v>26.76</v>
      </c>
      <c r="AS158" s="3">
        <f>'Pine Stumpage'!EN246</f>
        <v>27.61</v>
      </c>
      <c r="AT158" s="3">
        <f>'Pine Stumpage'!ER246</f>
        <v>34.17</v>
      </c>
      <c r="AU158" s="3">
        <f>'Pine Stumpage'!ES246</f>
        <v>35.340000000000003</v>
      </c>
      <c r="AV158" s="5"/>
      <c r="AW158" s="2">
        <v>191.1</v>
      </c>
      <c r="AX158" s="2">
        <v>191.53333333333333</v>
      </c>
      <c r="AY158" s="5">
        <v>234.72200000000001</v>
      </c>
      <c r="AZ158" s="5">
        <v>234.84933333333333</v>
      </c>
    </row>
    <row r="159" spans="1:52" x14ac:dyDescent="0.25">
      <c r="A159" s="17">
        <v>2015</v>
      </c>
      <c r="B159" s="17">
        <v>2</v>
      </c>
      <c r="C159" s="2">
        <v>154</v>
      </c>
      <c r="D159" s="3">
        <f>'Pine Stumpage'!F247</f>
        <v>174</v>
      </c>
      <c r="E159" s="3">
        <f>'Pine Stumpage'!G247</f>
        <v>202</v>
      </c>
      <c r="F159" s="3">
        <f>'Pine Stumpage'!M247</f>
        <v>196</v>
      </c>
      <c r="G159" s="3">
        <f>'Pine Stumpage'!N247</f>
        <v>167</v>
      </c>
      <c r="H159" s="3">
        <f>'Pine Stumpage'!T247</f>
        <v>228</v>
      </c>
      <c r="I159" s="3">
        <f>'Pine Stumpage'!U247</f>
        <v>201</v>
      </c>
      <c r="J159" s="3">
        <f>'Pine Stumpage'!AA247</f>
        <v>191</v>
      </c>
      <c r="K159" s="3">
        <f>'Pine Stumpage'!AB247</f>
        <v>214</v>
      </c>
      <c r="L159" s="3">
        <f>'Pine Stumpage'!AH247</f>
        <v>229</v>
      </c>
      <c r="M159" s="3">
        <f>'Pine Stumpage'!AI247</f>
        <v>204</v>
      </c>
      <c r="N159" s="3">
        <f>'Pine Stumpage'!AO247</f>
        <v>174</v>
      </c>
      <c r="O159" s="3">
        <f>'Pine Stumpage'!AP247</f>
        <v>199</v>
      </c>
      <c r="P159" s="3">
        <f>'Pine Stumpage'!AV247</f>
        <v>159</v>
      </c>
      <c r="Q159" s="3">
        <f>'Pine Stumpage'!AW247</f>
        <v>194</v>
      </c>
      <c r="R159" s="3">
        <f>'Pine Stumpage'!BC247</f>
        <v>179</v>
      </c>
      <c r="S159" s="3">
        <f>'Pine Stumpage'!BD247</f>
        <v>203</v>
      </c>
      <c r="T159" s="3">
        <f>'Pine Stumpage'!BJ247</f>
        <v>147</v>
      </c>
      <c r="U159" s="3">
        <f>'Pine Stumpage'!BK247</f>
        <v>151</v>
      </c>
      <c r="V159" s="3">
        <f>'Pine Stumpage'!BP247</f>
        <v>229</v>
      </c>
      <c r="W159" s="3">
        <f>'Pine Stumpage'!BQ247</f>
        <v>237</v>
      </c>
      <c r="X159" s="3">
        <f>'Pine Stumpage'!BU247</f>
        <v>167</v>
      </c>
      <c r="Y159" s="3">
        <f>'Pine Stumpage'!BV247</f>
        <v>183</v>
      </c>
      <c r="Z159" s="3">
        <f>'Pine Stumpage'!CC247</f>
        <v>21.67</v>
      </c>
      <c r="AA159" s="3">
        <f>'Pine Stumpage'!CD247</f>
        <v>29.44</v>
      </c>
      <c r="AB159" s="3">
        <f>'Pine Stumpage'!CJ247</f>
        <v>19.989999999999998</v>
      </c>
      <c r="AC159" s="3">
        <f>'Pine Stumpage'!CK247</f>
        <v>20.69</v>
      </c>
      <c r="AD159" s="3">
        <f>'Pine Stumpage'!CQ247</f>
        <v>43.67</v>
      </c>
      <c r="AE159" s="3">
        <f>'Pine Stumpage'!CR247</f>
        <v>33.39</v>
      </c>
      <c r="AF159" s="3">
        <f>'Pine Stumpage'!CX247</f>
        <v>24.82</v>
      </c>
      <c r="AG159" s="3">
        <f>'Pine Stumpage'!CY247</f>
        <v>39.61</v>
      </c>
      <c r="AH159" s="3">
        <f>'Pine Stumpage'!DE247</f>
        <v>29.48</v>
      </c>
      <c r="AI159" s="3">
        <f>'Pine Stumpage'!DF247</f>
        <v>26.95</v>
      </c>
      <c r="AJ159" s="3">
        <f>'Pine Stumpage'!DL247</f>
        <v>14.05</v>
      </c>
      <c r="AK159" s="3">
        <f>'Pine Stumpage'!DM247</f>
        <v>27.32</v>
      </c>
      <c r="AL159" s="3">
        <f>'Pine Stumpage'!DS247</f>
        <v>16.940000000000001</v>
      </c>
      <c r="AM159" s="3">
        <f>'Pine Stumpage'!DT247</f>
        <v>23.36</v>
      </c>
      <c r="AN159" s="3">
        <f>'Pine Stumpage'!DZ247</f>
        <v>25.09</v>
      </c>
      <c r="AO159" s="3">
        <f>'Pine Stumpage'!EA247</f>
        <v>32.19</v>
      </c>
      <c r="AP159" s="3">
        <f>'Pine Stumpage'!EG247</f>
        <v>20.059999999999999</v>
      </c>
      <c r="AQ159" s="3">
        <f>'Pine Stumpage'!EH247</f>
        <v>21.52</v>
      </c>
      <c r="AR159" s="3">
        <f>'Pine Stumpage'!EM247</f>
        <v>28.06</v>
      </c>
      <c r="AS159" s="3">
        <f>'Pine Stumpage'!EN247</f>
        <v>32.68</v>
      </c>
      <c r="AT159" s="3">
        <f>'Pine Stumpage'!ER247</f>
        <v>29.17</v>
      </c>
      <c r="AU159" s="3">
        <f>'Pine Stumpage'!ES247</f>
        <v>35.74</v>
      </c>
      <c r="AV159" s="5"/>
      <c r="AW159" s="2">
        <v>193.4</v>
      </c>
      <c r="AX159" s="2">
        <v>193</v>
      </c>
      <c r="AY159" s="5">
        <v>237.80500000000001</v>
      </c>
      <c r="AZ159" s="5">
        <v>237.68066666666667</v>
      </c>
    </row>
    <row r="160" spans="1:52" x14ac:dyDescent="0.25">
      <c r="A160" s="17">
        <v>2015</v>
      </c>
      <c r="B160" s="17">
        <v>3</v>
      </c>
      <c r="C160" s="2">
        <v>155</v>
      </c>
      <c r="D160" s="3">
        <f>'Pine Stumpage'!F248</f>
        <v>189</v>
      </c>
      <c r="E160" s="3">
        <f>'Pine Stumpage'!G248</f>
        <v>189</v>
      </c>
      <c r="F160" s="3">
        <f>'Pine Stumpage'!M248</f>
        <v>182</v>
      </c>
      <c r="G160" s="3">
        <f>'Pine Stumpage'!N248</f>
        <v>163</v>
      </c>
      <c r="H160" s="3">
        <f>'Pine Stumpage'!T248</f>
        <v>224</v>
      </c>
      <c r="I160" s="3">
        <f>'Pine Stumpage'!U248</f>
        <v>202</v>
      </c>
      <c r="J160" s="3">
        <f>'Pine Stumpage'!AA248</f>
        <v>189</v>
      </c>
      <c r="K160" s="3">
        <f>'Pine Stumpage'!AB248</f>
        <v>216</v>
      </c>
      <c r="L160" s="3">
        <f>'Pine Stumpage'!AH248</f>
        <v>237</v>
      </c>
      <c r="M160" s="3">
        <f>'Pine Stumpage'!AI248</f>
        <v>198</v>
      </c>
      <c r="N160" s="3">
        <f>'Pine Stumpage'!AO248</f>
        <v>183</v>
      </c>
      <c r="O160" s="3">
        <f>'Pine Stumpage'!AP248</f>
        <v>205</v>
      </c>
      <c r="P160" s="3">
        <f>'Pine Stumpage'!AV248</f>
        <v>153</v>
      </c>
      <c r="Q160" s="3">
        <f>'Pine Stumpage'!AW248</f>
        <v>190</v>
      </c>
      <c r="R160" s="3">
        <f>'Pine Stumpage'!BC248</f>
        <v>190</v>
      </c>
      <c r="S160" s="3">
        <f>'Pine Stumpage'!BD248</f>
        <v>212</v>
      </c>
      <c r="T160" s="3">
        <f>'Pine Stumpage'!BJ248</f>
        <v>145</v>
      </c>
      <c r="U160" s="3">
        <f>'Pine Stumpage'!BK248</f>
        <v>153</v>
      </c>
      <c r="V160" s="3">
        <f>'Pine Stumpage'!BP248</f>
        <v>219</v>
      </c>
      <c r="W160" s="3">
        <f>'Pine Stumpage'!BQ248</f>
        <v>229</v>
      </c>
      <c r="X160" s="3">
        <f>'Pine Stumpage'!BU248</f>
        <v>161</v>
      </c>
      <c r="Y160" s="3">
        <f>'Pine Stumpage'!BV248</f>
        <v>178</v>
      </c>
      <c r="Z160" s="3">
        <f>'Pine Stumpage'!CC248</f>
        <v>21.81</v>
      </c>
      <c r="AA160" s="3">
        <f>'Pine Stumpage'!CD248</f>
        <v>27.97</v>
      </c>
      <c r="AB160" s="3">
        <f>'Pine Stumpage'!CJ248</f>
        <v>22.1</v>
      </c>
      <c r="AC160" s="3">
        <f>'Pine Stumpage'!CK248</f>
        <v>17.09</v>
      </c>
      <c r="AD160" s="3">
        <f>'Pine Stumpage'!CQ248</f>
        <v>45.02</v>
      </c>
      <c r="AE160" s="3">
        <f>'Pine Stumpage'!CR248</f>
        <v>33.21</v>
      </c>
      <c r="AF160" s="3">
        <f>'Pine Stumpage'!CX248</f>
        <v>25.45</v>
      </c>
      <c r="AG160" s="3">
        <f>'Pine Stumpage'!CY248</f>
        <v>35.659999999999997</v>
      </c>
      <c r="AH160" s="3">
        <f>'Pine Stumpage'!DE248</f>
        <v>28.36</v>
      </c>
      <c r="AI160" s="3">
        <f>'Pine Stumpage'!DF248</f>
        <v>24.73</v>
      </c>
      <c r="AJ160" s="3">
        <f>'Pine Stumpage'!DL248</f>
        <v>13.19</v>
      </c>
      <c r="AK160" s="3">
        <f>'Pine Stumpage'!DM248</f>
        <v>24.11</v>
      </c>
      <c r="AL160" s="3">
        <f>'Pine Stumpage'!DS248</f>
        <v>15.61</v>
      </c>
      <c r="AM160" s="3">
        <f>'Pine Stumpage'!DT248</f>
        <v>23.72</v>
      </c>
      <c r="AN160" s="3">
        <f>'Pine Stumpage'!DZ248</f>
        <v>26.94</v>
      </c>
      <c r="AO160" s="3">
        <f>'Pine Stumpage'!EA248</f>
        <v>35.26</v>
      </c>
      <c r="AP160" s="3">
        <f>'Pine Stumpage'!EG248</f>
        <v>20.41</v>
      </c>
      <c r="AQ160" s="3">
        <f>'Pine Stumpage'!EH248</f>
        <v>20.18</v>
      </c>
      <c r="AR160" s="3">
        <f>'Pine Stumpage'!EM248</f>
        <v>23.76</v>
      </c>
      <c r="AS160" s="3">
        <f>'Pine Stumpage'!EN248</f>
        <v>27.97</v>
      </c>
      <c r="AT160" s="3">
        <f>'Pine Stumpage'!ER248</f>
        <v>34.119999999999997</v>
      </c>
      <c r="AU160" s="3">
        <f>'Pine Stumpage'!ES248</f>
        <v>34.799999999999997</v>
      </c>
      <c r="AV160" s="5"/>
      <c r="AW160" s="2">
        <v>192.2</v>
      </c>
      <c r="AX160" s="2">
        <v>191.76666666666665</v>
      </c>
      <c r="AY160" s="5">
        <v>238.316</v>
      </c>
      <c r="AZ160" s="5">
        <v>238.30499999999998</v>
      </c>
    </row>
    <row r="161" spans="1:52" x14ac:dyDescent="0.25">
      <c r="A161" s="17">
        <v>2015</v>
      </c>
      <c r="B161" s="17">
        <v>4</v>
      </c>
      <c r="C161" s="2">
        <v>156</v>
      </c>
      <c r="D161" s="3">
        <f>'Pine Stumpage'!F249</f>
        <v>183</v>
      </c>
      <c r="E161" s="3">
        <f>'Pine Stumpage'!G249</f>
        <v>182</v>
      </c>
      <c r="F161" s="3">
        <f>'Pine Stumpage'!M249</f>
        <v>176</v>
      </c>
      <c r="G161" s="3">
        <f>'Pine Stumpage'!N249</f>
        <v>183</v>
      </c>
      <c r="H161" s="3">
        <f>'Pine Stumpage'!T249</f>
        <v>224</v>
      </c>
      <c r="I161" s="3">
        <f>'Pine Stumpage'!U249</f>
        <v>211</v>
      </c>
      <c r="J161" s="3">
        <f>'Pine Stumpage'!AA249</f>
        <v>193</v>
      </c>
      <c r="K161" s="3">
        <f>'Pine Stumpage'!AB249</f>
        <v>213</v>
      </c>
      <c r="L161" s="3">
        <f>'Pine Stumpage'!AH249</f>
        <v>225</v>
      </c>
      <c r="M161" s="3">
        <f>'Pine Stumpage'!AI249</f>
        <v>186</v>
      </c>
      <c r="N161" s="3">
        <f>'Pine Stumpage'!AO249</f>
        <v>181</v>
      </c>
      <c r="O161" s="3">
        <f>'Pine Stumpage'!AP249</f>
        <v>197</v>
      </c>
      <c r="P161" s="3">
        <f>'Pine Stumpage'!AV249</f>
        <v>164</v>
      </c>
      <c r="Q161" s="3">
        <f>'Pine Stumpage'!AW249</f>
        <v>199</v>
      </c>
      <c r="R161" s="3">
        <f>'Pine Stumpage'!BC249</f>
        <v>188</v>
      </c>
      <c r="S161" s="3">
        <f>'Pine Stumpage'!BD249</f>
        <v>218</v>
      </c>
      <c r="T161" s="3">
        <f>'Pine Stumpage'!BJ249</f>
        <v>151</v>
      </c>
      <c r="U161" s="3">
        <f>'Pine Stumpage'!BK249</f>
        <v>149</v>
      </c>
      <c r="V161" s="3">
        <f>'Pine Stumpage'!BP249</f>
        <v>221</v>
      </c>
      <c r="W161" s="3">
        <f>'Pine Stumpage'!BQ249</f>
        <v>231</v>
      </c>
      <c r="X161" s="3">
        <f>'Pine Stumpage'!BU249</f>
        <v>178</v>
      </c>
      <c r="Y161" s="3">
        <f>'Pine Stumpage'!BV249</f>
        <v>175</v>
      </c>
      <c r="Z161" s="3">
        <f>'Pine Stumpage'!CC249</f>
        <v>23.82</v>
      </c>
      <c r="AA161" s="3">
        <f>'Pine Stumpage'!CD249</f>
        <v>28.65</v>
      </c>
      <c r="AB161" s="3">
        <f>'Pine Stumpage'!CJ249</f>
        <v>22.98</v>
      </c>
      <c r="AC161" s="3">
        <f>'Pine Stumpage'!CK249</f>
        <v>21.24</v>
      </c>
      <c r="AD161" s="3">
        <f>'Pine Stumpage'!CQ249</f>
        <v>38.42</v>
      </c>
      <c r="AE161" s="3">
        <f>'Pine Stumpage'!CR249</f>
        <v>32.89</v>
      </c>
      <c r="AF161" s="3">
        <f>'Pine Stumpage'!CX249</f>
        <v>28.7</v>
      </c>
      <c r="AG161" s="3">
        <f>'Pine Stumpage'!CY249</f>
        <v>42.08</v>
      </c>
      <c r="AH161" s="3">
        <f>'Pine Stumpage'!DE249</f>
        <v>31</v>
      </c>
      <c r="AI161" s="3">
        <f>'Pine Stumpage'!DF249</f>
        <v>23.11</v>
      </c>
      <c r="AJ161" s="3">
        <f>'Pine Stumpage'!DL249</f>
        <v>15.01</v>
      </c>
      <c r="AK161" s="3">
        <f>'Pine Stumpage'!DM249</f>
        <v>25.33</v>
      </c>
      <c r="AL161" s="3">
        <f>'Pine Stumpage'!DS249</f>
        <v>15.38</v>
      </c>
      <c r="AM161" s="3">
        <f>'Pine Stumpage'!DT249</f>
        <v>24.6</v>
      </c>
      <c r="AN161" s="3">
        <f>'Pine Stumpage'!DZ249</f>
        <v>27.67</v>
      </c>
      <c r="AO161" s="3">
        <f>'Pine Stumpage'!EA249</f>
        <v>40.61</v>
      </c>
      <c r="AP161" s="3">
        <f>'Pine Stumpage'!EG249</f>
        <v>19.899999999999999</v>
      </c>
      <c r="AQ161" s="3">
        <f>'Pine Stumpage'!EH249</f>
        <v>19.38</v>
      </c>
      <c r="AR161" s="3">
        <f>'Pine Stumpage'!EM249</f>
        <v>28.13</v>
      </c>
      <c r="AS161" s="3">
        <f>'Pine Stumpage'!EN249</f>
        <v>27.36</v>
      </c>
      <c r="AT161" s="3">
        <f>'Pine Stumpage'!ER249</f>
        <v>27.76</v>
      </c>
      <c r="AU161" s="3">
        <f>'Pine Stumpage'!ES249</f>
        <v>31.63</v>
      </c>
      <c r="AV161" s="5"/>
      <c r="AW161" s="2"/>
      <c r="AX161" s="2"/>
      <c r="AY161" s="5"/>
      <c r="AZ161" s="5"/>
    </row>
    <row r="162" spans="1:52" x14ac:dyDescent="0.25">
      <c r="A162" s="17">
        <v>2016</v>
      </c>
      <c r="B162" s="17">
        <v>1</v>
      </c>
      <c r="C162" s="2">
        <v>157</v>
      </c>
      <c r="D162" s="3">
        <f>'Pine Stumpage'!F250</f>
        <v>183</v>
      </c>
      <c r="E162" s="3">
        <f>'Pine Stumpage'!G250</f>
        <v>201</v>
      </c>
      <c r="F162" s="3">
        <f>'Pine Stumpage'!M250</f>
        <v>178</v>
      </c>
      <c r="G162" s="3">
        <f>'Pine Stumpage'!N250</f>
        <v>177</v>
      </c>
      <c r="H162" s="3">
        <f>'Pine Stumpage'!T250</f>
        <v>227</v>
      </c>
      <c r="I162" s="3">
        <f>'Pine Stumpage'!U250</f>
        <v>215</v>
      </c>
      <c r="J162" s="3">
        <f>'Pine Stumpage'!AA250</f>
        <v>200</v>
      </c>
      <c r="K162" s="3">
        <f>'Pine Stumpage'!AB250</f>
        <v>218</v>
      </c>
      <c r="L162" s="3">
        <f>'Pine Stumpage'!AH250</f>
        <v>205</v>
      </c>
      <c r="M162" s="3">
        <f>'Pine Stumpage'!AI250</f>
        <v>199</v>
      </c>
      <c r="N162" s="3">
        <f>'Pine Stumpage'!AO250</f>
        <v>148</v>
      </c>
      <c r="O162" s="3">
        <f>'Pine Stumpage'!AP250</f>
        <v>192</v>
      </c>
      <c r="P162" s="3">
        <f>'Pine Stumpage'!AV250</f>
        <v>174</v>
      </c>
      <c r="Q162" s="3">
        <f>'Pine Stumpage'!AW250</f>
        <v>207</v>
      </c>
      <c r="R162" s="3">
        <f>'Pine Stumpage'!BC250</f>
        <v>188</v>
      </c>
      <c r="S162" s="3">
        <f>'Pine Stumpage'!BD250</f>
        <v>217</v>
      </c>
      <c r="T162" s="3">
        <f>'Pine Stumpage'!BJ250</f>
        <v>151</v>
      </c>
      <c r="U162" s="3">
        <f>'Pine Stumpage'!BK250</f>
        <v>157</v>
      </c>
      <c r="V162" s="3">
        <f>'Pine Stumpage'!BP250</f>
        <v>194</v>
      </c>
      <c r="W162" s="3">
        <f>'Pine Stumpage'!BQ250</f>
        <v>244</v>
      </c>
      <c r="X162" s="3">
        <f>'Pine Stumpage'!BU250</f>
        <v>174</v>
      </c>
      <c r="Y162" s="3">
        <f>'Pine Stumpage'!BV250</f>
        <v>174</v>
      </c>
      <c r="Z162">
        <f>'Pine Stumpage'!CC250</f>
        <v>22.83</v>
      </c>
      <c r="AA162" s="3">
        <f>'Pine Stumpage'!CD250</f>
        <v>28.64</v>
      </c>
      <c r="AB162" s="3">
        <f>'Pine Stumpage'!CJ250</f>
        <v>21.21</v>
      </c>
      <c r="AC162" s="3">
        <f>'Pine Stumpage'!CK250</f>
        <v>17.36</v>
      </c>
      <c r="AD162" s="3">
        <f>'Pine Stumpage'!CQ250</f>
        <v>41.75</v>
      </c>
      <c r="AE162" s="3">
        <f>'Pine Stumpage'!CR250</f>
        <v>40</v>
      </c>
      <c r="AF162" s="3">
        <f>'Pine Stumpage'!CX250</f>
        <v>29.11</v>
      </c>
      <c r="AG162" s="3">
        <f>'Pine Stumpage'!CY250</f>
        <v>43.89</v>
      </c>
      <c r="AH162" s="3">
        <f>'Pine Stumpage'!DE250</f>
        <v>34.880000000000003</v>
      </c>
      <c r="AI162" s="3">
        <f>'Pine Stumpage'!DF250</f>
        <v>28.19</v>
      </c>
      <c r="AJ162" s="3">
        <f>'Pine Stumpage'!DL250</f>
        <v>16.5</v>
      </c>
      <c r="AK162" s="3">
        <f>'Pine Stumpage'!DM250</f>
        <v>26.69</v>
      </c>
      <c r="AL162" s="3">
        <f>'Pine Stumpage'!DS250</f>
        <v>17.829999999999998</v>
      </c>
      <c r="AM162" s="3">
        <f>'Pine Stumpage'!DT250</f>
        <v>24.27</v>
      </c>
      <c r="AN162" s="3">
        <f>'Pine Stumpage'!DZ250</f>
        <v>29.24</v>
      </c>
      <c r="AO162" s="3">
        <f>'Pine Stumpage'!EA250</f>
        <v>40.659999999999997</v>
      </c>
      <c r="AP162" s="3">
        <f>'Pine Stumpage'!EG250</f>
        <v>21.59</v>
      </c>
      <c r="AQ162" s="3">
        <f>'Pine Stumpage'!EH250</f>
        <v>15.76</v>
      </c>
      <c r="AR162" s="3">
        <f>'Pine Stumpage'!EM250</f>
        <v>30.15</v>
      </c>
      <c r="AS162" s="3">
        <f>'Pine Stumpage'!EN250</f>
        <v>27.57</v>
      </c>
      <c r="AT162" s="3">
        <f>'Pine Stumpage'!ER250</f>
        <v>32.979999999999997</v>
      </c>
      <c r="AU162" s="3">
        <f>'Pine Stumpage'!ES250</f>
        <v>34.549999999999997</v>
      </c>
      <c r="AV162" s="5"/>
      <c r="AW162" s="2"/>
      <c r="AX162" s="2"/>
      <c r="AY162" s="5"/>
      <c r="AZ162" s="5"/>
    </row>
    <row r="163" spans="1:52" x14ac:dyDescent="0.25">
      <c r="A163" s="17">
        <v>2016</v>
      </c>
      <c r="B163" s="17">
        <v>2</v>
      </c>
      <c r="C163" s="2">
        <v>158</v>
      </c>
      <c r="D163" s="3">
        <f>'Pine Stumpage'!F251</f>
        <v>177</v>
      </c>
      <c r="E163" s="3">
        <f>'Pine Stumpage'!G251</f>
        <v>192</v>
      </c>
      <c r="F163" s="3">
        <f>'Pine Stumpage'!M251</f>
        <v>176</v>
      </c>
      <c r="G163" s="3">
        <f>'Pine Stumpage'!N251</f>
        <v>174</v>
      </c>
      <c r="H163" s="3">
        <f>'Pine Stumpage'!T251</f>
        <v>222</v>
      </c>
      <c r="I163" s="3">
        <f>'Pine Stumpage'!U251</f>
        <v>205</v>
      </c>
      <c r="J163" s="3">
        <f>'Pine Stumpage'!AA251</f>
        <v>183</v>
      </c>
      <c r="K163" s="3">
        <f>'Pine Stumpage'!AB251</f>
        <v>200</v>
      </c>
      <c r="L163" s="3">
        <f>'Pine Stumpage'!AH251</f>
        <v>226</v>
      </c>
      <c r="M163" s="3">
        <f>'Pine Stumpage'!AI251</f>
        <v>200</v>
      </c>
      <c r="N163" s="3">
        <f>'Pine Stumpage'!AO251</f>
        <v>179</v>
      </c>
      <c r="O163" s="3">
        <f>'Pine Stumpage'!AP251</f>
        <v>191</v>
      </c>
      <c r="P163" s="3">
        <f>'Pine Stumpage'!AV251</f>
        <v>157</v>
      </c>
      <c r="Q163" s="3">
        <f>'Pine Stumpage'!AW251</f>
        <v>224</v>
      </c>
      <c r="R163" s="3">
        <f>'Pine Stumpage'!BC251</f>
        <v>183</v>
      </c>
      <c r="S163" s="3">
        <f>'Pine Stumpage'!BD251</f>
        <v>208</v>
      </c>
      <c r="T163" s="3">
        <f>'Pine Stumpage'!BJ251</f>
        <v>146</v>
      </c>
      <c r="U163" s="3">
        <f>'Pine Stumpage'!BK251</f>
        <v>163</v>
      </c>
      <c r="V163" s="3">
        <f>'Pine Stumpage'!BP251</f>
        <v>203</v>
      </c>
      <c r="W163" s="3">
        <f>'Pine Stumpage'!BQ251</f>
        <v>210</v>
      </c>
      <c r="X163" s="3">
        <f>'Pine Stumpage'!BU251</f>
        <v>144</v>
      </c>
      <c r="Y163" s="3">
        <f>'Pine Stumpage'!BV251</f>
        <v>156</v>
      </c>
      <c r="Z163">
        <f>'Pine Stumpage'!CC251</f>
        <v>22.78</v>
      </c>
      <c r="AA163" s="3">
        <f>'Pine Stumpage'!CD251</f>
        <v>29.29</v>
      </c>
      <c r="AB163" s="3">
        <f>'Pine Stumpage'!CJ251</f>
        <v>20.45</v>
      </c>
      <c r="AC163" s="3">
        <f>'Pine Stumpage'!CK251</f>
        <v>16.02</v>
      </c>
      <c r="AD163" s="3">
        <f>'Pine Stumpage'!CQ251</f>
        <v>45.85</v>
      </c>
      <c r="AE163" s="3">
        <f>'Pine Stumpage'!CR251</f>
        <v>34.340000000000003</v>
      </c>
      <c r="AF163" s="3">
        <f>'Pine Stumpage'!CX251</f>
        <v>28.38</v>
      </c>
      <c r="AG163" s="3">
        <f>'Pine Stumpage'!CY251</f>
        <v>38.42</v>
      </c>
      <c r="AH163" s="3">
        <f>'Pine Stumpage'!DE251</f>
        <v>30.54</v>
      </c>
      <c r="AI163" s="3">
        <f>'Pine Stumpage'!DF251</f>
        <v>26.84</v>
      </c>
      <c r="AJ163" s="3">
        <f>'Pine Stumpage'!DL251</f>
        <v>16.71</v>
      </c>
      <c r="AK163" s="3">
        <f>'Pine Stumpage'!DM251</f>
        <v>26.12</v>
      </c>
      <c r="AL163" s="3">
        <f>'Pine Stumpage'!DS251</f>
        <v>16.739999999999998</v>
      </c>
      <c r="AM163" s="3">
        <f>'Pine Stumpage'!DT251</f>
        <v>36.28</v>
      </c>
      <c r="AN163" s="3">
        <f>'Pine Stumpage'!DZ251</f>
        <v>27.74</v>
      </c>
      <c r="AO163" s="3">
        <f>'Pine Stumpage'!EA251</f>
        <v>38.93</v>
      </c>
      <c r="AP163" s="3">
        <f>'Pine Stumpage'!EG251</f>
        <v>16.690000000000001</v>
      </c>
      <c r="AQ163" s="3">
        <f>'Pine Stumpage'!EH251</f>
        <v>16.850000000000001</v>
      </c>
      <c r="AR163" s="3">
        <f>'Pine Stumpage'!EM251</f>
        <v>25.48</v>
      </c>
      <c r="AS163" s="3">
        <f>'Pine Stumpage'!EN251</f>
        <v>22.3</v>
      </c>
      <c r="AT163" s="3">
        <f>'Pine Stumpage'!ER251</f>
        <v>34.17</v>
      </c>
      <c r="AU163" s="3">
        <f>'Pine Stumpage'!ES251</f>
        <v>33.75</v>
      </c>
      <c r="AV163" s="5"/>
      <c r="AW163" s="2"/>
      <c r="AX163" s="2"/>
      <c r="AY163" s="5"/>
      <c r="AZ163" s="5"/>
    </row>
    <row r="164" spans="1:52" x14ac:dyDescent="0.25">
      <c r="A164" s="17">
        <v>2016</v>
      </c>
      <c r="B164" s="17">
        <v>3</v>
      </c>
      <c r="C164" s="2">
        <v>159</v>
      </c>
      <c r="D164" s="3">
        <f>'Pine Stumpage'!F252</f>
        <v>183</v>
      </c>
      <c r="E164" s="3">
        <f>'Pine Stumpage'!G252</f>
        <v>170</v>
      </c>
      <c r="F164" s="3">
        <f>'Pine Stumpage'!M252</f>
        <v>178</v>
      </c>
      <c r="G164" s="3">
        <f>'Pine Stumpage'!N252</f>
        <v>169</v>
      </c>
      <c r="H164" s="3">
        <f>'Pine Stumpage'!T252</f>
        <v>216</v>
      </c>
      <c r="I164" s="3">
        <f>'Pine Stumpage'!U252</f>
        <v>199</v>
      </c>
      <c r="J164" s="3">
        <f>'Pine Stumpage'!AA252</f>
        <v>167</v>
      </c>
      <c r="K164" s="3">
        <f>'Pine Stumpage'!AB252</f>
        <v>214</v>
      </c>
      <c r="L164" s="3">
        <f>'Pine Stumpage'!AH252</f>
        <v>223</v>
      </c>
      <c r="M164" s="3">
        <f>'Pine Stumpage'!AI252</f>
        <v>193</v>
      </c>
      <c r="N164" s="3">
        <f>'Pine Stumpage'!AO252</f>
        <v>175</v>
      </c>
      <c r="O164" s="3">
        <f>'Pine Stumpage'!AP252</f>
        <v>186</v>
      </c>
      <c r="P164" s="3">
        <f>'Pine Stumpage'!AV252</f>
        <v>152</v>
      </c>
      <c r="Q164" s="3">
        <f>'Pine Stumpage'!AW252</f>
        <v>227</v>
      </c>
      <c r="R164" s="3">
        <f>'Pine Stumpage'!BC252</f>
        <v>186</v>
      </c>
      <c r="S164" s="3">
        <f>'Pine Stumpage'!BD252</f>
        <v>218</v>
      </c>
      <c r="T164" s="3">
        <f>'Pine Stumpage'!BJ252</f>
        <v>212</v>
      </c>
      <c r="U164" s="3">
        <f>'Pine Stumpage'!BK252</f>
        <v>125</v>
      </c>
      <c r="V164" s="3">
        <f>'Pine Stumpage'!BP252</f>
        <v>187</v>
      </c>
      <c r="W164" s="3">
        <f>'Pine Stumpage'!BQ252</f>
        <v>213</v>
      </c>
      <c r="X164" s="3">
        <f>'Pine Stumpage'!BU252</f>
        <v>153</v>
      </c>
      <c r="Y164" s="3">
        <f>'Pine Stumpage'!BV252</f>
        <v>159</v>
      </c>
      <c r="Z164">
        <f>'Pine Stumpage'!CC252</f>
        <v>21.84</v>
      </c>
      <c r="AA164" s="3">
        <f>'Pine Stumpage'!CD252</f>
        <v>28.25</v>
      </c>
      <c r="AB164" s="3">
        <f>'Pine Stumpage'!CJ252</f>
        <v>18.37</v>
      </c>
      <c r="AC164" s="3">
        <f>'Pine Stumpage'!CK252</f>
        <v>15.32</v>
      </c>
      <c r="AD164" s="3">
        <f>'Pine Stumpage'!CQ252</f>
        <v>43.95</v>
      </c>
      <c r="AE164" s="3">
        <f>'Pine Stumpage'!CR252</f>
        <v>33.799999999999997</v>
      </c>
      <c r="AF164" s="3">
        <f>'Pine Stumpage'!CX252</f>
        <v>24.07</v>
      </c>
      <c r="AG164" s="3">
        <f>'Pine Stumpage'!CY252</f>
        <v>40.78</v>
      </c>
      <c r="AH164" s="3">
        <f>'Pine Stumpage'!DE252</f>
        <v>29.84</v>
      </c>
      <c r="AI164" s="3">
        <f>'Pine Stumpage'!DF252</f>
        <v>24.04</v>
      </c>
      <c r="AJ164" s="3">
        <f>'Pine Stumpage'!DL252</f>
        <v>16.84</v>
      </c>
      <c r="AK164" s="3">
        <f>'Pine Stumpage'!DM252</f>
        <v>24.82</v>
      </c>
      <c r="AL164" s="3">
        <f>'Pine Stumpage'!DS252</f>
        <v>21.28</v>
      </c>
      <c r="AM164" s="3">
        <f>'Pine Stumpage'!DT252</f>
        <v>40.119999999999997</v>
      </c>
      <c r="AN164" s="3">
        <f>'Pine Stumpage'!DZ252</f>
        <v>26.4</v>
      </c>
      <c r="AO164" s="3">
        <f>'Pine Stumpage'!EA252</f>
        <v>40.82</v>
      </c>
      <c r="AP164" s="3">
        <f>'Pine Stumpage'!EG252</f>
        <v>16.03</v>
      </c>
      <c r="AQ164" s="3">
        <f>'Pine Stumpage'!EH252</f>
        <v>15.76</v>
      </c>
      <c r="AR164" s="3">
        <f>'Pine Stumpage'!EM252</f>
        <v>23.98</v>
      </c>
      <c r="AS164" s="3">
        <f>'Pine Stumpage'!EN252</f>
        <v>19.420000000000002</v>
      </c>
      <c r="AT164" s="3">
        <f>'Pine Stumpage'!ER252</f>
        <v>38.46</v>
      </c>
      <c r="AU164" s="3">
        <f>'Pine Stumpage'!ES252</f>
        <v>35.159999999999997</v>
      </c>
      <c r="AV164" s="5"/>
      <c r="AW164" s="2"/>
      <c r="AX164" s="2"/>
      <c r="AY164" s="5"/>
      <c r="AZ164" s="5"/>
    </row>
    <row r="165" spans="1:52" x14ac:dyDescent="0.25">
      <c r="A165" s="17">
        <v>2016</v>
      </c>
      <c r="B165" s="17">
        <v>4</v>
      </c>
      <c r="C165" s="2">
        <v>160</v>
      </c>
      <c r="D165" s="3">
        <f>'Pine Stumpage'!F253</f>
        <v>180</v>
      </c>
      <c r="E165" s="3">
        <f>'Pine Stumpage'!G253</f>
        <v>171</v>
      </c>
      <c r="F165" s="3">
        <f>'Pine Stumpage'!M253</f>
        <v>175</v>
      </c>
      <c r="G165" s="3">
        <f>'Pine Stumpage'!N253</f>
        <v>171</v>
      </c>
      <c r="H165" s="3">
        <f>'Pine Stumpage'!T253</f>
        <v>216</v>
      </c>
      <c r="I165" s="3">
        <f>'Pine Stumpage'!U253</f>
        <v>201</v>
      </c>
      <c r="J165" s="3">
        <f>'Pine Stumpage'!AA253</f>
        <v>172</v>
      </c>
      <c r="K165" s="3">
        <f>'Pine Stumpage'!AB253</f>
        <v>202</v>
      </c>
      <c r="L165" s="3">
        <f>'Pine Stumpage'!AH253</f>
        <v>201</v>
      </c>
      <c r="M165" s="3">
        <f>'Pine Stumpage'!AI253</f>
        <v>202</v>
      </c>
      <c r="N165" s="3">
        <f>'Pine Stumpage'!AO253</f>
        <v>166</v>
      </c>
      <c r="O165" s="3">
        <f>'Pine Stumpage'!AP253</f>
        <v>182</v>
      </c>
      <c r="P165" s="3">
        <f>'Pine Stumpage'!AV253</f>
        <v>159</v>
      </c>
      <c r="Q165" s="3">
        <f>'Pine Stumpage'!AW253</f>
        <v>225</v>
      </c>
      <c r="R165" s="3">
        <f>'Pine Stumpage'!BC253</f>
        <v>182</v>
      </c>
      <c r="S165" s="3">
        <f>'Pine Stumpage'!BD253</f>
        <v>208</v>
      </c>
      <c r="T165" s="3">
        <f>'Pine Stumpage'!BJ253</f>
        <v>117</v>
      </c>
      <c r="U165" s="3">
        <f>'Pine Stumpage'!BK253</f>
        <v>114</v>
      </c>
      <c r="V165" s="3">
        <f>'Pine Stumpage'!BP253</f>
        <v>198</v>
      </c>
      <c r="W165" s="3">
        <f>'Pine Stumpage'!BQ253</f>
        <v>222</v>
      </c>
      <c r="X165" s="3">
        <f>'Pine Stumpage'!BU253</f>
        <v>155</v>
      </c>
      <c r="Y165" s="3">
        <f>'Pine Stumpage'!BV253</f>
        <v>165</v>
      </c>
      <c r="Z165">
        <f>'Pine Stumpage'!CC253</f>
        <v>21.56</v>
      </c>
      <c r="AA165" s="3">
        <f>'Pine Stumpage'!CD253</f>
        <v>26.29</v>
      </c>
      <c r="AB165" s="3">
        <f>'Pine Stumpage'!CJ253</f>
        <v>19</v>
      </c>
      <c r="AC165" s="3">
        <f>'Pine Stumpage'!CK253</f>
        <v>20.02</v>
      </c>
      <c r="AD165" s="3">
        <f>'Pine Stumpage'!CQ253</f>
        <v>35.08</v>
      </c>
      <c r="AE165" s="3">
        <f>'Pine Stumpage'!CR253</f>
        <v>30.18</v>
      </c>
      <c r="AF165" s="3">
        <f>'Pine Stumpage'!CX253</f>
        <v>25.18</v>
      </c>
      <c r="AG165" s="3">
        <f>'Pine Stumpage'!CY253</f>
        <v>35.97</v>
      </c>
      <c r="AH165" s="3">
        <f>'Pine Stumpage'!DE253</f>
        <v>30.6</v>
      </c>
      <c r="AI165" s="3">
        <f>'Pine Stumpage'!DF253</f>
        <v>21.32</v>
      </c>
      <c r="AJ165" s="3">
        <f>'Pine Stumpage'!DL253</f>
        <v>14.93</v>
      </c>
      <c r="AK165" s="3">
        <f>'Pine Stumpage'!DM253</f>
        <v>21.26</v>
      </c>
      <c r="AL165" s="3">
        <f>'Pine Stumpage'!DS253</f>
        <v>18.78</v>
      </c>
      <c r="AM165" s="3">
        <f>'Pine Stumpage'!DT253</f>
        <v>37</v>
      </c>
      <c r="AN165" s="3">
        <f>'Pine Stumpage'!DZ253</f>
        <v>24.18</v>
      </c>
      <c r="AO165" s="3">
        <f>'Pine Stumpage'!EA253</f>
        <v>33.5</v>
      </c>
      <c r="AP165" s="3">
        <f>'Pine Stumpage'!EG253</f>
        <v>17.54</v>
      </c>
      <c r="AQ165" s="3">
        <f>'Pine Stumpage'!EH253</f>
        <v>16.11</v>
      </c>
      <c r="AR165" s="3">
        <f>'Pine Stumpage'!EM253</f>
        <v>25.49</v>
      </c>
      <c r="AS165" s="3">
        <f>'Pine Stumpage'!EN253</f>
        <v>26.02</v>
      </c>
      <c r="AT165" s="3">
        <f>'Pine Stumpage'!ER253</f>
        <v>31.8</v>
      </c>
      <c r="AU165" s="3">
        <f>'Pine Stumpage'!ES253</f>
        <v>33.01</v>
      </c>
      <c r="AV165" s="5"/>
      <c r="AW165" s="2"/>
      <c r="AX165" s="2"/>
      <c r="AY165" s="5"/>
      <c r="AZ165" s="5"/>
    </row>
    <row r="166" spans="1:52" x14ac:dyDescent="0.25">
      <c r="A166" s="17">
        <v>2017</v>
      </c>
      <c r="B166" s="17">
        <v>1</v>
      </c>
      <c r="C166" s="2">
        <v>161</v>
      </c>
      <c r="D166" s="3">
        <f>'Pine Stumpage'!F254</f>
        <v>167</v>
      </c>
      <c r="E166" s="3">
        <f>'Pine Stumpage'!G254</f>
        <v>181</v>
      </c>
      <c r="F166" s="3">
        <f>'Pine Stumpage'!M254</f>
        <v>176</v>
      </c>
      <c r="G166" s="3">
        <f>'Pine Stumpage'!N254</f>
        <v>147</v>
      </c>
      <c r="H166" s="3">
        <f>'Pine Stumpage'!T254</f>
        <v>224</v>
      </c>
      <c r="I166" s="3">
        <f>'Pine Stumpage'!U254</f>
        <v>195</v>
      </c>
      <c r="J166" s="3">
        <f>'Pine Stumpage'!AA254</f>
        <v>161</v>
      </c>
      <c r="K166" s="3">
        <f>'Pine Stumpage'!AB254</f>
        <v>195</v>
      </c>
      <c r="L166" s="3">
        <f>'Pine Stumpage'!AH254</f>
        <v>201</v>
      </c>
      <c r="M166" s="3">
        <f>'Pine Stumpage'!AI254</f>
        <v>187</v>
      </c>
      <c r="N166" s="3">
        <f>'Pine Stumpage'!AO254</f>
        <v>152</v>
      </c>
      <c r="O166" s="3">
        <f>'Pine Stumpage'!AP254</f>
        <v>190</v>
      </c>
      <c r="P166" s="3">
        <f>'Pine Stumpage'!AV254</f>
        <v>158</v>
      </c>
      <c r="Q166" s="3">
        <f>'Pine Stumpage'!AW254</f>
        <v>217</v>
      </c>
      <c r="R166" s="3">
        <f>'Pine Stumpage'!BC254</f>
        <v>175</v>
      </c>
      <c r="S166" s="3">
        <f>'Pine Stumpage'!BD254</f>
        <v>208</v>
      </c>
      <c r="T166" s="3">
        <f>'Pine Stumpage'!BJ254</f>
        <v>146</v>
      </c>
      <c r="U166" s="3">
        <f>'Pine Stumpage'!BK254</f>
        <v>131</v>
      </c>
      <c r="V166" s="3">
        <f>'Pine Stumpage'!BP254</f>
        <v>199</v>
      </c>
      <c r="W166" s="3">
        <f>'Pine Stumpage'!BQ254</f>
        <v>202</v>
      </c>
      <c r="X166" s="3">
        <f>'Pine Stumpage'!BU254</f>
        <v>153</v>
      </c>
      <c r="Y166" s="3">
        <f>'Pine Stumpage'!BV254</f>
        <v>155</v>
      </c>
      <c r="Z166">
        <f>'Pine Stumpage'!CC254</f>
        <v>20.010000000000002</v>
      </c>
      <c r="AA166" s="3">
        <f>'Pine Stumpage'!CD254</f>
        <v>24.78</v>
      </c>
      <c r="AB166" s="3">
        <f>'Pine Stumpage'!CJ254</f>
        <v>17.350000000000001</v>
      </c>
      <c r="AC166" s="3">
        <f>'Pine Stumpage'!CK254</f>
        <v>17.84</v>
      </c>
      <c r="AD166" s="3">
        <f>'Pine Stumpage'!CQ254</f>
        <v>38.299999999999997</v>
      </c>
      <c r="AE166" s="3">
        <f>'Pine Stumpage'!CR254</f>
        <v>31.45</v>
      </c>
      <c r="AF166" s="3">
        <f>'Pine Stumpage'!CX254</f>
        <v>23.77</v>
      </c>
      <c r="AG166" s="3">
        <f>'Pine Stumpage'!CY254</f>
        <v>38.14</v>
      </c>
      <c r="AH166" s="3">
        <f>'Pine Stumpage'!DE254</f>
        <v>30.29</v>
      </c>
      <c r="AI166" s="3">
        <f>'Pine Stumpage'!DF254</f>
        <v>25.89</v>
      </c>
      <c r="AJ166" s="3">
        <f>'Pine Stumpage'!DL254</f>
        <v>14.01</v>
      </c>
      <c r="AK166" s="3">
        <f>'Pine Stumpage'!DM254</f>
        <v>22.22</v>
      </c>
      <c r="AL166" s="3">
        <f>'Pine Stumpage'!DS254</f>
        <v>21.44</v>
      </c>
      <c r="AM166" s="3">
        <f>'Pine Stumpage'!DT254</f>
        <v>35.869999999999997</v>
      </c>
      <c r="AN166" s="3">
        <f>'Pine Stumpage'!DZ254</f>
        <v>23.9</v>
      </c>
      <c r="AO166" s="3">
        <f>'Pine Stumpage'!EA254</f>
        <v>33.369999999999997</v>
      </c>
      <c r="AP166" s="3">
        <f>'Pine Stumpage'!EG254</f>
        <v>19.47</v>
      </c>
      <c r="AQ166" s="3">
        <f>'Pine Stumpage'!EH254</f>
        <v>19.5</v>
      </c>
      <c r="AR166" s="3">
        <f>'Pine Stumpage'!EM254</f>
        <v>21.76</v>
      </c>
      <c r="AS166" s="3">
        <f>'Pine Stumpage'!EN254</f>
        <v>24.63</v>
      </c>
      <c r="AT166" s="3">
        <f>'Pine Stumpage'!ER254</f>
        <v>27.18</v>
      </c>
      <c r="AU166" s="3">
        <f>'Pine Stumpage'!ES254</f>
        <v>32.9</v>
      </c>
      <c r="AV166" s="5"/>
      <c r="AW166" s="2"/>
      <c r="AX166" s="2"/>
      <c r="AY166" s="5"/>
      <c r="AZ166" s="5"/>
    </row>
    <row r="167" spans="1:52" x14ac:dyDescent="0.25">
      <c r="A167" s="17">
        <v>2017</v>
      </c>
      <c r="B167" s="17">
        <v>2</v>
      </c>
      <c r="C167" s="2">
        <v>162</v>
      </c>
      <c r="D167" s="3">
        <f>'Pine Stumpage'!F255</f>
        <v>173</v>
      </c>
      <c r="E167" s="3">
        <f>'Pine Stumpage'!G255</f>
        <v>174</v>
      </c>
      <c r="F167" s="3">
        <f>'Pine Stumpage'!M255</f>
        <v>169</v>
      </c>
      <c r="G167" s="3">
        <f>'Pine Stumpage'!N255</f>
        <v>164</v>
      </c>
      <c r="H167" s="3">
        <f>'Pine Stumpage'!T255</f>
        <v>224</v>
      </c>
      <c r="I167" s="3">
        <f>'Pine Stumpage'!U255</f>
        <v>196</v>
      </c>
      <c r="J167" s="3">
        <f>'Pine Stumpage'!AA255</f>
        <v>153</v>
      </c>
      <c r="K167" s="3">
        <f>'Pine Stumpage'!AB255</f>
        <v>200</v>
      </c>
      <c r="L167" s="3">
        <f>'Pine Stumpage'!AH255</f>
        <v>191</v>
      </c>
      <c r="M167" s="3">
        <f>'Pine Stumpage'!AI255</f>
        <v>171</v>
      </c>
      <c r="N167" s="3">
        <f>'Pine Stumpage'!AO255</f>
        <v>156</v>
      </c>
      <c r="O167" s="3">
        <f>'Pine Stumpage'!AP255</f>
        <v>177</v>
      </c>
      <c r="P167" s="3">
        <f>'Pine Stumpage'!AV255</f>
        <v>151</v>
      </c>
      <c r="Q167" s="3">
        <f>'Pine Stumpage'!AW255</f>
        <v>204</v>
      </c>
      <c r="R167" s="3">
        <f>'Pine Stumpage'!BC255</f>
        <v>178</v>
      </c>
      <c r="S167" s="3">
        <f>'Pine Stumpage'!BD255</f>
        <v>207</v>
      </c>
      <c r="T167" s="3">
        <f>'Pine Stumpage'!BJ255</f>
        <v>139</v>
      </c>
      <c r="U167" s="3">
        <f>'Pine Stumpage'!BK255</f>
        <v>140</v>
      </c>
      <c r="V167" s="3">
        <f>'Pine Stumpage'!BP255</f>
        <v>203</v>
      </c>
      <c r="W167" s="3">
        <f>'Pine Stumpage'!BQ255</f>
        <v>207</v>
      </c>
      <c r="X167" s="3">
        <f>'Pine Stumpage'!BU255</f>
        <v>145</v>
      </c>
      <c r="Y167" s="3">
        <f>'Pine Stumpage'!BV255</f>
        <v>147</v>
      </c>
      <c r="Z167">
        <f>'Pine Stumpage'!CC255</f>
        <v>17.78</v>
      </c>
      <c r="AA167" s="3">
        <f>'Pine Stumpage'!CD255</f>
        <v>22.18</v>
      </c>
      <c r="AB167" s="3">
        <f>'Pine Stumpage'!CJ255</f>
        <v>16.55</v>
      </c>
      <c r="AC167" s="3">
        <f>'Pine Stumpage'!CK255</f>
        <v>14.1</v>
      </c>
      <c r="AD167" s="3">
        <f>'Pine Stumpage'!CQ255</f>
        <v>38.94</v>
      </c>
      <c r="AE167" s="3">
        <f>'Pine Stumpage'!CR255</f>
        <v>30.04</v>
      </c>
      <c r="AF167" s="3">
        <f>'Pine Stumpage'!CX255</f>
        <v>23.6</v>
      </c>
      <c r="AG167" s="3">
        <f>'Pine Stumpage'!CY255</f>
        <v>36.18</v>
      </c>
      <c r="AH167" s="3">
        <f>'Pine Stumpage'!DE255</f>
        <v>28.91</v>
      </c>
      <c r="AI167" s="3">
        <f>'Pine Stumpage'!DF255</f>
        <v>25.02</v>
      </c>
      <c r="AJ167" s="3">
        <f>'Pine Stumpage'!DL255</f>
        <v>13.31</v>
      </c>
      <c r="AK167" s="3">
        <f>'Pine Stumpage'!DM255</f>
        <v>22.67</v>
      </c>
      <c r="AL167" s="3">
        <f>'Pine Stumpage'!DS255</f>
        <v>22.46</v>
      </c>
      <c r="AM167" s="3">
        <f>'Pine Stumpage'!DT255</f>
        <v>44.35</v>
      </c>
      <c r="AN167" s="3">
        <f>'Pine Stumpage'!DZ255</f>
        <v>23.98</v>
      </c>
      <c r="AO167" s="3">
        <f>'Pine Stumpage'!EA255</f>
        <v>32.57</v>
      </c>
      <c r="AP167" s="3">
        <f>'Pine Stumpage'!EG255</f>
        <v>18.36</v>
      </c>
      <c r="AQ167" s="3">
        <f>'Pine Stumpage'!EH255</f>
        <v>18.28</v>
      </c>
      <c r="AR167" s="3">
        <f>'Pine Stumpage'!EM255</f>
        <v>19.22</v>
      </c>
      <c r="AS167" s="3">
        <f>'Pine Stumpage'!EN255</f>
        <v>22.95</v>
      </c>
      <c r="AT167" s="3">
        <f>'Pine Stumpage'!ER255</f>
        <v>25.57</v>
      </c>
      <c r="AU167" s="3">
        <f>'Pine Stumpage'!ES255</f>
        <v>31.19</v>
      </c>
      <c r="AV167" s="5"/>
      <c r="AW167" s="2"/>
      <c r="AX167" s="2"/>
      <c r="AY167" s="5"/>
      <c r="AZ167" s="5"/>
    </row>
    <row r="168" spans="1:52" x14ac:dyDescent="0.25">
      <c r="A168" s="17">
        <v>2017</v>
      </c>
      <c r="B168" s="17">
        <v>3</v>
      </c>
      <c r="C168" s="2">
        <v>163</v>
      </c>
      <c r="D168" s="3">
        <f>'Pine Stumpage'!F256</f>
        <v>169</v>
      </c>
      <c r="E168" s="3">
        <f>'Pine Stumpage'!G256</f>
        <v>174</v>
      </c>
      <c r="F168" s="3">
        <f>'Pine Stumpage'!M256</f>
        <v>166</v>
      </c>
      <c r="G168" s="3">
        <f>'Pine Stumpage'!N256</f>
        <v>170</v>
      </c>
      <c r="H168" s="3">
        <f>'Pine Stumpage'!T256</f>
        <v>216</v>
      </c>
      <c r="I168" s="3">
        <f>'Pine Stumpage'!U256</f>
        <v>201</v>
      </c>
      <c r="J168" s="3">
        <f>'Pine Stumpage'!AA256</f>
        <v>170</v>
      </c>
      <c r="K168" s="3">
        <f>'Pine Stumpage'!AB256</f>
        <v>205</v>
      </c>
      <c r="L168" s="3">
        <f>'Pine Stumpage'!AH256</f>
        <v>195</v>
      </c>
      <c r="M168" s="3">
        <f>'Pine Stumpage'!AI256</f>
        <v>179</v>
      </c>
      <c r="N168" s="3">
        <f>'Pine Stumpage'!AO256</f>
        <v>162</v>
      </c>
      <c r="O168" s="3">
        <f>'Pine Stumpage'!AP256</f>
        <v>187</v>
      </c>
      <c r="P168" s="3">
        <f>'Pine Stumpage'!AV256</f>
        <v>153</v>
      </c>
      <c r="Q168" s="3">
        <f>'Pine Stumpage'!AW256</f>
        <v>197</v>
      </c>
      <c r="R168" s="3">
        <f>'Pine Stumpage'!BC256</f>
        <v>177</v>
      </c>
      <c r="S168" s="3">
        <f>'Pine Stumpage'!BD256</f>
        <v>204</v>
      </c>
      <c r="T168" s="3">
        <f>'Pine Stumpage'!BJ256</f>
        <v>139</v>
      </c>
      <c r="U168" s="3">
        <f>'Pine Stumpage'!BK256</f>
        <v>133</v>
      </c>
      <c r="V168" s="3">
        <f>'Pine Stumpage'!BP256</f>
        <v>207</v>
      </c>
      <c r="W168" s="3">
        <f>'Pine Stumpage'!BQ256</f>
        <v>214</v>
      </c>
      <c r="X168" s="3">
        <f>'Pine Stumpage'!BU256</f>
        <v>142</v>
      </c>
      <c r="Y168" s="3">
        <f>'Pine Stumpage'!BV256</f>
        <v>152</v>
      </c>
      <c r="Z168">
        <f>'Pine Stumpage'!CC256</f>
        <v>20.92</v>
      </c>
      <c r="AA168" s="3">
        <f>'Pine Stumpage'!CD256</f>
        <v>23.86</v>
      </c>
      <c r="AB168" s="3">
        <f>'Pine Stumpage'!CJ256</f>
        <v>17.309999999999999</v>
      </c>
      <c r="AC168" s="3">
        <f>'Pine Stumpage'!CK256</f>
        <v>15.22</v>
      </c>
      <c r="AD168" s="3">
        <f>'Pine Stumpage'!CQ256</f>
        <v>40.98</v>
      </c>
      <c r="AE168" s="3">
        <f>'Pine Stumpage'!CR256</f>
        <v>31.35</v>
      </c>
      <c r="AF168" s="3">
        <f>'Pine Stumpage'!CX256</f>
        <v>25.25</v>
      </c>
      <c r="AG168" s="3">
        <f>'Pine Stumpage'!CY256</f>
        <v>38.58</v>
      </c>
      <c r="AH168" s="3">
        <f>'Pine Stumpage'!DE256</f>
        <v>28.73</v>
      </c>
      <c r="AI168" s="3">
        <f>'Pine Stumpage'!DF256</f>
        <v>25.99</v>
      </c>
      <c r="AJ168" s="3">
        <f>'Pine Stumpage'!DL256</f>
        <v>13.8</v>
      </c>
      <c r="AK168" s="3">
        <f>'Pine Stumpage'!DM256</f>
        <v>20.41</v>
      </c>
      <c r="AL168" s="3">
        <f>'Pine Stumpage'!DS256</f>
        <v>21.44</v>
      </c>
      <c r="AM168" s="3">
        <f>'Pine Stumpage'!DT256</f>
        <v>37.92</v>
      </c>
      <c r="AN168" s="3">
        <f>'Pine Stumpage'!DZ256</f>
        <v>23.35</v>
      </c>
      <c r="AO168" s="3">
        <f>'Pine Stumpage'!EA256</f>
        <v>32.619999999999997</v>
      </c>
      <c r="AP168" s="3">
        <f>'Pine Stumpage'!EG256</f>
        <v>15.37</v>
      </c>
      <c r="AQ168" s="3">
        <f>'Pine Stumpage'!EH256</f>
        <v>19.100000000000001</v>
      </c>
      <c r="AR168" s="3">
        <f>'Pine Stumpage'!EM256</f>
        <v>19.87</v>
      </c>
      <c r="AS168" s="3">
        <f>'Pine Stumpage'!EN256</f>
        <v>22.59</v>
      </c>
      <c r="AT168" s="3">
        <f>'Pine Stumpage'!ER256</f>
        <v>23.95</v>
      </c>
      <c r="AU168" s="3">
        <f>'Pine Stumpage'!ES256</f>
        <v>30.77</v>
      </c>
      <c r="AV168" s="5"/>
      <c r="AW168" s="2"/>
      <c r="AX168" s="2"/>
      <c r="AY168" s="5"/>
      <c r="AZ168" s="5"/>
    </row>
    <row r="169" spans="1:52" x14ac:dyDescent="0.25">
      <c r="A169" s="2">
        <v>2017</v>
      </c>
      <c r="B169" s="2">
        <v>4</v>
      </c>
      <c r="C169" s="2">
        <v>164</v>
      </c>
      <c r="D169" s="3">
        <f>'Pine Stumpage'!F257</f>
        <v>177</v>
      </c>
      <c r="E169" s="3">
        <f>'Pine Stumpage'!G257</f>
        <v>187</v>
      </c>
      <c r="F169" s="3">
        <f>'Pine Stumpage'!M257</f>
        <v>177</v>
      </c>
      <c r="G169" s="3">
        <f>'Pine Stumpage'!N257</f>
        <v>161</v>
      </c>
      <c r="H169" s="3">
        <f>'Pine Stumpage'!T257</f>
        <v>233</v>
      </c>
      <c r="I169" s="3">
        <f>'Pine Stumpage'!U257</f>
        <v>212</v>
      </c>
      <c r="J169" s="3">
        <f>'Pine Stumpage'!AA257</f>
        <v>168</v>
      </c>
      <c r="K169" s="3">
        <f>'Pine Stumpage'!AB257</f>
        <v>205</v>
      </c>
      <c r="L169" s="3">
        <f>'Pine Stumpage'!AH257</f>
        <v>176</v>
      </c>
      <c r="M169" s="3">
        <f>'Pine Stumpage'!AI257</f>
        <v>171</v>
      </c>
      <c r="N169" s="3">
        <f>'Pine Stumpage'!AO257</f>
        <v>164</v>
      </c>
      <c r="O169" s="3">
        <f>'Pine Stumpage'!AP257</f>
        <v>184</v>
      </c>
      <c r="P169" s="3">
        <f>'Pine Stumpage'!AV257</f>
        <v>160</v>
      </c>
      <c r="Q169" s="3">
        <f>'Pine Stumpage'!AW257</f>
        <v>200</v>
      </c>
      <c r="R169" s="3">
        <f>'Pine Stumpage'!BC257</f>
        <v>178</v>
      </c>
      <c r="S169" s="3">
        <f>'Pine Stumpage'!BD257</f>
        <v>198</v>
      </c>
      <c r="T169" s="3">
        <f>'Pine Stumpage'!BJ257</f>
        <v>137</v>
      </c>
      <c r="U169" s="3">
        <f>'Pine Stumpage'!BK257</f>
        <v>140</v>
      </c>
      <c r="V169" s="3">
        <f>'Pine Stumpage'!BP257</f>
        <v>183</v>
      </c>
      <c r="W169" s="3">
        <f>'Pine Stumpage'!BQ257</f>
        <v>188</v>
      </c>
      <c r="X169" s="3">
        <f>'Pine Stumpage'!BU257</f>
        <v>144</v>
      </c>
      <c r="Y169" s="3">
        <f>'Pine Stumpage'!BV257</f>
        <v>153</v>
      </c>
      <c r="Z169">
        <f>'Pine Stumpage'!CC257</f>
        <v>22.87</v>
      </c>
      <c r="AA169" s="3">
        <f>'Pine Stumpage'!CD257</f>
        <v>27.34</v>
      </c>
      <c r="AB169" s="3">
        <f>'Pine Stumpage'!CJ257</f>
        <v>17.04</v>
      </c>
      <c r="AC169" s="3">
        <f>'Pine Stumpage'!CK257</f>
        <v>17.62</v>
      </c>
      <c r="AD169" s="3">
        <f>'Pine Stumpage'!CQ257</f>
        <v>42.05</v>
      </c>
      <c r="AE169" s="3">
        <f>'Pine Stumpage'!CR257</f>
        <v>32.89</v>
      </c>
      <c r="AF169" s="3">
        <f>'Pine Stumpage'!CX257</f>
        <v>24.89</v>
      </c>
      <c r="AG169" s="3">
        <f>'Pine Stumpage'!CY257</f>
        <v>38.86</v>
      </c>
      <c r="AH169" s="3">
        <f>'Pine Stumpage'!DE257</f>
        <v>28.68</v>
      </c>
      <c r="AI169" s="3">
        <f>'Pine Stumpage'!DF257</f>
        <v>24.93</v>
      </c>
      <c r="AJ169" s="3">
        <f>'Pine Stumpage'!DL257</f>
        <v>14.62</v>
      </c>
      <c r="AK169" s="3">
        <f>'Pine Stumpage'!DM257</f>
        <v>22.61</v>
      </c>
      <c r="AL169" s="3">
        <f>'Pine Stumpage'!DS257</f>
        <v>21.76</v>
      </c>
      <c r="AM169" s="3">
        <f>'Pine Stumpage'!DT257</f>
        <v>35.93</v>
      </c>
      <c r="AN169" s="3">
        <f>'Pine Stumpage'!DZ257</f>
        <v>22.25</v>
      </c>
      <c r="AO169" s="3">
        <f>'Pine Stumpage'!EA257</f>
        <v>33.29</v>
      </c>
      <c r="AP169" s="3">
        <f>'Pine Stumpage'!EG257</f>
        <v>16.34</v>
      </c>
      <c r="AQ169" s="3">
        <f>'Pine Stumpage'!EH257</f>
        <v>15.87</v>
      </c>
      <c r="AR169" s="3">
        <f>'Pine Stumpage'!EM257</f>
        <v>23.09</v>
      </c>
      <c r="AS169" s="3">
        <f>'Pine Stumpage'!EN257</f>
        <v>25.52</v>
      </c>
      <c r="AT169" s="3">
        <f>'Pine Stumpage'!ER257</f>
        <v>26</v>
      </c>
      <c r="AU169" s="3">
        <f>'Pine Stumpage'!ES257</f>
        <v>32.96</v>
      </c>
      <c r="AV169" s="5"/>
      <c r="AW169" s="2"/>
      <c r="AX169" s="2"/>
      <c r="AY169" s="5"/>
      <c r="AZ169" s="5"/>
    </row>
    <row r="170" spans="1:52" x14ac:dyDescent="0.25">
      <c r="A170" s="2">
        <v>2018</v>
      </c>
      <c r="B170" s="17">
        <v>1</v>
      </c>
      <c r="C170" s="2">
        <v>165</v>
      </c>
      <c r="D170" s="3">
        <f>'Pine Stumpage'!F258</f>
        <v>182</v>
      </c>
      <c r="E170" s="3">
        <f>'Pine Stumpage'!G258</f>
        <v>195</v>
      </c>
      <c r="F170" s="3">
        <f>'Pine Stumpage'!M258</f>
        <v>177</v>
      </c>
      <c r="G170" s="3">
        <f>'Pine Stumpage'!N258</f>
        <v>166</v>
      </c>
      <c r="H170" s="3">
        <f>'Pine Stumpage'!T258</f>
        <v>231</v>
      </c>
      <c r="I170" s="3">
        <f>'Pine Stumpage'!U258</f>
        <v>199</v>
      </c>
      <c r="J170" s="3">
        <f>'Pine Stumpage'!AA258</f>
        <v>168</v>
      </c>
      <c r="K170" s="3">
        <f>'Pine Stumpage'!AB258</f>
        <v>210</v>
      </c>
      <c r="L170" s="3">
        <f>'Pine Stumpage'!AH258</f>
        <v>193</v>
      </c>
      <c r="M170" s="3">
        <f>'Pine Stumpage'!AI258</f>
        <v>174</v>
      </c>
      <c r="N170" s="3">
        <f>'Pine Stumpage'!AO258</f>
        <v>166</v>
      </c>
      <c r="O170" s="3">
        <f>'Pine Stumpage'!AP258</f>
        <v>184</v>
      </c>
      <c r="P170" s="3">
        <f>'Pine Stumpage'!AV258</f>
        <v>165</v>
      </c>
      <c r="Q170" s="3">
        <f>'Pine Stumpage'!AW258</f>
        <v>210</v>
      </c>
      <c r="R170" s="3">
        <f>'Pine Stumpage'!BC258</f>
        <v>169</v>
      </c>
      <c r="S170" s="3">
        <f>'Pine Stumpage'!BD258</f>
        <v>205</v>
      </c>
      <c r="T170" s="3">
        <f>'Pine Stumpage'!BJ258</f>
        <v>139</v>
      </c>
      <c r="U170" s="3">
        <f>'Pine Stumpage'!BK258</f>
        <v>135</v>
      </c>
      <c r="V170" s="3">
        <f>'Pine Stumpage'!BP258</f>
        <v>203</v>
      </c>
      <c r="W170" s="3">
        <f>'Pine Stumpage'!BQ258</f>
        <v>190</v>
      </c>
      <c r="X170" s="3">
        <f>'Pine Stumpage'!BU258</f>
        <v>146</v>
      </c>
      <c r="Y170" s="3">
        <f>'Pine Stumpage'!BV258</f>
        <v>149</v>
      </c>
      <c r="Z170">
        <f>'Pine Stumpage'!CC258</f>
        <v>19.3</v>
      </c>
      <c r="AA170" s="3">
        <f>'Pine Stumpage'!CD258</f>
        <v>28.44</v>
      </c>
      <c r="AB170" s="3">
        <f>'Pine Stumpage'!CJ258</f>
        <v>19.39</v>
      </c>
      <c r="AC170" s="3">
        <f>'Pine Stumpage'!CK258</f>
        <v>17.27</v>
      </c>
      <c r="AD170" s="3">
        <f>'Pine Stumpage'!CQ258</f>
        <v>42.89</v>
      </c>
      <c r="AE170" s="3">
        <f>'Pine Stumpage'!CR258</f>
        <v>31.76</v>
      </c>
      <c r="AF170" s="3">
        <f>'Pine Stumpage'!CX258</f>
        <v>24.37</v>
      </c>
      <c r="AG170" s="3">
        <f>'Pine Stumpage'!CY258</f>
        <v>36.840000000000003</v>
      </c>
      <c r="AH170" s="3">
        <f>'Pine Stumpage'!DE258</f>
        <v>31.05</v>
      </c>
      <c r="AI170" s="3">
        <f>'Pine Stumpage'!DF258</f>
        <v>23.39</v>
      </c>
      <c r="AJ170" s="3">
        <f>'Pine Stumpage'!DL258</f>
        <v>12.24</v>
      </c>
      <c r="AK170" s="3">
        <f>'Pine Stumpage'!DM258</f>
        <v>20.77</v>
      </c>
      <c r="AL170" s="3">
        <f>'Pine Stumpage'!DS258</f>
        <v>23.48</v>
      </c>
      <c r="AM170" s="3">
        <f>'Pine Stumpage'!DT258</f>
        <v>37.93</v>
      </c>
      <c r="AN170" s="3">
        <f>'Pine Stumpage'!DZ258</f>
        <v>23.33</v>
      </c>
      <c r="AO170" s="3">
        <f>'Pine Stumpage'!EA258</f>
        <v>34.369999999999997</v>
      </c>
      <c r="AP170" s="3">
        <f>'Pine Stumpage'!EG258</f>
        <v>13.94</v>
      </c>
      <c r="AQ170" s="3">
        <f>'Pine Stumpage'!EH258</f>
        <v>16.43</v>
      </c>
      <c r="AR170" s="3">
        <f>'Pine Stumpage'!EM258</f>
        <v>25.1</v>
      </c>
      <c r="AS170" s="3">
        <f>'Pine Stumpage'!EN258</f>
        <v>24.15</v>
      </c>
      <c r="AT170" s="3">
        <f>'Pine Stumpage'!ER258</f>
        <v>24.79</v>
      </c>
      <c r="AU170" s="3">
        <f>'Pine Stumpage'!ES258</f>
        <v>32.36</v>
      </c>
      <c r="AV170" s="5"/>
      <c r="AW170" s="2"/>
      <c r="AX170" s="2"/>
      <c r="AY170" s="5"/>
      <c r="AZ170" s="5"/>
    </row>
    <row r="171" spans="1:52" x14ac:dyDescent="0.25">
      <c r="A171" s="2">
        <v>2018</v>
      </c>
      <c r="B171" s="17">
        <v>2</v>
      </c>
      <c r="C171" s="2">
        <v>166</v>
      </c>
      <c r="D171" s="3">
        <f>'Pine Stumpage'!F259</f>
        <v>173</v>
      </c>
      <c r="E171" s="3">
        <f>'Pine Stumpage'!G259</f>
        <v>184</v>
      </c>
      <c r="F171" s="3">
        <f>'Pine Stumpage'!M259</f>
        <v>172</v>
      </c>
      <c r="G171" s="3">
        <f>'Pine Stumpage'!N259</f>
        <v>159</v>
      </c>
      <c r="H171" s="3">
        <f>'Pine Stumpage'!T259</f>
        <v>226</v>
      </c>
      <c r="I171" s="3">
        <f>'Pine Stumpage'!U259</f>
        <v>202</v>
      </c>
      <c r="J171" s="3">
        <f>'Pine Stumpage'!AA259</f>
        <v>165</v>
      </c>
      <c r="K171" s="3">
        <f>'Pine Stumpage'!AB259</f>
        <v>212</v>
      </c>
      <c r="L171" s="3">
        <f>'Pine Stumpage'!AH259</f>
        <v>205</v>
      </c>
      <c r="M171" s="3">
        <f>'Pine Stumpage'!AI259</f>
        <v>168</v>
      </c>
      <c r="N171" s="3">
        <f>'Pine Stumpage'!AO259</f>
        <v>173</v>
      </c>
      <c r="O171" s="3">
        <f>'Pine Stumpage'!AP259</f>
        <v>186</v>
      </c>
      <c r="P171" s="3">
        <f>'Pine Stumpage'!AV259</f>
        <v>166</v>
      </c>
      <c r="Q171" s="3">
        <f>'Pine Stumpage'!AW259</f>
        <v>211</v>
      </c>
      <c r="R171" s="3">
        <f>'Pine Stumpage'!BC259</f>
        <v>168</v>
      </c>
      <c r="S171" s="3">
        <f>'Pine Stumpage'!BD259</f>
        <v>205</v>
      </c>
      <c r="T171" s="3">
        <f>'Pine Stumpage'!BJ259</f>
        <v>140</v>
      </c>
      <c r="U171" s="3">
        <f>'Pine Stumpage'!BK259</f>
        <v>131</v>
      </c>
      <c r="V171" s="3">
        <f>'Pine Stumpage'!BP259</f>
        <v>192</v>
      </c>
      <c r="W171" s="3">
        <f>'Pine Stumpage'!BQ259</f>
        <v>184</v>
      </c>
      <c r="X171" s="3">
        <f>'Pine Stumpage'!BU259</f>
        <v>139</v>
      </c>
      <c r="Y171" s="3">
        <f>'Pine Stumpage'!BV259</f>
        <v>148</v>
      </c>
      <c r="Z171">
        <f>'Pine Stumpage'!CC259</f>
        <v>17.88</v>
      </c>
      <c r="AA171" s="3">
        <f>'Pine Stumpage'!CD259</f>
        <v>25.3</v>
      </c>
      <c r="AB171" s="3">
        <f>'Pine Stumpage'!CJ259</f>
        <v>20.03</v>
      </c>
      <c r="AC171" s="3">
        <f>'Pine Stumpage'!CK259</f>
        <v>17.21</v>
      </c>
      <c r="AD171" s="3">
        <f>'Pine Stumpage'!CQ259</f>
        <v>43.16</v>
      </c>
      <c r="AE171" s="3">
        <f>'Pine Stumpage'!CR259</f>
        <v>31.13</v>
      </c>
      <c r="AF171" s="3">
        <f>'Pine Stumpage'!CX259</f>
        <v>24.39</v>
      </c>
      <c r="AG171" s="3">
        <f>'Pine Stumpage'!CY259</f>
        <v>37.19</v>
      </c>
      <c r="AH171" s="3">
        <f>'Pine Stumpage'!DE259</f>
        <v>29.87</v>
      </c>
      <c r="AI171" s="3">
        <f>'Pine Stumpage'!DF259</f>
        <v>23.77</v>
      </c>
      <c r="AJ171" s="3">
        <f>'Pine Stumpage'!DL259</f>
        <v>11.4</v>
      </c>
      <c r="AK171" s="3">
        <f>'Pine Stumpage'!DM259</f>
        <v>19.89</v>
      </c>
      <c r="AL171" s="3">
        <f>'Pine Stumpage'!DS259</f>
        <v>21.59</v>
      </c>
      <c r="AM171" s="3">
        <f>'Pine Stumpage'!DT259</f>
        <v>39.61</v>
      </c>
      <c r="AN171" s="3">
        <f>'Pine Stumpage'!DZ259</f>
        <v>22.14</v>
      </c>
      <c r="AO171" s="3">
        <f>'Pine Stumpage'!EA259</f>
        <v>34.92</v>
      </c>
      <c r="AP171" s="3">
        <f>'Pine Stumpage'!EG259</f>
        <v>13.6</v>
      </c>
      <c r="AQ171" s="3">
        <f>'Pine Stumpage'!EH259</f>
        <v>13.09</v>
      </c>
      <c r="AR171" s="3">
        <f>'Pine Stumpage'!EM259</f>
        <v>24.14</v>
      </c>
      <c r="AS171" s="3">
        <f>'Pine Stumpage'!EN259</f>
        <v>20.22</v>
      </c>
      <c r="AT171" s="3">
        <f>'Pine Stumpage'!ER259</f>
        <v>25.95</v>
      </c>
      <c r="AU171" s="3">
        <f>'Pine Stumpage'!ES259</f>
        <v>31</v>
      </c>
      <c r="AV171" s="5"/>
      <c r="AW171" s="2"/>
      <c r="AX171" s="2"/>
      <c r="AY171" s="5"/>
      <c r="AZ171" s="5"/>
    </row>
    <row r="172" spans="1:52" x14ac:dyDescent="0.25">
      <c r="A172" s="2">
        <v>2018</v>
      </c>
      <c r="B172" s="17">
        <v>3</v>
      </c>
      <c r="C172" s="2">
        <v>167</v>
      </c>
      <c r="D172" s="3">
        <f>'Pine Stumpage'!F260</f>
        <v>179</v>
      </c>
      <c r="E172" s="3">
        <f>'Pine Stumpage'!G260</f>
        <v>180</v>
      </c>
      <c r="F172" s="3">
        <f>'Pine Stumpage'!M260</f>
        <v>173</v>
      </c>
      <c r="G172" s="3">
        <f>'Pine Stumpage'!N260</f>
        <v>159</v>
      </c>
      <c r="H172" s="3">
        <f>'Pine Stumpage'!T260</f>
        <v>234</v>
      </c>
      <c r="I172" s="3">
        <f>'Pine Stumpage'!U260</f>
        <v>212</v>
      </c>
      <c r="J172" s="3">
        <f>'Pine Stumpage'!AA260</f>
        <v>163</v>
      </c>
      <c r="K172" s="3">
        <f>'Pine Stumpage'!AB260</f>
        <v>204</v>
      </c>
      <c r="L172" s="3">
        <f>'Pine Stumpage'!AH260</f>
        <v>196</v>
      </c>
      <c r="M172" s="3">
        <f>'Pine Stumpage'!AI260</f>
        <v>161</v>
      </c>
      <c r="N172" s="3">
        <f>'Pine Stumpage'!AO260</f>
        <v>176</v>
      </c>
      <c r="O172" s="3">
        <f>'Pine Stumpage'!AP260</f>
        <v>182</v>
      </c>
      <c r="P172" s="3">
        <f>'Pine Stumpage'!AV260</f>
        <v>167</v>
      </c>
      <c r="Q172" s="3">
        <f>'Pine Stumpage'!AW260</f>
        <v>221</v>
      </c>
      <c r="R172" s="3">
        <f>'Pine Stumpage'!BC260</f>
        <v>164</v>
      </c>
      <c r="S172" s="3">
        <f>'Pine Stumpage'!BD260</f>
        <v>206</v>
      </c>
      <c r="T172" s="3">
        <f>'Pine Stumpage'!BJ260</f>
        <v>139</v>
      </c>
      <c r="U172" s="3">
        <f>'Pine Stumpage'!BK260</f>
        <v>140</v>
      </c>
      <c r="V172" s="3">
        <f>'Pine Stumpage'!BP260</f>
        <v>186</v>
      </c>
      <c r="W172" s="3">
        <f>'Pine Stumpage'!BQ260</f>
        <v>181</v>
      </c>
      <c r="X172" s="3">
        <f>'Pine Stumpage'!BU260</f>
        <v>144</v>
      </c>
      <c r="Y172" s="3">
        <f>'Pine Stumpage'!BV260</f>
        <v>164</v>
      </c>
      <c r="Z172">
        <f>'Pine Stumpage'!CC260</f>
        <v>18.05</v>
      </c>
      <c r="AA172" s="3">
        <f>'Pine Stumpage'!CD260</f>
        <v>23.61</v>
      </c>
      <c r="AB172" s="3">
        <f>'Pine Stumpage'!CJ260</f>
        <v>17.329999999999998</v>
      </c>
      <c r="AC172" s="3">
        <f>'Pine Stumpage'!CK260</f>
        <v>16.649999999999999</v>
      </c>
      <c r="AD172" s="3">
        <f>'Pine Stumpage'!CQ260</f>
        <v>42.77</v>
      </c>
      <c r="AE172" s="3">
        <f>'Pine Stumpage'!CR260</f>
        <v>33.14</v>
      </c>
      <c r="AF172" s="3">
        <f>'Pine Stumpage'!CX260</f>
        <v>22.53</v>
      </c>
      <c r="AG172" s="3">
        <f>'Pine Stumpage'!CY260</f>
        <v>35.47</v>
      </c>
      <c r="AH172" s="3">
        <f>'Pine Stumpage'!DE260</f>
        <v>24.78</v>
      </c>
      <c r="AI172" s="3">
        <f>'Pine Stumpage'!DF260</f>
        <v>18.670000000000002</v>
      </c>
      <c r="AJ172" s="3">
        <f>'Pine Stumpage'!DL260</f>
        <v>9.6</v>
      </c>
      <c r="AK172" s="3">
        <f>'Pine Stumpage'!DM260</f>
        <v>18.05</v>
      </c>
      <c r="AL172" s="3">
        <f>'Pine Stumpage'!DS260</f>
        <v>20.52</v>
      </c>
      <c r="AM172" s="3">
        <f>'Pine Stumpage'!DT260</f>
        <v>33.93</v>
      </c>
      <c r="AN172" s="3">
        <f>'Pine Stumpage'!DZ260</f>
        <v>22.9</v>
      </c>
      <c r="AO172" s="3">
        <f>'Pine Stumpage'!EA260</f>
        <v>31.75</v>
      </c>
      <c r="AP172" s="3">
        <f>'Pine Stumpage'!EG260</f>
        <v>13.63</v>
      </c>
      <c r="AQ172" s="3">
        <f>'Pine Stumpage'!EH260</f>
        <v>13.67</v>
      </c>
      <c r="AR172" s="3">
        <f>'Pine Stumpage'!EM260</f>
        <v>22.37</v>
      </c>
      <c r="AS172" s="3">
        <f>'Pine Stumpage'!EN260</f>
        <v>18.72</v>
      </c>
      <c r="AT172" s="3">
        <f>'Pine Stumpage'!ER260</f>
        <v>28.81</v>
      </c>
      <c r="AU172" s="3">
        <f>'Pine Stumpage'!ES260</f>
        <v>30.27</v>
      </c>
      <c r="AV172" s="5"/>
      <c r="AW172" s="2"/>
      <c r="AX172" s="2"/>
      <c r="AY172" s="5"/>
      <c r="AZ172" s="5"/>
    </row>
    <row r="173" spans="1:52" x14ac:dyDescent="0.25">
      <c r="A173" s="2">
        <v>2018</v>
      </c>
      <c r="B173" s="2">
        <v>4</v>
      </c>
      <c r="C173" s="2">
        <v>168</v>
      </c>
      <c r="D173" s="3">
        <f>'Pine Stumpage'!F261</f>
        <v>171</v>
      </c>
      <c r="E173" s="3">
        <f>'Pine Stumpage'!G261</f>
        <v>180</v>
      </c>
      <c r="F173" s="3">
        <f>'Pine Stumpage'!M261</f>
        <v>183</v>
      </c>
      <c r="G173" s="3">
        <f>'Pine Stumpage'!N261</f>
        <v>169</v>
      </c>
      <c r="H173" s="3">
        <f>'Pine Stumpage'!T261</f>
        <v>226</v>
      </c>
      <c r="I173" s="3">
        <f>'Pine Stumpage'!U261</f>
        <v>202</v>
      </c>
      <c r="J173" s="3">
        <f>'Pine Stumpage'!AA261</f>
        <v>179</v>
      </c>
      <c r="K173" s="3">
        <f>'Pine Stumpage'!AB261</f>
        <v>204</v>
      </c>
      <c r="L173" s="3">
        <f>'Pine Stumpage'!AH261</f>
        <v>192</v>
      </c>
      <c r="M173" s="3">
        <f>'Pine Stumpage'!AI261</f>
        <v>159</v>
      </c>
      <c r="N173" s="3">
        <f>'Pine Stumpage'!AO261</f>
        <v>161</v>
      </c>
      <c r="O173" s="3">
        <f>'Pine Stumpage'!AP261</f>
        <v>187</v>
      </c>
      <c r="P173" s="3">
        <f>'Pine Stumpage'!AV261</f>
        <v>166</v>
      </c>
      <c r="Q173" s="3">
        <f>'Pine Stumpage'!AW261</f>
        <v>202</v>
      </c>
      <c r="R173" s="3">
        <f>'Pine Stumpage'!BC261</f>
        <v>169</v>
      </c>
      <c r="S173" s="3">
        <f>'Pine Stumpage'!BD261</f>
        <v>204</v>
      </c>
      <c r="T173" s="3">
        <f>'Pine Stumpage'!BJ261</f>
        <v>139</v>
      </c>
      <c r="U173" s="3">
        <f>'Pine Stumpage'!BK261</f>
        <v>157</v>
      </c>
      <c r="V173" s="3">
        <f>'Pine Stumpage'!BP261</f>
        <v>196</v>
      </c>
      <c r="W173" s="3">
        <f>'Pine Stumpage'!BQ261</f>
        <v>195</v>
      </c>
      <c r="X173" s="3">
        <f>'Pine Stumpage'!BU261</f>
        <v>151</v>
      </c>
      <c r="Y173" s="3">
        <f>'Pine Stumpage'!BV261</f>
        <v>168</v>
      </c>
      <c r="Z173">
        <f>'Pine Stumpage'!CC261</f>
        <v>16.05</v>
      </c>
      <c r="AA173" s="3">
        <f>'Pine Stumpage'!CD261</f>
        <v>29.46</v>
      </c>
      <c r="AB173" s="3">
        <f>'Pine Stumpage'!CJ261</f>
        <v>17.88</v>
      </c>
      <c r="AC173" s="3">
        <f>'Pine Stumpage'!CK261</f>
        <v>19.21</v>
      </c>
      <c r="AD173" s="3">
        <f>'Pine Stumpage'!CQ261</f>
        <v>39.82</v>
      </c>
      <c r="AE173" s="3">
        <f>'Pine Stumpage'!CR261</f>
        <v>20.83</v>
      </c>
      <c r="AF173" s="3">
        <f>'Pine Stumpage'!CX261</f>
        <v>25.74</v>
      </c>
      <c r="AG173" s="3">
        <f>'Pine Stumpage'!CY261</f>
        <v>37.92</v>
      </c>
      <c r="AH173" s="3">
        <f>'Pine Stumpage'!DE261</f>
        <v>24.5</v>
      </c>
      <c r="AI173" s="3">
        <f>'Pine Stumpage'!DF261</f>
        <v>20.059999999999999</v>
      </c>
      <c r="AJ173" s="3">
        <f>'Pine Stumpage'!DL261</f>
        <v>11.63</v>
      </c>
      <c r="AK173" s="3">
        <f>'Pine Stumpage'!DM261</f>
        <v>17.809999999999999</v>
      </c>
      <c r="AL173" s="3">
        <f>'Pine Stumpage'!DS261</f>
        <v>20.43</v>
      </c>
      <c r="AM173" s="3">
        <f>'Pine Stumpage'!DT261</f>
        <v>35.26</v>
      </c>
      <c r="AN173" s="3">
        <f>'Pine Stumpage'!DZ261</f>
        <v>21.83</v>
      </c>
      <c r="AO173" s="3">
        <f>'Pine Stumpage'!EA261</f>
        <v>30.27</v>
      </c>
      <c r="AP173" s="3">
        <f>'Pine Stumpage'!EG261</f>
        <v>13.94</v>
      </c>
      <c r="AQ173" s="3">
        <f>'Pine Stumpage'!EH261</f>
        <v>15.23</v>
      </c>
      <c r="AR173" s="3">
        <f>'Pine Stumpage'!EM261</f>
        <v>28.17</v>
      </c>
      <c r="AS173" s="3">
        <f>'Pine Stumpage'!EN261</f>
        <v>19.670000000000002</v>
      </c>
      <c r="AT173" s="3">
        <f>'Pine Stumpage'!ER261</f>
        <v>31.55</v>
      </c>
      <c r="AU173" s="3">
        <f>'Pine Stumpage'!ES261</f>
        <v>33.090000000000003</v>
      </c>
      <c r="AV173" s="5"/>
      <c r="AW173" s="2"/>
      <c r="AX173" s="2"/>
      <c r="AY173" s="5"/>
      <c r="AZ173" s="5"/>
    </row>
    <row r="174" spans="1:52" x14ac:dyDescent="0.25">
      <c r="A174" s="2">
        <v>2019</v>
      </c>
      <c r="B174" s="17">
        <v>1</v>
      </c>
      <c r="C174" s="2">
        <v>169</v>
      </c>
      <c r="D174" s="3">
        <f>'Pine Stumpage'!F262</f>
        <v>167.44</v>
      </c>
      <c r="E174" s="3">
        <f>'Pine Stumpage'!G262</f>
        <v>177.94</v>
      </c>
      <c r="F174" s="3">
        <f>'Pine Stumpage'!M262</f>
        <v>190.67999999999998</v>
      </c>
      <c r="G174" s="3">
        <f>'Pine Stumpage'!N262</f>
        <v>167.51</v>
      </c>
      <c r="H174" s="3">
        <f>'Pine Stumpage'!T262</f>
        <v>207.54999999999998</v>
      </c>
      <c r="I174" s="3">
        <f>'Pine Stumpage'!U262</f>
        <v>207.97</v>
      </c>
      <c r="J174" s="3">
        <f>'Pine Stumpage'!AA262</f>
        <v>169.26</v>
      </c>
      <c r="K174" s="3">
        <f>'Pine Stumpage'!AB262</f>
        <v>196.49</v>
      </c>
      <c r="L174" s="3">
        <f>'Pine Stumpage'!AH262</f>
        <v>187.53</v>
      </c>
      <c r="M174" s="3">
        <f>'Pine Stumpage'!AI262</f>
        <v>156.87</v>
      </c>
      <c r="N174" s="3">
        <f>'Pine Stumpage'!AO262</f>
        <v>152.17999999999998</v>
      </c>
      <c r="O174" s="3">
        <f>'Pine Stumpage'!AP262</f>
        <v>174.23000000000002</v>
      </c>
      <c r="P174" s="3">
        <f>'Pine Stumpage'!AV262</f>
        <v>169.4</v>
      </c>
      <c r="Q174" s="3">
        <f>'Pine Stumpage'!AW262</f>
        <v>249.90000000000003</v>
      </c>
      <c r="R174" s="3">
        <f>'Pine Stumpage'!BC262</f>
        <v>157.22</v>
      </c>
      <c r="S174" s="3">
        <f>'Pine Stumpage'!BD262</f>
        <v>187.6</v>
      </c>
      <c r="T174" s="3">
        <f>'Pine Stumpage'!BJ262</f>
        <v>130.48000000000002</v>
      </c>
      <c r="U174" s="3">
        <f>'Pine Stumpage'!BK262</f>
        <v>136.08000000000001</v>
      </c>
      <c r="V174" s="3">
        <f>'Pine Stumpage'!BP262</f>
        <v>194.32000000000002</v>
      </c>
      <c r="W174" s="3">
        <f>'Pine Stumpage'!BQ262</f>
        <v>182.56</v>
      </c>
      <c r="X174" s="3">
        <f>'Pine Stumpage'!BU262</f>
        <v>139.09</v>
      </c>
      <c r="Y174" s="3">
        <f>'Pine Stumpage'!BV262</f>
        <v>159.66999999999999</v>
      </c>
      <c r="Z174">
        <f>'Pine Stumpage'!CC262</f>
        <v>16.910799999999998</v>
      </c>
      <c r="AA174" s="3">
        <f>'Pine Stumpage'!CD262</f>
        <v>28.434799999999999</v>
      </c>
      <c r="AB174" s="3">
        <f>'Pine Stumpage'!CJ262</f>
        <v>25.888800000000003</v>
      </c>
      <c r="AC174" s="3">
        <f>'Pine Stumpage'!CK262</f>
        <v>22.324400000000001</v>
      </c>
      <c r="AD174" s="3">
        <f>'Pine Stumpage'!CQ262</f>
        <v>44.434399999999997</v>
      </c>
      <c r="AE174" s="3">
        <f>'Pine Stumpage'!CR262</f>
        <v>27.604000000000003</v>
      </c>
      <c r="AF174" s="3">
        <f>'Pine Stumpage'!CX262</f>
        <v>27.523600000000002</v>
      </c>
      <c r="AG174" s="3">
        <f>'Pine Stumpage'!CY262</f>
        <v>38.592000000000006</v>
      </c>
      <c r="AH174" s="3">
        <f>'Pine Stumpage'!DE262</f>
        <v>27.014400000000002</v>
      </c>
      <c r="AI174" s="3">
        <f>'Pine Stumpage'!DF262</f>
        <v>24.522000000000002</v>
      </c>
      <c r="AJ174" s="3">
        <f>'Pine Stumpage'!DL262</f>
        <v>9.2192000000000007</v>
      </c>
      <c r="AK174" s="3">
        <f>'Pine Stumpage'!DM262</f>
        <v>20.180400000000002</v>
      </c>
      <c r="AL174" s="3">
        <f>'Pine Stumpage'!DS262</f>
        <v>22.860399999999998</v>
      </c>
      <c r="AM174" s="3">
        <f>'Pine Stumpage'!DT262</f>
        <v>31.543600000000001</v>
      </c>
      <c r="AN174" s="3">
        <f>'Pine Stumpage'!DZ262</f>
        <v>26.076400000000003</v>
      </c>
      <c r="AO174" s="3">
        <f>'Pine Stumpage'!EA262</f>
        <v>35.510000000000005</v>
      </c>
      <c r="AP174" s="3">
        <f>'Pine Stumpage'!EG262</f>
        <v>14.364800000000002</v>
      </c>
      <c r="AQ174" s="3">
        <f>'Pine Stumpage'!EH262</f>
        <v>13.185600000000001</v>
      </c>
      <c r="AR174" s="3">
        <f>'Pine Stumpage'!EM262</f>
        <v>32.803200000000004</v>
      </c>
      <c r="AS174" s="3">
        <f>'Pine Stumpage'!EN262</f>
        <v>35.912000000000006</v>
      </c>
      <c r="AT174" s="3">
        <f>'Pine Stumpage'!ER262</f>
        <v>33.848400000000005</v>
      </c>
      <c r="AU174" s="3">
        <f>'Pine Stumpage'!ES262</f>
        <v>37.734400000000001</v>
      </c>
      <c r="AV174" s="5"/>
      <c r="AW174" s="2"/>
      <c r="AX174" s="2"/>
      <c r="AY174" s="5"/>
      <c r="AZ174" s="5"/>
    </row>
    <row r="175" spans="1:52" x14ac:dyDescent="0.25">
      <c r="A175" s="2">
        <v>2019</v>
      </c>
      <c r="B175" s="17">
        <v>2</v>
      </c>
      <c r="C175" s="2">
        <v>170</v>
      </c>
      <c r="D175" s="3">
        <f>'Pine Stumpage'!F263</f>
        <v>164</v>
      </c>
      <c r="E175" s="3">
        <f>'Pine Stumpage'!G263</f>
        <v>166</v>
      </c>
      <c r="F175" s="3">
        <f>'Pine Stumpage'!M263</f>
        <v>183</v>
      </c>
      <c r="G175" s="3">
        <f>'Pine Stumpage'!N263</f>
        <v>165</v>
      </c>
      <c r="H175" s="3">
        <f>'Pine Stumpage'!T263</f>
        <v>207</v>
      </c>
      <c r="I175" s="3">
        <f>'Pine Stumpage'!U263</f>
        <v>190</v>
      </c>
      <c r="J175" s="3">
        <f>'Pine Stumpage'!AA263</f>
        <v>160</v>
      </c>
      <c r="K175" s="3">
        <f>'Pine Stumpage'!AB263</f>
        <v>193</v>
      </c>
      <c r="L175" s="3">
        <f>'Pine Stumpage'!AH263</f>
        <v>186</v>
      </c>
      <c r="M175" s="3">
        <f>'Pine Stumpage'!AI263</f>
        <v>160</v>
      </c>
      <c r="N175" s="3">
        <f>'Pine Stumpage'!AO263</f>
        <v>152</v>
      </c>
      <c r="O175" s="3">
        <f>'Pine Stumpage'!AP263</f>
        <v>174</v>
      </c>
      <c r="P175" s="3">
        <f>'Pine Stumpage'!AV263</f>
        <v>159</v>
      </c>
      <c r="Q175" s="3">
        <f>'Pine Stumpage'!AW263</f>
        <v>239</v>
      </c>
      <c r="R175" s="3">
        <f>'Pine Stumpage'!BC263</f>
        <v>153</v>
      </c>
      <c r="S175" s="3">
        <f>'Pine Stumpage'!BD263</f>
        <v>186</v>
      </c>
      <c r="T175" s="3">
        <f>'Pine Stumpage'!BJ263</f>
        <v>134</v>
      </c>
      <c r="U175" s="3">
        <f>'Pine Stumpage'!BK263</f>
        <v>135</v>
      </c>
      <c r="V175" s="3">
        <f>'Pine Stumpage'!BP263</f>
        <v>214</v>
      </c>
      <c r="W175" s="3">
        <f>'Pine Stumpage'!BQ263</f>
        <v>181</v>
      </c>
      <c r="X175" s="3">
        <f>'Pine Stumpage'!BU263</f>
        <v>141</v>
      </c>
      <c r="Y175" s="3">
        <f>'Pine Stumpage'!BV263</f>
        <v>142</v>
      </c>
      <c r="Z175">
        <f>'Pine Stumpage'!CC263</f>
        <v>16.440000000000001</v>
      </c>
      <c r="AA175" s="3">
        <f>'Pine Stumpage'!CD263</f>
        <v>24.11</v>
      </c>
      <c r="AB175" s="3">
        <f>'Pine Stumpage'!CJ263</f>
        <v>18.5</v>
      </c>
      <c r="AC175" s="3">
        <f>'Pine Stumpage'!CK263</f>
        <v>17.66</v>
      </c>
      <c r="AD175" s="3">
        <f>'Pine Stumpage'!CQ263</f>
        <v>41.81</v>
      </c>
      <c r="AE175" s="3">
        <f>'Pine Stumpage'!CR263</f>
        <v>29.06</v>
      </c>
      <c r="AF175" s="3">
        <f>'Pine Stumpage'!CX263</f>
        <v>25.19</v>
      </c>
      <c r="AG175" s="3">
        <f>'Pine Stumpage'!CY263</f>
        <v>40.15</v>
      </c>
      <c r="AH175" s="3">
        <f>'Pine Stumpage'!DE263</f>
        <v>27.27</v>
      </c>
      <c r="AI175" s="3">
        <f>'Pine Stumpage'!DF263</f>
        <v>21.29</v>
      </c>
      <c r="AJ175" s="3">
        <f>'Pine Stumpage'!DL263</f>
        <v>10.95</v>
      </c>
      <c r="AK175" s="3">
        <f>'Pine Stumpage'!DM263</f>
        <v>21.49</v>
      </c>
      <c r="AL175" s="3">
        <f>'Pine Stumpage'!DS263</f>
        <v>21.14</v>
      </c>
      <c r="AM175" s="3">
        <f>'Pine Stumpage'!DT263</f>
        <v>23.99</v>
      </c>
      <c r="AN175" s="3">
        <f>'Pine Stumpage'!DZ263</f>
        <v>23.96</v>
      </c>
      <c r="AO175" s="3">
        <f>'Pine Stumpage'!EA263</f>
        <v>35.549999999999997</v>
      </c>
      <c r="AP175" s="3">
        <f>'Pine Stumpage'!EG263</f>
        <v>14.4</v>
      </c>
      <c r="AQ175" s="3">
        <f>'Pine Stumpage'!EH263</f>
        <v>11.44</v>
      </c>
      <c r="AR175" s="3">
        <f>'Pine Stumpage'!EM263</f>
        <v>29.43</v>
      </c>
      <c r="AS175" s="3">
        <f>'Pine Stumpage'!EN263</f>
        <v>27.6</v>
      </c>
      <c r="AT175" s="3">
        <f>'Pine Stumpage'!ER263</f>
        <v>32.14</v>
      </c>
      <c r="AU175" s="3">
        <f>'Pine Stumpage'!ES263</f>
        <v>32.39</v>
      </c>
      <c r="AV175" s="5"/>
      <c r="AW175" s="2"/>
      <c r="AX175" s="2"/>
      <c r="AY175" s="5"/>
      <c r="AZ175" s="5"/>
    </row>
    <row r="176" spans="1:52" x14ac:dyDescent="0.25">
      <c r="A176" s="2">
        <v>2019</v>
      </c>
      <c r="B176" s="17">
        <v>3</v>
      </c>
      <c r="C176" s="2">
        <v>171</v>
      </c>
      <c r="D176" s="3">
        <f>'Pine Stumpage'!F264</f>
        <v>155</v>
      </c>
      <c r="E176" s="3">
        <f>'Pine Stumpage'!G264</f>
        <v>164</v>
      </c>
      <c r="F176" s="3">
        <f>'Pine Stumpage'!M264</f>
        <v>170</v>
      </c>
      <c r="G176" s="3">
        <f>'Pine Stumpage'!N264</f>
        <v>154</v>
      </c>
      <c r="H176" s="3">
        <f>'Pine Stumpage'!T264</f>
        <v>197</v>
      </c>
      <c r="I176" s="3">
        <f>'Pine Stumpage'!U264</f>
        <v>187</v>
      </c>
      <c r="J176" s="3">
        <f>'Pine Stumpage'!AA264</f>
        <v>151</v>
      </c>
      <c r="K176" s="3">
        <f>'Pine Stumpage'!AB264</f>
        <v>179</v>
      </c>
      <c r="L176" s="3">
        <f>'Pine Stumpage'!AH264</f>
        <v>182</v>
      </c>
      <c r="M176" s="3">
        <f>'Pine Stumpage'!AI264</f>
        <v>153</v>
      </c>
      <c r="N176" s="3">
        <f>'Pine Stumpage'!AO264</f>
        <v>150</v>
      </c>
      <c r="O176" s="3">
        <f>'Pine Stumpage'!AP264</f>
        <v>169</v>
      </c>
      <c r="P176" s="3">
        <f>'Pine Stumpage'!AV264</f>
        <v>159</v>
      </c>
      <c r="Q176" s="3">
        <f>'Pine Stumpage'!AW264</f>
        <v>226</v>
      </c>
      <c r="R176" s="3">
        <f>'Pine Stumpage'!BC264</f>
        <v>147</v>
      </c>
      <c r="S176" s="3">
        <f>'Pine Stumpage'!BD264</f>
        <v>177</v>
      </c>
      <c r="T176" s="3">
        <f>'Pine Stumpage'!BJ264</f>
        <v>134</v>
      </c>
      <c r="U176" s="3">
        <f>'Pine Stumpage'!BK264</f>
        <v>124</v>
      </c>
      <c r="V176" s="3">
        <f>'Pine Stumpage'!BP264</f>
        <v>201</v>
      </c>
      <c r="W176" s="3">
        <f>'Pine Stumpage'!BQ264</f>
        <v>188</v>
      </c>
      <c r="X176" s="3">
        <f>'Pine Stumpage'!BU264</f>
        <v>136</v>
      </c>
      <c r="Y176" s="3">
        <f>'Pine Stumpage'!BV264</f>
        <v>143</v>
      </c>
      <c r="Z176">
        <f>'Pine Stumpage'!CC264</f>
        <v>15.79</v>
      </c>
      <c r="AA176" s="3">
        <f>'Pine Stumpage'!CD264</f>
        <v>21.41</v>
      </c>
      <c r="AB176" s="3">
        <f>'Pine Stumpage'!CJ264</f>
        <v>18.37</v>
      </c>
      <c r="AC176" s="3">
        <f>'Pine Stumpage'!CK264</f>
        <v>17.18</v>
      </c>
      <c r="AD176" s="3">
        <f>'Pine Stumpage'!CQ264</f>
        <v>40.98</v>
      </c>
      <c r="AE176" s="3">
        <f>'Pine Stumpage'!CR264</f>
        <v>28.22</v>
      </c>
      <c r="AF176" s="3">
        <f>'Pine Stumpage'!CX264</f>
        <v>24.04</v>
      </c>
      <c r="AG176" s="3">
        <f>'Pine Stumpage'!CY264</f>
        <v>36.76</v>
      </c>
      <c r="AH176" s="3">
        <f>'Pine Stumpage'!DE264</f>
        <v>26.66</v>
      </c>
      <c r="AI176" s="3">
        <f>'Pine Stumpage'!DF264</f>
        <v>19.309999999999999</v>
      </c>
      <c r="AJ176" s="3">
        <f>'Pine Stumpage'!DL264</f>
        <v>11.7</v>
      </c>
      <c r="AK176" s="3">
        <f>'Pine Stumpage'!DM264</f>
        <v>18.63</v>
      </c>
      <c r="AL176" s="3">
        <f>'Pine Stumpage'!DS264</f>
        <v>21.08</v>
      </c>
      <c r="AM176" s="3">
        <f>'Pine Stumpage'!DT264</f>
        <v>26.68</v>
      </c>
      <c r="AN176" s="3">
        <f>'Pine Stumpage'!DZ264</f>
        <v>22.92</v>
      </c>
      <c r="AO176" s="3">
        <f>'Pine Stumpage'!EA264</f>
        <v>30.88</v>
      </c>
      <c r="AP176" s="3">
        <f>'Pine Stumpage'!EG264</f>
        <v>14.65</v>
      </c>
      <c r="AQ176" s="3">
        <f>'Pine Stumpage'!EH264</f>
        <v>13.88</v>
      </c>
      <c r="AR176" s="3">
        <f>'Pine Stumpage'!EM264</f>
        <v>25.25</v>
      </c>
      <c r="AS176" s="3">
        <f>'Pine Stumpage'!EN264</f>
        <v>22.04</v>
      </c>
      <c r="AT176" s="3">
        <f>'Pine Stumpage'!ER264</f>
        <v>25.86</v>
      </c>
      <c r="AU176" s="3">
        <f>'Pine Stumpage'!ES264</f>
        <v>28.8</v>
      </c>
      <c r="AV176" s="5"/>
      <c r="AW176" s="2"/>
      <c r="AX176" s="2"/>
      <c r="AY176" s="5"/>
      <c r="AZ176" s="5"/>
    </row>
    <row r="177" spans="1:52" x14ac:dyDescent="0.25">
      <c r="A177" s="2">
        <v>2019</v>
      </c>
      <c r="B177" s="2">
        <v>4</v>
      </c>
      <c r="C177" s="2">
        <v>172</v>
      </c>
      <c r="D177" s="3">
        <f>'Pine Stumpage'!F265</f>
        <v>159</v>
      </c>
      <c r="E177" s="3">
        <f>'Pine Stumpage'!G265</f>
        <v>162</v>
      </c>
      <c r="F177" s="3">
        <f>'Pine Stumpage'!M265</f>
        <v>172</v>
      </c>
      <c r="G177" s="3">
        <f>'Pine Stumpage'!N265</f>
        <v>162</v>
      </c>
      <c r="H177" s="3">
        <f>'Pine Stumpage'!T265</f>
        <v>202</v>
      </c>
      <c r="I177" s="3">
        <f>'Pine Stumpage'!U265</f>
        <v>179</v>
      </c>
      <c r="J177" s="3">
        <f>'Pine Stumpage'!AA265</f>
        <v>155</v>
      </c>
      <c r="K177" s="3">
        <f>'Pine Stumpage'!AB265</f>
        <v>177</v>
      </c>
      <c r="L177" s="3">
        <f>'Pine Stumpage'!AH265</f>
        <v>183</v>
      </c>
      <c r="M177" s="3">
        <f>'Pine Stumpage'!AI265</f>
        <v>159</v>
      </c>
      <c r="N177" s="3">
        <f>'Pine Stumpage'!AO265</f>
        <v>150</v>
      </c>
      <c r="O177" s="3">
        <f>'Pine Stumpage'!AP265</f>
        <v>168</v>
      </c>
      <c r="P177" s="3">
        <f>'Pine Stumpage'!AV265</f>
        <v>156</v>
      </c>
      <c r="Q177" s="3">
        <f>'Pine Stumpage'!AW265</f>
        <v>231</v>
      </c>
      <c r="R177" s="3">
        <f>'Pine Stumpage'!BC265</f>
        <v>157</v>
      </c>
      <c r="S177" s="3">
        <f>'Pine Stumpage'!BD265</f>
        <v>173</v>
      </c>
      <c r="T177" s="3">
        <f>'Pine Stumpage'!BJ265</f>
        <v>136</v>
      </c>
      <c r="U177" s="3">
        <f>'Pine Stumpage'!BK265</f>
        <v>120</v>
      </c>
      <c r="V177" s="3">
        <f>'Pine Stumpage'!BP265</f>
        <v>189</v>
      </c>
      <c r="W177" s="3">
        <f>'Pine Stumpage'!BQ265</f>
        <v>200</v>
      </c>
      <c r="X177" s="3">
        <f>'Pine Stumpage'!BU265</f>
        <v>154</v>
      </c>
      <c r="Y177" s="3">
        <f>'Pine Stumpage'!BV265</f>
        <v>150</v>
      </c>
      <c r="Z177">
        <f>'Pine Stumpage'!CC265</f>
        <v>15.75</v>
      </c>
      <c r="AA177" s="3">
        <f>'Pine Stumpage'!CD265</f>
        <v>22.37</v>
      </c>
      <c r="AB177" s="3">
        <f>'Pine Stumpage'!CJ265</f>
        <v>16.97</v>
      </c>
      <c r="AC177" s="3">
        <f>'Pine Stumpage'!CK265</f>
        <v>17.3</v>
      </c>
      <c r="AD177" s="3">
        <f>'Pine Stumpage'!CQ265</f>
        <v>38.549999999999997</v>
      </c>
      <c r="AE177" s="3">
        <f>'Pine Stumpage'!CR265</f>
        <v>26.71</v>
      </c>
      <c r="AF177" s="3">
        <f>'Pine Stumpage'!CX265</f>
        <v>24.54</v>
      </c>
      <c r="AG177" s="3">
        <f>'Pine Stumpage'!CY265</f>
        <v>34.14</v>
      </c>
      <c r="AH177" s="3">
        <f>'Pine Stumpage'!DE265</f>
        <v>24.74</v>
      </c>
      <c r="AI177" s="3">
        <f>'Pine Stumpage'!DF265</f>
        <v>16.579999999999998</v>
      </c>
      <c r="AJ177" s="3">
        <f>'Pine Stumpage'!DL265</f>
        <v>9.42</v>
      </c>
      <c r="AK177" s="3">
        <f>'Pine Stumpage'!DM265</f>
        <v>15.71</v>
      </c>
      <c r="AL177" s="3">
        <f>'Pine Stumpage'!DS265</f>
        <v>21.08</v>
      </c>
      <c r="AM177" s="3">
        <f>'Pine Stumpage'!DT265</f>
        <v>31.61</v>
      </c>
      <c r="AN177" s="3">
        <f>'Pine Stumpage'!DZ265</f>
        <v>21.44</v>
      </c>
      <c r="AO177" s="3">
        <f>'Pine Stumpage'!EA265</f>
        <v>28.69</v>
      </c>
      <c r="AP177" s="3">
        <f>'Pine Stumpage'!EG265</f>
        <v>18.21</v>
      </c>
      <c r="AQ177" s="3">
        <f>'Pine Stumpage'!EH265</f>
        <v>14.29</v>
      </c>
      <c r="AR177" s="3">
        <f>'Pine Stumpage'!EM265</f>
        <v>21.88</v>
      </c>
      <c r="AS177" s="3">
        <f>'Pine Stumpage'!EN265</f>
        <v>25.85</v>
      </c>
      <c r="AT177" s="3">
        <f>'Pine Stumpage'!ER265</f>
        <v>32.159999999999997</v>
      </c>
      <c r="AU177" s="3">
        <f>'Pine Stumpage'!ES265</f>
        <v>34.380000000000003</v>
      </c>
      <c r="AV177" s="5"/>
      <c r="AW177" s="2"/>
      <c r="AX177" s="2"/>
      <c r="AY177" s="5"/>
      <c r="AZ177" s="5"/>
    </row>
    <row r="178" spans="1:52" x14ac:dyDescent="0.25">
      <c r="A178" s="2">
        <v>2020</v>
      </c>
      <c r="B178" s="17">
        <v>1</v>
      </c>
      <c r="C178" s="2">
        <v>173</v>
      </c>
      <c r="D178" s="3">
        <f>'Pine Stumpage'!F266</f>
        <v>167</v>
      </c>
      <c r="E178" s="3">
        <f>'Pine Stumpage'!G266</f>
        <v>168</v>
      </c>
      <c r="F178" s="3">
        <f>'Pine Stumpage'!M266</f>
        <v>178</v>
      </c>
      <c r="G178" s="3">
        <f>'Pine Stumpage'!N266</f>
        <v>154</v>
      </c>
      <c r="H178" s="3">
        <f>'Pine Stumpage'!T266</f>
        <v>198</v>
      </c>
      <c r="I178" s="3">
        <f>'Pine Stumpage'!U266</f>
        <v>179</v>
      </c>
      <c r="J178" s="3">
        <f>'Pine Stumpage'!AA266</f>
        <v>153</v>
      </c>
      <c r="K178" s="3">
        <f>'Pine Stumpage'!AB266</f>
        <v>190</v>
      </c>
      <c r="L178" s="3">
        <f>'Pine Stumpage'!AH266</f>
        <v>184</v>
      </c>
      <c r="M178" s="3">
        <f>'Pine Stumpage'!AI266</f>
        <v>160</v>
      </c>
      <c r="N178" s="3">
        <f>'Pine Stumpage'!AO266</f>
        <v>155</v>
      </c>
      <c r="O178" s="3">
        <f>'Pine Stumpage'!AP266</f>
        <v>171</v>
      </c>
      <c r="P178" s="3">
        <f>'Pine Stumpage'!AV266</f>
        <v>146</v>
      </c>
      <c r="Q178" s="3">
        <f>'Pine Stumpage'!AW266</f>
        <v>229</v>
      </c>
      <c r="R178" s="3">
        <f>'Pine Stumpage'!BC266</f>
        <v>157</v>
      </c>
      <c r="S178" s="3">
        <f>'Pine Stumpage'!BD266</f>
        <v>172</v>
      </c>
      <c r="T178" s="3">
        <f>'Pine Stumpage'!BJ266</f>
        <v>136</v>
      </c>
      <c r="U178" s="3">
        <f>'Pine Stumpage'!BK266</f>
        <v>119</v>
      </c>
      <c r="V178" s="3">
        <f>'Pine Stumpage'!BP266</f>
        <v>210</v>
      </c>
      <c r="W178" s="3">
        <f>'Pine Stumpage'!BQ266</f>
        <v>190</v>
      </c>
      <c r="X178" s="3">
        <f>'Pine Stumpage'!BU266</f>
        <v>147</v>
      </c>
      <c r="Y178" s="3">
        <f>'Pine Stumpage'!BV266</f>
        <v>151</v>
      </c>
      <c r="Z178">
        <f>'Pine Stumpage'!CC266</f>
        <v>17.22</v>
      </c>
      <c r="AA178" s="3">
        <f>'Pine Stumpage'!CD266</f>
        <v>24.73</v>
      </c>
      <c r="AB178" s="3">
        <f>'Pine Stumpage'!CJ266</f>
        <v>15.78</v>
      </c>
      <c r="AC178" s="3">
        <f>'Pine Stumpage'!CK266</f>
        <v>14.69</v>
      </c>
      <c r="AD178" s="3">
        <f>'Pine Stumpage'!CQ266</f>
        <v>38.18</v>
      </c>
      <c r="AE178" s="3">
        <f>'Pine Stumpage'!CR266</f>
        <v>28.14</v>
      </c>
      <c r="AF178" s="3">
        <f>'Pine Stumpage'!CX266</f>
        <v>23.2</v>
      </c>
      <c r="AG178" s="3">
        <f>'Pine Stumpage'!CY266</f>
        <v>35.270000000000003</v>
      </c>
      <c r="AH178" s="3">
        <f>'Pine Stumpage'!DE266</f>
        <v>24.19</v>
      </c>
      <c r="AI178" s="3">
        <f>'Pine Stumpage'!DF266</f>
        <v>18.13</v>
      </c>
      <c r="AJ178" s="3">
        <f>'Pine Stumpage'!DL266</f>
        <v>8.94</v>
      </c>
      <c r="AK178" s="3">
        <f>'Pine Stumpage'!DM266</f>
        <v>16.25</v>
      </c>
      <c r="AL178" s="3">
        <f>'Pine Stumpage'!DS266</f>
        <v>19.29</v>
      </c>
      <c r="AM178" s="3">
        <f>'Pine Stumpage'!DT266</f>
        <v>31.3</v>
      </c>
      <c r="AN178" s="3">
        <f>'Pine Stumpage'!DZ266</f>
        <v>23.16</v>
      </c>
      <c r="AO178" s="3">
        <f>'Pine Stumpage'!EA266</f>
        <v>27.1</v>
      </c>
      <c r="AP178" s="3">
        <f>'Pine Stumpage'!EG266</f>
        <v>19.03</v>
      </c>
      <c r="AQ178" s="3">
        <f>'Pine Stumpage'!EH266</f>
        <v>16.86</v>
      </c>
      <c r="AR178" s="3">
        <f>'Pine Stumpage'!EM266</f>
        <v>25.65</v>
      </c>
      <c r="AS178" s="3">
        <f>'Pine Stumpage'!EN266</f>
        <v>28.6</v>
      </c>
      <c r="AT178" s="3">
        <f>'Pine Stumpage'!ER266</f>
        <v>26.9</v>
      </c>
      <c r="AU178" s="3">
        <f>'Pine Stumpage'!ES266</f>
        <v>31.99</v>
      </c>
      <c r="AV178" s="5"/>
      <c r="AW178" s="2"/>
      <c r="AX178" s="2"/>
      <c r="AY178" s="5"/>
      <c r="AZ178" s="5"/>
    </row>
    <row r="179" spans="1:52" x14ac:dyDescent="0.25">
      <c r="A179" s="2">
        <v>2020</v>
      </c>
      <c r="B179" s="17">
        <v>2</v>
      </c>
      <c r="C179" s="2">
        <v>174</v>
      </c>
      <c r="D179" s="3">
        <f>'Pine Stumpage'!F267</f>
        <v>155</v>
      </c>
      <c r="E179" s="3">
        <f>'Pine Stumpage'!G267</f>
        <v>172</v>
      </c>
      <c r="F179" s="3">
        <f>'Pine Stumpage'!M267</f>
        <v>170</v>
      </c>
      <c r="G179" s="3">
        <f>'Pine Stumpage'!N267</f>
        <v>161</v>
      </c>
      <c r="H179" s="3">
        <f>'Pine Stumpage'!T267</f>
        <v>195</v>
      </c>
      <c r="I179" s="3">
        <f>'Pine Stumpage'!U267</f>
        <v>183</v>
      </c>
      <c r="J179" s="3">
        <f>'Pine Stumpage'!AA267</f>
        <v>142</v>
      </c>
      <c r="K179" s="3">
        <f>'Pine Stumpage'!AB267</f>
        <v>189</v>
      </c>
      <c r="L179" s="3">
        <f>'Pine Stumpage'!AH267</f>
        <v>194</v>
      </c>
      <c r="M179" s="3">
        <f>'Pine Stumpage'!AI267</f>
        <v>171</v>
      </c>
      <c r="N179" s="3">
        <f>'Pine Stumpage'!AO267</f>
        <v>140</v>
      </c>
      <c r="O179" s="3">
        <f>'Pine Stumpage'!AP267</f>
        <v>146</v>
      </c>
      <c r="P179" s="3">
        <f>'Pine Stumpage'!AV267</f>
        <v>132</v>
      </c>
      <c r="Q179" s="3">
        <f>'Pine Stumpage'!AW267</f>
        <v>188</v>
      </c>
      <c r="R179" s="3">
        <f>'Pine Stumpage'!BC267</f>
        <v>140</v>
      </c>
      <c r="S179" s="3">
        <f>'Pine Stumpage'!BD267</f>
        <v>175</v>
      </c>
      <c r="T179" s="3">
        <f>'Pine Stumpage'!BJ267</f>
        <v>132</v>
      </c>
      <c r="U179" s="3">
        <f>'Pine Stumpage'!BK267</f>
        <v>116</v>
      </c>
      <c r="V179" s="3">
        <f>'Pine Stumpage'!BP267</f>
        <v>159</v>
      </c>
      <c r="W179" s="3">
        <f>'Pine Stumpage'!BQ267</f>
        <v>168</v>
      </c>
      <c r="X179" s="3">
        <f>'Pine Stumpage'!BU267</f>
        <v>142</v>
      </c>
      <c r="Y179" s="3">
        <f>'Pine Stumpage'!BV267</f>
        <v>138</v>
      </c>
      <c r="Z179">
        <f>'Pine Stumpage'!CC267</f>
        <v>12.32</v>
      </c>
      <c r="AA179" s="3">
        <f>'Pine Stumpage'!CD267</f>
        <v>22.19</v>
      </c>
      <c r="AB179" s="3">
        <f>'Pine Stumpage'!CJ267</f>
        <v>16.399999999999999</v>
      </c>
      <c r="AC179" s="3">
        <f>'Pine Stumpage'!CK267</f>
        <v>15.55</v>
      </c>
      <c r="AD179" s="3">
        <f>'Pine Stumpage'!CQ267</f>
        <v>40.19</v>
      </c>
      <c r="AE179" s="3">
        <f>'Pine Stumpage'!CR267</f>
        <v>29.28</v>
      </c>
      <c r="AF179" s="3">
        <f>'Pine Stumpage'!CX267</f>
        <v>18.68</v>
      </c>
      <c r="AG179" s="3">
        <f>'Pine Stumpage'!CY267</f>
        <v>35.49</v>
      </c>
      <c r="AH179" s="3">
        <f>'Pine Stumpage'!DE267</f>
        <v>23.64</v>
      </c>
      <c r="AI179" s="3">
        <f>'Pine Stumpage'!DF267</f>
        <v>20.02</v>
      </c>
      <c r="AJ179" s="3">
        <f>'Pine Stumpage'!DL267</f>
        <v>8.19</v>
      </c>
      <c r="AK179" s="3">
        <f>'Pine Stumpage'!DM267</f>
        <v>15.78</v>
      </c>
      <c r="AL179" s="3">
        <f>'Pine Stumpage'!DS267</f>
        <v>20</v>
      </c>
      <c r="AM179" s="3">
        <f>'Pine Stumpage'!DT267</f>
        <v>28.76</v>
      </c>
      <c r="AN179" s="3">
        <f>'Pine Stumpage'!DZ267</f>
        <v>22.18</v>
      </c>
      <c r="AO179" s="3">
        <f>'Pine Stumpage'!EA267</f>
        <v>26.48</v>
      </c>
      <c r="AP179" s="3">
        <f>'Pine Stumpage'!EG267</f>
        <v>16.43</v>
      </c>
      <c r="AQ179" s="3">
        <f>'Pine Stumpage'!EH267</f>
        <v>16.739999999999998</v>
      </c>
      <c r="AR179" s="3">
        <f>'Pine Stumpage'!EM267</f>
        <v>21.31</v>
      </c>
      <c r="AS179" s="3">
        <f>'Pine Stumpage'!EN267</f>
        <v>25.8</v>
      </c>
      <c r="AT179" s="3">
        <f>'Pine Stumpage'!ER267</f>
        <v>24.38</v>
      </c>
      <c r="AU179" s="3">
        <f>'Pine Stumpage'!ES267</f>
        <v>32.03</v>
      </c>
      <c r="AV179" s="5"/>
      <c r="AW179" s="2"/>
      <c r="AX179" s="2"/>
      <c r="AY179" s="5"/>
      <c r="AZ179" s="5"/>
    </row>
    <row r="180" spans="1:52" x14ac:dyDescent="0.25">
      <c r="A180" s="2">
        <v>2020</v>
      </c>
      <c r="B180" s="17">
        <v>3</v>
      </c>
      <c r="C180" s="2">
        <v>175</v>
      </c>
      <c r="D180" s="3">
        <f>'Pine Stumpage'!F268</f>
        <v>153</v>
      </c>
      <c r="E180" s="3">
        <f>'Pine Stumpage'!G268</f>
        <v>165</v>
      </c>
      <c r="F180" s="3">
        <f>'Pine Stumpage'!M268</f>
        <v>168</v>
      </c>
      <c r="G180" s="3">
        <f>'Pine Stumpage'!N268</f>
        <v>158</v>
      </c>
      <c r="H180" s="3">
        <f>'Pine Stumpage'!T268</f>
        <v>199</v>
      </c>
      <c r="I180" s="3">
        <f>'Pine Stumpage'!U268</f>
        <v>185</v>
      </c>
      <c r="J180" s="3">
        <f>'Pine Stumpage'!AA268</f>
        <v>144</v>
      </c>
      <c r="K180" s="3">
        <f>'Pine Stumpage'!AB268</f>
        <v>194</v>
      </c>
      <c r="L180" s="3">
        <f>'Pine Stumpage'!AH268</f>
        <v>180</v>
      </c>
      <c r="M180" s="3">
        <f>'Pine Stumpage'!AI268</f>
        <v>146</v>
      </c>
      <c r="N180" s="3">
        <f>'Pine Stumpage'!AO268</f>
        <v>141</v>
      </c>
      <c r="O180" s="3">
        <f>'Pine Stumpage'!AP268</f>
        <v>164</v>
      </c>
      <c r="P180" s="3">
        <f>'Pine Stumpage'!AV268</f>
        <v>131</v>
      </c>
      <c r="Q180" s="3">
        <f>'Pine Stumpage'!AW268</f>
        <v>188</v>
      </c>
      <c r="R180" s="3">
        <f>'Pine Stumpage'!BC268</f>
        <v>135</v>
      </c>
      <c r="S180" s="3">
        <f>'Pine Stumpage'!BD268</f>
        <v>168</v>
      </c>
      <c r="T180" s="3">
        <f>'Pine Stumpage'!BJ268</f>
        <v>115</v>
      </c>
      <c r="U180" s="3">
        <f>'Pine Stumpage'!BK268</f>
        <v>119</v>
      </c>
      <c r="V180" s="3">
        <f>'Pine Stumpage'!BP268</f>
        <v>160</v>
      </c>
      <c r="W180" s="3">
        <f>'Pine Stumpage'!BQ268</f>
        <v>168</v>
      </c>
      <c r="X180" s="3">
        <f>'Pine Stumpage'!BU268</f>
        <v>151</v>
      </c>
      <c r="Y180" s="3">
        <f>'Pine Stumpage'!BV268</f>
        <v>136</v>
      </c>
      <c r="Z180">
        <f>'Pine Stumpage'!CC268</f>
        <v>13.7</v>
      </c>
      <c r="AA180" s="3">
        <f>'Pine Stumpage'!CD268</f>
        <v>18.329999999999998</v>
      </c>
      <c r="AB180" s="3">
        <f>'Pine Stumpage'!CJ268</f>
        <v>16.46</v>
      </c>
      <c r="AC180" s="3">
        <f>'Pine Stumpage'!CK268</f>
        <v>14.84</v>
      </c>
      <c r="AD180" s="3">
        <f>'Pine Stumpage'!CQ268</f>
        <v>39.56</v>
      </c>
      <c r="AE180" s="3">
        <f>'Pine Stumpage'!CR268</f>
        <v>31.95</v>
      </c>
      <c r="AF180" s="3">
        <f>'Pine Stumpage'!CX268</f>
        <v>18.149999999999999</v>
      </c>
      <c r="AG180" s="3">
        <f>'Pine Stumpage'!CY268</f>
        <v>35.93</v>
      </c>
      <c r="AH180" s="3">
        <f>'Pine Stumpage'!DE268</f>
        <v>17.940000000000001</v>
      </c>
      <c r="AI180" s="3">
        <f>'Pine Stumpage'!DF268</f>
        <v>12.88</v>
      </c>
      <c r="AJ180" s="3">
        <f>'Pine Stumpage'!DL268</f>
        <v>9.41</v>
      </c>
      <c r="AK180" s="3">
        <f>'Pine Stumpage'!DM268</f>
        <v>14.57</v>
      </c>
      <c r="AL180" s="3">
        <f>'Pine Stumpage'!DS268</f>
        <v>19.41</v>
      </c>
      <c r="AM180" s="3">
        <f>'Pine Stumpage'!DT268</f>
        <v>32.22</v>
      </c>
      <c r="AN180" s="3">
        <f>'Pine Stumpage'!DZ268</f>
        <v>20.69</v>
      </c>
      <c r="AO180" s="3">
        <f>'Pine Stumpage'!EA268</f>
        <v>26.72</v>
      </c>
      <c r="AP180" s="3">
        <f>'Pine Stumpage'!EG268</f>
        <v>15.09</v>
      </c>
      <c r="AQ180" s="3">
        <f>'Pine Stumpage'!EH268</f>
        <v>14.38</v>
      </c>
      <c r="AR180" s="3">
        <f>'Pine Stumpage'!EM268</f>
        <v>20.37</v>
      </c>
      <c r="AS180" s="3">
        <f>'Pine Stumpage'!EN268</f>
        <v>24.6</v>
      </c>
      <c r="AT180" s="3">
        <f>'Pine Stumpage'!ER268</f>
        <v>29.95</v>
      </c>
      <c r="AU180" s="3">
        <f>'Pine Stumpage'!ES268</f>
        <v>30.65</v>
      </c>
      <c r="AV180" s="5"/>
      <c r="AW180" s="2"/>
      <c r="AX180" s="2"/>
      <c r="AY180" s="5"/>
      <c r="AZ180" s="5"/>
    </row>
    <row r="181" spans="1:52" x14ac:dyDescent="0.25">
      <c r="A181" s="2">
        <v>2020</v>
      </c>
      <c r="B181" s="2">
        <v>4</v>
      </c>
      <c r="C181" s="2">
        <v>176</v>
      </c>
      <c r="D181" s="3">
        <f>'Pine Stumpage'!F269</f>
        <v>159</v>
      </c>
      <c r="E181" s="3">
        <f>'Pine Stumpage'!G269</f>
        <v>171</v>
      </c>
      <c r="F181" s="3">
        <f>'Pine Stumpage'!M269</f>
        <v>180</v>
      </c>
      <c r="G181" s="3">
        <f>'Pine Stumpage'!N269</f>
        <v>153</v>
      </c>
      <c r="H181" s="3">
        <f>'Pine Stumpage'!T269</f>
        <v>210</v>
      </c>
      <c r="I181" s="3">
        <f>'Pine Stumpage'!U269</f>
        <v>205</v>
      </c>
      <c r="J181" s="3">
        <f>'Pine Stumpage'!AA269</f>
        <v>158</v>
      </c>
      <c r="K181" s="3">
        <f>'Pine Stumpage'!AB269</f>
        <v>190</v>
      </c>
      <c r="L181" s="3">
        <f>'Pine Stumpage'!AH269</f>
        <v>179</v>
      </c>
      <c r="M181" s="3">
        <f>'Pine Stumpage'!AI269</f>
        <v>158</v>
      </c>
      <c r="N181" s="3">
        <f>'Pine Stumpage'!AO269</f>
        <v>169</v>
      </c>
      <c r="O181" s="3">
        <f>'Pine Stumpage'!AP269</f>
        <v>165</v>
      </c>
      <c r="P181" s="3">
        <f>'Pine Stumpage'!AV269</f>
        <v>150</v>
      </c>
      <c r="Q181" s="3">
        <f>'Pine Stumpage'!AW269</f>
        <v>230</v>
      </c>
      <c r="R181" s="3">
        <f>'Pine Stumpage'!BC269</f>
        <v>138</v>
      </c>
      <c r="S181" s="3">
        <f>'Pine Stumpage'!BD269</f>
        <v>170</v>
      </c>
      <c r="T181" s="3">
        <f>'Pine Stumpage'!BJ269</f>
        <v>99</v>
      </c>
      <c r="U181" s="3">
        <f>'Pine Stumpage'!BK269</f>
        <v>109</v>
      </c>
      <c r="V181" s="3">
        <f>'Pine Stumpage'!BP269</f>
        <v>182</v>
      </c>
      <c r="W181" s="3">
        <f>'Pine Stumpage'!BQ269</f>
        <v>226</v>
      </c>
      <c r="X181" s="3">
        <f>'Pine Stumpage'!BU269</f>
        <v>147</v>
      </c>
      <c r="Y181" s="3">
        <f>'Pine Stumpage'!BV269</f>
        <v>156</v>
      </c>
      <c r="Z181">
        <f>'Pine Stumpage'!CC269</f>
        <v>15.95</v>
      </c>
      <c r="AA181" s="3">
        <f>'Pine Stumpage'!CD269</f>
        <v>22.19</v>
      </c>
      <c r="AB181" s="3">
        <f>'Pine Stumpage'!CJ269</f>
        <v>14.61</v>
      </c>
      <c r="AC181" s="3">
        <f>'Pine Stumpage'!CK269</f>
        <v>14.82</v>
      </c>
      <c r="AD181" s="3">
        <f>'Pine Stumpage'!CQ269</f>
        <v>42.6</v>
      </c>
      <c r="AE181" s="3">
        <f>'Pine Stumpage'!CR269</f>
        <v>31.12</v>
      </c>
      <c r="AF181" s="3">
        <f>'Pine Stumpage'!CX269</f>
        <v>25.23</v>
      </c>
      <c r="AG181" s="3">
        <f>'Pine Stumpage'!CY269</f>
        <v>36.99</v>
      </c>
      <c r="AH181" s="3">
        <f>'Pine Stumpage'!DE269</f>
        <v>21.49</v>
      </c>
      <c r="AI181" s="3">
        <f>'Pine Stumpage'!DF269</f>
        <v>15.47</v>
      </c>
      <c r="AJ181" s="3">
        <f>'Pine Stumpage'!DL269</f>
        <v>10.81</v>
      </c>
      <c r="AK181" s="3">
        <f>'Pine Stumpage'!DM269</f>
        <v>14.3</v>
      </c>
      <c r="AL181" s="3">
        <f>'Pine Stumpage'!DS269</f>
        <v>20.72</v>
      </c>
      <c r="AM181" s="3">
        <f>'Pine Stumpage'!DT269</f>
        <v>33.450000000000003</v>
      </c>
      <c r="AN181" s="3">
        <f>'Pine Stumpage'!DZ269</f>
        <v>21.88</v>
      </c>
      <c r="AO181" s="3">
        <f>'Pine Stumpage'!EA269</f>
        <v>28.85</v>
      </c>
      <c r="AP181" s="3">
        <f>'Pine Stumpage'!EG269</f>
        <v>16.079999999999998</v>
      </c>
      <c r="AQ181" s="3">
        <f>'Pine Stumpage'!EH269</f>
        <v>15.4</v>
      </c>
      <c r="AR181" s="3">
        <f>'Pine Stumpage'!EM269</f>
        <v>19.72</v>
      </c>
      <c r="AS181" s="3">
        <f>'Pine Stumpage'!EN269</f>
        <v>25.22</v>
      </c>
      <c r="AT181" s="3">
        <f>'Pine Stumpage'!ER269</f>
        <v>25.54</v>
      </c>
      <c r="AU181" s="3">
        <f>'Pine Stumpage'!ES269</f>
        <v>33.47</v>
      </c>
      <c r="AV181" s="5"/>
      <c r="AW181" s="2"/>
      <c r="AX181" s="2"/>
      <c r="AY181" s="5"/>
      <c r="AZ181" s="5"/>
    </row>
    <row r="182" spans="1:52" x14ac:dyDescent="0.25">
      <c r="A182" s="2">
        <v>2021</v>
      </c>
      <c r="B182" s="17">
        <v>1</v>
      </c>
      <c r="C182" s="2">
        <v>177</v>
      </c>
      <c r="D182" s="3">
        <f>'Pine Stumpage'!F270</f>
        <v>158</v>
      </c>
      <c r="E182" s="3">
        <f>'Pine Stumpage'!G270</f>
        <v>169</v>
      </c>
      <c r="F182" s="3">
        <f>'Pine Stumpage'!M270</f>
        <v>209</v>
      </c>
      <c r="G182" s="3">
        <f>'Pine Stumpage'!N270</f>
        <v>169</v>
      </c>
      <c r="H182" s="3">
        <f>'Pine Stumpage'!T270</f>
        <v>223</v>
      </c>
      <c r="I182" s="3">
        <f>'Pine Stumpage'!U270</f>
        <v>210</v>
      </c>
      <c r="J182" s="3">
        <f>'Pine Stumpage'!AA270</f>
        <v>164</v>
      </c>
      <c r="K182" s="3">
        <f>'Pine Stumpage'!AB270</f>
        <v>214</v>
      </c>
      <c r="L182" s="3">
        <f>'Pine Stumpage'!AH270</f>
        <v>159</v>
      </c>
      <c r="M182" s="3">
        <f>'Pine Stumpage'!AI270</f>
        <v>160</v>
      </c>
      <c r="N182" s="3">
        <f>'Pine Stumpage'!AO270</f>
        <v>174</v>
      </c>
      <c r="O182" s="3">
        <f>'Pine Stumpage'!AP270</f>
        <v>171</v>
      </c>
      <c r="P182" s="3">
        <f>'Pine Stumpage'!AV270</f>
        <v>164</v>
      </c>
      <c r="Q182" s="3">
        <f>'Pine Stumpage'!AW270</f>
        <v>187</v>
      </c>
      <c r="R182" s="3">
        <f>'Pine Stumpage'!BC270</f>
        <v>152</v>
      </c>
      <c r="S182" s="3">
        <f>'Pine Stumpage'!BD270</f>
        <v>178</v>
      </c>
      <c r="T182" s="3">
        <f>'Pine Stumpage'!BJ270</f>
        <v>119</v>
      </c>
      <c r="U182" s="3">
        <f>'Pine Stumpage'!BK270</f>
        <v>109</v>
      </c>
      <c r="V182" s="3">
        <f>'Pine Stumpage'!BP270</f>
        <v>181</v>
      </c>
      <c r="W182" s="3">
        <f>'Pine Stumpage'!BQ270</f>
        <v>241</v>
      </c>
      <c r="X182" s="3">
        <f>'Pine Stumpage'!BU270</f>
        <v>138</v>
      </c>
      <c r="Y182" s="3">
        <f>'Pine Stumpage'!BV270</f>
        <v>158</v>
      </c>
      <c r="Z182">
        <f>'Pine Stumpage'!CC270</f>
        <v>15.4</v>
      </c>
      <c r="AA182" s="3">
        <f>'Pine Stumpage'!CD270</f>
        <v>26.91</v>
      </c>
      <c r="AB182" s="3">
        <f>'Pine Stumpage'!CJ270</f>
        <v>13.69</v>
      </c>
      <c r="AC182" s="3">
        <f>'Pine Stumpage'!CK270</f>
        <v>11.86</v>
      </c>
      <c r="AD182" s="3">
        <f>'Pine Stumpage'!CQ270</f>
        <v>45.11</v>
      </c>
      <c r="AE182" s="3">
        <f>'Pine Stumpage'!CR270</f>
        <v>29.95</v>
      </c>
      <c r="AF182" s="3">
        <f>'Pine Stumpage'!CX270</f>
        <v>25.21</v>
      </c>
      <c r="AG182" s="3">
        <f>'Pine Stumpage'!CY270</f>
        <v>36.340000000000003</v>
      </c>
      <c r="AH182" s="3">
        <f>'Pine Stumpage'!DE270</f>
        <v>23.69</v>
      </c>
      <c r="AI182" s="3">
        <f>'Pine Stumpage'!DF270</f>
        <v>15.24</v>
      </c>
      <c r="AJ182" s="3">
        <f>'Pine Stumpage'!DL270</f>
        <v>8.07</v>
      </c>
      <c r="AK182" s="3">
        <f>'Pine Stumpage'!DM270</f>
        <v>14.6</v>
      </c>
      <c r="AL182" s="3">
        <f>'Pine Stumpage'!DS270</f>
        <v>23.43</v>
      </c>
      <c r="AM182" s="3">
        <f>'Pine Stumpage'!DT270</f>
        <v>37.79</v>
      </c>
      <c r="AN182" s="3">
        <f>'Pine Stumpage'!DZ270</f>
        <v>25.49</v>
      </c>
      <c r="AO182" s="3">
        <f>'Pine Stumpage'!EA270</f>
        <v>31.09</v>
      </c>
      <c r="AP182" s="3">
        <f>'Pine Stumpage'!EG270</f>
        <v>20.22</v>
      </c>
      <c r="AQ182" s="3">
        <f>'Pine Stumpage'!EH270</f>
        <v>14.3</v>
      </c>
      <c r="AR182" s="3">
        <f>'Pine Stumpage'!EM270</f>
        <v>19.309999999999999</v>
      </c>
      <c r="AS182" s="3">
        <f>'Pine Stumpage'!EN270</f>
        <v>26.58</v>
      </c>
      <c r="AT182" s="3">
        <f>'Pine Stumpage'!ER270</f>
        <v>28.54</v>
      </c>
      <c r="AU182" s="3">
        <f>'Pine Stumpage'!ES270</f>
        <v>38.42</v>
      </c>
      <c r="AV182" s="5"/>
      <c r="AW182" s="2"/>
      <c r="AX182" s="2"/>
      <c r="AY182" s="5"/>
      <c r="AZ182" s="5"/>
    </row>
    <row r="183" spans="1:52" x14ac:dyDescent="0.25">
      <c r="A183" s="2">
        <v>2021</v>
      </c>
      <c r="B183" s="17">
        <v>2</v>
      </c>
      <c r="C183" s="2">
        <v>178</v>
      </c>
      <c r="D183" s="3">
        <f>'Pine Stumpage'!F271</f>
        <v>161</v>
      </c>
      <c r="E183" s="3">
        <f>'Pine Stumpage'!G271</f>
        <v>173</v>
      </c>
      <c r="F183" s="3">
        <f>'Pine Stumpage'!M271</f>
        <v>203</v>
      </c>
      <c r="G183" s="3">
        <f>'Pine Stumpage'!N271</f>
        <v>167</v>
      </c>
      <c r="H183" s="3">
        <f>'Pine Stumpage'!T271</f>
        <v>216</v>
      </c>
      <c r="I183" s="3">
        <f>'Pine Stumpage'!U271</f>
        <v>207</v>
      </c>
      <c r="J183" s="3">
        <f>'Pine Stumpage'!AA271</f>
        <v>177</v>
      </c>
      <c r="K183" s="3">
        <f>'Pine Stumpage'!AB271</f>
        <v>203</v>
      </c>
      <c r="L183" s="3">
        <f>'Pine Stumpage'!AH271</f>
        <v>193</v>
      </c>
      <c r="M183" s="3">
        <f>'Pine Stumpage'!AI271</f>
        <v>192</v>
      </c>
      <c r="N183" s="3">
        <f>'Pine Stumpage'!AO271</f>
        <v>152</v>
      </c>
      <c r="O183" s="3">
        <f>'Pine Stumpage'!AP271</f>
        <v>173</v>
      </c>
      <c r="P183" s="3">
        <f>'Pine Stumpage'!AV271</f>
        <v>184</v>
      </c>
      <c r="Q183" s="3">
        <f>'Pine Stumpage'!AW271</f>
        <v>242</v>
      </c>
      <c r="R183" s="3">
        <f>'Pine Stumpage'!BC271</f>
        <v>164</v>
      </c>
      <c r="S183" s="3">
        <f>'Pine Stumpage'!BD271</f>
        <v>178</v>
      </c>
      <c r="T183" s="3">
        <f>'Pine Stumpage'!BJ271</f>
        <v>116</v>
      </c>
      <c r="U183" s="3">
        <f>'Pine Stumpage'!BK271</f>
        <v>111</v>
      </c>
      <c r="V183" s="3">
        <f>'Pine Stumpage'!BP271</f>
        <v>197</v>
      </c>
      <c r="W183" s="3">
        <f>'Pine Stumpage'!BQ271</f>
        <v>228</v>
      </c>
      <c r="X183" s="3">
        <f>'Pine Stumpage'!BU271</f>
        <v>141</v>
      </c>
      <c r="Y183" s="3">
        <f>'Pine Stumpage'!BV271</f>
        <v>142</v>
      </c>
      <c r="Z183">
        <f>'Pine Stumpage'!CC271</f>
        <v>16.47</v>
      </c>
      <c r="AA183" s="3">
        <f>'Pine Stumpage'!CD271</f>
        <v>27.16</v>
      </c>
      <c r="AB183" s="3">
        <f>'Pine Stumpage'!CJ271</f>
        <v>13.28</v>
      </c>
      <c r="AC183" s="3">
        <f>'Pine Stumpage'!CK271</f>
        <v>13.1</v>
      </c>
      <c r="AD183" s="3">
        <f>'Pine Stumpage'!CQ271</f>
        <v>48.98</v>
      </c>
      <c r="AE183" s="3">
        <f>'Pine Stumpage'!CR271</f>
        <v>32.340000000000003</v>
      </c>
      <c r="AF183" s="3">
        <f>'Pine Stumpage'!CX271</f>
        <v>25.77</v>
      </c>
      <c r="AG183" s="3">
        <f>'Pine Stumpage'!CY271</f>
        <v>40.54</v>
      </c>
      <c r="AH183" s="3">
        <f>'Pine Stumpage'!DE271</f>
        <v>23.1</v>
      </c>
      <c r="AI183" s="3">
        <f>'Pine Stumpage'!DF271</f>
        <v>15.43</v>
      </c>
      <c r="AJ183" s="3">
        <f>'Pine Stumpage'!DL271</f>
        <v>8.84</v>
      </c>
      <c r="AK183" s="3">
        <f>'Pine Stumpage'!DM271</f>
        <v>13.33</v>
      </c>
      <c r="AL183" s="3">
        <f>'Pine Stumpage'!DS271</f>
        <v>19.63</v>
      </c>
      <c r="AM183" s="3">
        <f>'Pine Stumpage'!DT271</f>
        <v>30.82</v>
      </c>
      <c r="AN183" s="3">
        <f>'Pine Stumpage'!DZ271</f>
        <v>25.6</v>
      </c>
      <c r="AO183" s="3">
        <f>'Pine Stumpage'!EA271</f>
        <v>25.85</v>
      </c>
      <c r="AP183" s="3">
        <f>'Pine Stumpage'!EG271</f>
        <v>18.329999999999998</v>
      </c>
      <c r="AQ183" s="3">
        <f>'Pine Stumpage'!EH271</f>
        <v>12.92</v>
      </c>
      <c r="AR183" s="3">
        <f>'Pine Stumpage'!EM271</f>
        <v>19.04</v>
      </c>
      <c r="AS183" s="3">
        <f>'Pine Stumpage'!EN271</f>
        <v>24.26</v>
      </c>
      <c r="AT183" s="3">
        <f>'Pine Stumpage'!ER271</f>
        <v>26.55</v>
      </c>
      <c r="AU183" s="3">
        <f>'Pine Stumpage'!ES271</f>
        <v>33.53</v>
      </c>
      <c r="AV183" s="5"/>
      <c r="AW183" s="2"/>
      <c r="AX183" s="2"/>
      <c r="AY183" s="5"/>
      <c r="AZ183" s="5"/>
    </row>
    <row r="184" spans="1:52" x14ac:dyDescent="0.25">
      <c r="A184" s="2">
        <v>2021</v>
      </c>
      <c r="B184" s="17">
        <v>3</v>
      </c>
      <c r="C184" s="2">
        <v>179</v>
      </c>
    </row>
    <row r="185" spans="1:52" x14ac:dyDescent="0.25">
      <c r="A185" s="2">
        <v>2021</v>
      </c>
      <c r="B185" s="2">
        <v>4</v>
      </c>
      <c r="C185" s="2">
        <v>180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7B3A-AE83-48FB-84A3-DDFB5DCE0C08}">
  <dimension ref="A1:Y46"/>
  <sheetViews>
    <sheetView workbookViewId="0">
      <selection activeCell="D40" sqref="D40"/>
    </sheetView>
  </sheetViews>
  <sheetFormatPr defaultRowHeight="15" x14ac:dyDescent="0.25"/>
  <sheetData>
    <row r="1" spans="1:25" ht="25.5" x14ac:dyDescent="0.35">
      <c r="A1" s="33" t="s">
        <v>161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4"/>
      <c r="R1" s="4"/>
      <c r="S1" s="3"/>
      <c r="T1" s="3"/>
      <c r="U1" s="4"/>
      <c r="V1" s="4"/>
      <c r="W1" s="4"/>
      <c r="X1" s="3"/>
      <c r="Y1" s="4"/>
    </row>
    <row r="2" spans="1:25" x14ac:dyDescent="0.25">
      <c r="A2" s="2" t="s">
        <v>132</v>
      </c>
      <c r="B2" s="2"/>
      <c r="C2" s="2"/>
      <c r="D2" s="3" t="s">
        <v>133</v>
      </c>
      <c r="E2" s="3" t="s">
        <v>134</v>
      </c>
      <c r="F2" s="4" t="s">
        <v>135</v>
      </c>
      <c r="G2" s="4" t="s">
        <v>136</v>
      </c>
      <c r="H2" s="4" t="s">
        <v>137</v>
      </c>
      <c r="I2" s="4" t="s">
        <v>138</v>
      </c>
      <c r="J2" s="4" t="s">
        <v>139</v>
      </c>
      <c r="K2" s="4" t="s">
        <v>140</v>
      </c>
      <c r="L2" s="4" t="s">
        <v>141</v>
      </c>
      <c r="M2" s="4" t="s">
        <v>142</v>
      </c>
      <c r="N2" s="3" t="s">
        <v>143</v>
      </c>
      <c r="O2" s="3" t="s">
        <v>144</v>
      </c>
      <c r="P2" s="3" t="s">
        <v>145</v>
      </c>
      <c r="Q2" s="4" t="s">
        <v>146</v>
      </c>
      <c r="R2" s="4" t="s">
        <v>147</v>
      </c>
      <c r="S2" s="3" t="s">
        <v>148</v>
      </c>
      <c r="T2" s="3" t="s">
        <v>149</v>
      </c>
      <c r="U2" s="4" t="s">
        <v>150</v>
      </c>
      <c r="V2" s="4" t="s">
        <v>151</v>
      </c>
      <c r="W2" s="4" t="s">
        <v>152</v>
      </c>
      <c r="X2" s="3" t="s">
        <v>153</v>
      </c>
      <c r="Y2" s="4" t="s">
        <v>154</v>
      </c>
    </row>
    <row r="3" spans="1:25" x14ac:dyDescent="0.25">
      <c r="A3" s="2">
        <v>1977</v>
      </c>
      <c r="B3" s="2"/>
      <c r="C3" s="2"/>
      <c r="D3" s="3">
        <v>137.22316448077441</v>
      </c>
      <c r="E3" s="3">
        <v>154.75</v>
      </c>
      <c r="F3" s="4">
        <v>151.49007595623473</v>
      </c>
      <c r="G3" s="4">
        <v>140.54505526228962</v>
      </c>
      <c r="H3" s="4">
        <v>148.93257503372303</v>
      </c>
      <c r="I3" s="4">
        <v>147.88747012425802</v>
      </c>
      <c r="J3" s="4">
        <v>143.82581408040753</v>
      </c>
      <c r="K3" s="4">
        <v>153.25407263365133</v>
      </c>
      <c r="L3" s="4">
        <v>94.272777167947311</v>
      </c>
      <c r="M3" s="4">
        <v>132.60437238890998</v>
      </c>
      <c r="N3" s="3">
        <v>119.68192814820463</v>
      </c>
      <c r="O3" s="3">
        <v>33.489400144626622</v>
      </c>
      <c r="P3" s="3">
        <v>31.824999999999999</v>
      </c>
      <c r="Q3" s="4">
        <v>35.548971285563752</v>
      </c>
      <c r="R3" s="4">
        <v>32.559049999999999</v>
      </c>
      <c r="S3" s="3">
        <v>31.399939664218262</v>
      </c>
      <c r="T3" s="3">
        <v>32.465903132992324</v>
      </c>
      <c r="U3" s="4">
        <v>32.342529296875007</v>
      </c>
      <c r="V3" s="4">
        <v>33.458652614795916</v>
      </c>
      <c r="W3" s="4">
        <v>28.75777108433735</v>
      </c>
      <c r="X3" s="3">
        <v>29.469774826789841</v>
      </c>
      <c r="Y3" s="4">
        <v>30.518665823813027</v>
      </c>
    </row>
    <row r="4" spans="1:25" x14ac:dyDescent="0.25">
      <c r="A4" s="2">
        <v>1978</v>
      </c>
      <c r="B4" s="2"/>
      <c r="C4" s="2"/>
      <c r="D4" s="3">
        <v>154.1192321234891</v>
      </c>
      <c r="E4" s="3">
        <v>181.25</v>
      </c>
      <c r="F4" s="4">
        <v>170.0800253187449</v>
      </c>
      <c r="G4" s="4">
        <v>154.4498102936324</v>
      </c>
      <c r="H4" s="4">
        <v>178.91010004496405</v>
      </c>
      <c r="I4" s="4">
        <v>180.3716944238052</v>
      </c>
      <c r="J4" s="4">
        <v>150.13107149354195</v>
      </c>
      <c r="K4" s="4">
        <v>161.75636899591095</v>
      </c>
      <c r="L4" s="4">
        <v>91.429747530186603</v>
      </c>
      <c r="M4" s="4">
        <v>166.69554690467149</v>
      </c>
      <c r="N4" s="3">
        <v>130.39656761773975</v>
      </c>
      <c r="O4" s="3">
        <v>35.246872765939052</v>
      </c>
      <c r="P4" s="3">
        <v>33.35</v>
      </c>
      <c r="Q4" s="4">
        <v>36.806971812434142</v>
      </c>
      <c r="R4" s="4">
        <v>34.198136111111104</v>
      </c>
      <c r="S4" s="3">
        <v>33.968961175236103</v>
      </c>
      <c r="T4" s="3">
        <v>34.592225063938614</v>
      </c>
      <c r="U4" s="4">
        <v>33.427607421875003</v>
      </c>
      <c r="V4" s="4">
        <v>34.861784056122445</v>
      </c>
      <c r="W4" s="4">
        <v>30.154096385542168</v>
      </c>
      <c r="X4" s="3">
        <v>31.922754041570442</v>
      </c>
      <c r="Y4" s="4">
        <v>30.515013494392633</v>
      </c>
    </row>
    <row r="5" spans="1:25" x14ac:dyDescent="0.25">
      <c r="A5" s="2">
        <v>1979</v>
      </c>
      <c r="B5" s="2"/>
      <c r="C5" s="2"/>
      <c r="D5" s="3">
        <v>181.78750471688889</v>
      </c>
      <c r="E5" s="3">
        <v>216.75</v>
      </c>
      <c r="F5" s="4">
        <v>191.4100506374898</v>
      </c>
      <c r="G5" s="4">
        <v>176.72812190696132</v>
      </c>
      <c r="H5" s="4">
        <v>213.27358503821944</v>
      </c>
      <c r="I5" s="4">
        <v>216.10434115330713</v>
      </c>
      <c r="J5" s="4">
        <v>178.5646261597235</v>
      </c>
      <c r="K5" s="4">
        <v>187.9372897410268</v>
      </c>
      <c r="L5" s="4">
        <v>102.92041712403952</v>
      </c>
      <c r="M5" s="4">
        <v>212.37376566654007</v>
      </c>
      <c r="N5" s="3">
        <v>142.44066727698095</v>
      </c>
      <c r="O5" s="3">
        <v>37.49746373555606</v>
      </c>
      <c r="P5" s="3">
        <v>36.634999999999998</v>
      </c>
      <c r="Q5" s="4">
        <v>39.809608798735511</v>
      </c>
      <c r="R5" s="4">
        <v>37.708594444444437</v>
      </c>
      <c r="S5" s="3">
        <v>36.789641920251839</v>
      </c>
      <c r="T5" s="3">
        <v>36.977795716112524</v>
      </c>
      <c r="U5" s="4">
        <v>35.582919921875003</v>
      </c>
      <c r="V5" s="4">
        <v>37.793311160714282</v>
      </c>
      <c r="W5" s="4">
        <v>32.683734939759034</v>
      </c>
      <c r="X5" s="3">
        <v>35.729532332563515</v>
      </c>
      <c r="Y5" s="4">
        <v>32.204074738846387</v>
      </c>
    </row>
    <row r="6" spans="1:25" x14ac:dyDescent="0.25">
      <c r="A6" s="2">
        <v>1980</v>
      </c>
      <c r="B6" s="2"/>
      <c r="C6" s="2"/>
      <c r="D6" s="3">
        <v>168.20653653617893</v>
      </c>
      <c r="E6" s="3">
        <v>202.5</v>
      </c>
      <c r="F6" s="4">
        <v>171.63642734424451</v>
      </c>
      <c r="G6" s="4">
        <v>159.05249917518964</v>
      </c>
      <c r="H6" s="4">
        <v>206.15787994604318</v>
      </c>
      <c r="I6" s="4">
        <v>194.33337053702493</v>
      </c>
      <c r="J6" s="4">
        <v>159.09109514280516</v>
      </c>
      <c r="K6" s="4">
        <v>172.5568335726185</v>
      </c>
      <c r="L6" s="4">
        <v>97.980241492864991</v>
      </c>
      <c r="M6" s="4">
        <v>208.51072920622863</v>
      </c>
      <c r="N6" s="3">
        <v>138.31757705218186</v>
      </c>
      <c r="O6" s="3">
        <v>40.739371455209259</v>
      </c>
      <c r="P6" s="3">
        <v>41.712499999999999</v>
      </c>
      <c r="Q6" s="4">
        <v>43.824923603793465</v>
      </c>
      <c r="R6" s="4">
        <v>40.517899999999983</v>
      </c>
      <c r="S6" s="3">
        <v>41.714860965372509</v>
      </c>
      <c r="T6" s="3">
        <v>40.527866048593339</v>
      </c>
      <c r="U6" s="4">
        <v>38.650791015625003</v>
      </c>
      <c r="V6" s="4">
        <v>39.174897066326537</v>
      </c>
      <c r="W6" s="4">
        <v>33.710030120481925</v>
      </c>
      <c r="X6" s="3">
        <v>41.696079676674373</v>
      </c>
      <c r="Y6" s="4">
        <v>34.009699149285552</v>
      </c>
    </row>
    <row r="7" spans="1:25" x14ac:dyDescent="0.25">
      <c r="A7" s="2">
        <v>1981</v>
      </c>
      <c r="B7" s="2"/>
      <c r="C7" s="2"/>
      <c r="D7" s="3">
        <v>188.39145933199501</v>
      </c>
      <c r="E7" s="3">
        <v>220</v>
      </c>
      <c r="F7" s="4">
        <v>193.16158784700241</v>
      </c>
      <c r="G7" s="4">
        <v>176.90953893104574</v>
      </c>
      <c r="H7" s="4">
        <v>221.52025488983816</v>
      </c>
      <c r="I7" s="4">
        <v>216.20893559608078</v>
      </c>
      <c r="J7" s="4">
        <v>183.3009368746589</v>
      </c>
      <c r="K7" s="4">
        <v>182.59577501135843</v>
      </c>
      <c r="L7" s="4">
        <v>114.12705817782657</v>
      </c>
      <c r="M7" s="4">
        <v>223.7347369920243</v>
      </c>
      <c r="N7" s="3">
        <v>138.05705294476653</v>
      </c>
      <c r="O7" s="3">
        <v>41.672992980349449</v>
      </c>
      <c r="P7" s="3">
        <v>43.0625</v>
      </c>
      <c r="Q7" s="4">
        <v>49.152002107481565</v>
      </c>
      <c r="R7" s="4">
        <v>41.455972222222215</v>
      </c>
      <c r="S7" s="3">
        <v>43.910316107030432</v>
      </c>
      <c r="T7" s="3">
        <v>41.808224104859335</v>
      </c>
      <c r="U7" s="4">
        <v>40.390380859375007</v>
      </c>
      <c r="V7" s="4">
        <v>41.16692602040817</v>
      </c>
      <c r="W7" s="4">
        <v>33.984939759036138</v>
      </c>
      <c r="X7" s="3">
        <v>42.943562355658202</v>
      </c>
      <c r="Y7" s="4">
        <v>34.860414046396265</v>
      </c>
    </row>
    <row r="8" spans="1:25" x14ac:dyDescent="0.25">
      <c r="A8" s="2">
        <v>1982</v>
      </c>
      <c r="B8" s="2"/>
      <c r="C8" s="2"/>
      <c r="D8" s="3">
        <v>175.85067448277817</v>
      </c>
      <c r="E8" s="3">
        <v>193.75</v>
      </c>
      <c r="F8" s="4">
        <v>184.78962835699429</v>
      </c>
      <c r="G8" s="4">
        <v>167.79808644011868</v>
      </c>
      <c r="H8" s="4">
        <v>198.567424966277</v>
      </c>
      <c r="I8" s="4">
        <v>194.54213528307218</v>
      </c>
      <c r="J8" s="4">
        <v>172.28651991995639</v>
      </c>
      <c r="K8" s="4">
        <v>176.81617714372254</v>
      </c>
      <c r="L8" s="4">
        <v>109.9745508982036</v>
      </c>
      <c r="M8" s="4">
        <v>206.81518230155717</v>
      </c>
      <c r="N8" s="3">
        <v>139.24981709642964</v>
      </c>
      <c r="O8" s="3">
        <v>45.972670899345701</v>
      </c>
      <c r="P8" s="3">
        <v>46.6875</v>
      </c>
      <c r="Q8" s="4">
        <v>51.696127502634354</v>
      </c>
      <c r="R8" s="4">
        <v>43.902361111111098</v>
      </c>
      <c r="S8" s="3">
        <v>47.710125918153196</v>
      </c>
      <c r="T8" s="3">
        <v>42.962755754475701</v>
      </c>
      <c r="U8" s="4">
        <v>42.531738281250007</v>
      </c>
      <c r="V8" s="4">
        <v>41.456068239795918</v>
      </c>
      <c r="W8" s="4">
        <v>33.117469879518069</v>
      </c>
      <c r="X8" s="3">
        <v>47.361431870669747</v>
      </c>
      <c r="Y8" s="4">
        <v>35.295042448380684</v>
      </c>
    </row>
    <row r="9" spans="1:25" x14ac:dyDescent="0.25">
      <c r="A9" s="2">
        <v>1983</v>
      </c>
      <c r="B9" s="2"/>
      <c r="C9" s="2"/>
      <c r="D9" s="3">
        <v>214.34036801841637</v>
      </c>
      <c r="E9" s="3">
        <v>214.5</v>
      </c>
      <c r="F9" s="4">
        <v>217.49084456099104</v>
      </c>
      <c r="G9" s="4">
        <v>203.18020042890126</v>
      </c>
      <c r="H9" s="4">
        <v>212.45393997302159</v>
      </c>
      <c r="I9" s="4">
        <v>210.16753889668345</v>
      </c>
      <c r="J9" s="4">
        <v>190.95624886301624</v>
      </c>
      <c r="K9" s="4">
        <v>213.47009760411933</v>
      </c>
      <c r="L9" s="4">
        <v>117.1665751920966</v>
      </c>
      <c r="M9" s="4">
        <v>216.93481769844283</v>
      </c>
      <c r="N9" s="3">
        <v>160.6502124656698</v>
      </c>
      <c r="O9" s="3">
        <v>48.403750865369702</v>
      </c>
      <c r="P9" s="3">
        <v>48.8125</v>
      </c>
      <c r="Q9" s="4">
        <v>53.436314541622764</v>
      </c>
      <c r="R9" s="4">
        <v>47.78083333333332</v>
      </c>
      <c r="S9" s="3">
        <v>49.29528462749213</v>
      </c>
      <c r="T9" s="3">
        <v>47.53344789002557</v>
      </c>
      <c r="U9" s="4">
        <v>44.965332031250007</v>
      </c>
      <c r="V9" s="4">
        <v>45.811203762755106</v>
      </c>
      <c r="W9" s="4">
        <v>30.789156626506028</v>
      </c>
      <c r="X9" s="3">
        <v>49.055715935334874</v>
      </c>
      <c r="Y9" s="4">
        <v>38.042328284945683</v>
      </c>
    </row>
    <row r="10" spans="1:25" x14ac:dyDescent="0.25">
      <c r="A10" s="2">
        <v>1984</v>
      </c>
      <c r="B10" s="2"/>
      <c r="C10" s="2"/>
      <c r="D10" s="3">
        <v>219.39256583008461</v>
      </c>
      <c r="E10" s="3">
        <v>220.5</v>
      </c>
      <c r="F10" s="4">
        <v>230.84603038249384</v>
      </c>
      <c r="G10" s="4">
        <v>212.54757093368517</v>
      </c>
      <c r="H10" s="4">
        <v>216.11348499325541</v>
      </c>
      <c r="I10" s="4">
        <v>210.16753889668345</v>
      </c>
      <c r="J10" s="4">
        <v>209.93473712934329</v>
      </c>
      <c r="K10" s="4">
        <v>226.03256591246398</v>
      </c>
      <c r="L10" s="4">
        <v>128.21624588364435</v>
      </c>
      <c r="M10" s="4">
        <v>214.31518230155714</v>
      </c>
      <c r="N10" s="3">
        <v>175.29884580663207</v>
      </c>
      <c r="O10" s="3">
        <v>50.067427275817963</v>
      </c>
      <c r="P10" s="3">
        <v>51</v>
      </c>
      <c r="Q10" s="4">
        <v>55.855439936775554</v>
      </c>
      <c r="R10" s="4">
        <v>51.437777777777768</v>
      </c>
      <c r="S10" s="3">
        <v>51.219209076600215</v>
      </c>
      <c r="T10" s="3">
        <v>50.94213554987212</v>
      </c>
      <c r="U10" s="4">
        <v>46.319091796875007</v>
      </c>
      <c r="V10" s="4">
        <v>50.208780293367354</v>
      </c>
      <c r="W10" s="4">
        <v>38.384036144578317</v>
      </c>
      <c r="X10" s="3">
        <v>52.054272517321024</v>
      </c>
      <c r="Y10" s="4">
        <v>40.853013747685438</v>
      </c>
    </row>
    <row r="11" spans="1:25" x14ac:dyDescent="0.25">
      <c r="A11" s="2">
        <v>1985</v>
      </c>
      <c r="B11" s="2"/>
      <c r="C11" s="2"/>
      <c r="D11" s="3">
        <v>198.35539643497572</v>
      </c>
      <c r="E11" s="3">
        <v>183.25</v>
      </c>
      <c r="F11" s="4">
        <v>210.36203544624288</v>
      </c>
      <c r="G11" s="4">
        <v>194.01043385021433</v>
      </c>
      <c r="H11" s="4">
        <v>180.09101000449641</v>
      </c>
      <c r="I11" s="4">
        <v>186.41309112320249</v>
      </c>
      <c r="J11" s="4">
        <v>183.36729124977259</v>
      </c>
      <c r="K11" s="4">
        <v>203.10329959109492</v>
      </c>
      <c r="L11" s="4">
        <v>113.11800219538969</v>
      </c>
      <c r="M11" s="4">
        <v>174.70214584124574</v>
      </c>
      <c r="N11" s="3">
        <v>160.08988944410535</v>
      </c>
      <c r="O11" s="3">
        <v>49.897376698552009</v>
      </c>
      <c r="P11" s="3">
        <v>50.25</v>
      </c>
      <c r="Q11" s="4">
        <v>54.607876712328768</v>
      </c>
      <c r="R11" s="4">
        <v>51.004716666666653</v>
      </c>
      <c r="S11" s="3">
        <v>48.682974816369359</v>
      </c>
      <c r="T11" s="3">
        <v>49.629395780051141</v>
      </c>
      <c r="U11" s="4">
        <v>47.528076171875007</v>
      </c>
      <c r="V11" s="4">
        <v>50.406568877551017</v>
      </c>
      <c r="W11" s="4">
        <v>38.599397590361448</v>
      </c>
      <c r="X11" s="3">
        <v>50.053550808314093</v>
      </c>
      <c r="Y11" s="4">
        <v>38.663517975055036</v>
      </c>
    </row>
    <row r="12" spans="1:25" x14ac:dyDescent="0.25">
      <c r="A12" s="2">
        <v>1986</v>
      </c>
      <c r="B12" s="2"/>
      <c r="C12" s="2"/>
      <c r="D12" s="3">
        <v>200.39875421234643</v>
      </c>
      <c r="E12" s="3">
        <v>187</v>
      </c>
      <c r="F12" s="4">
        <v>205.52208608373269</v>
      </c>
      <c r="G12" s="4">
        <v>200.98232843945885</v>
      </c>
      <c r="H12" s="4">
        <v>153.04550500224821</v>
      </c>
      <c r="I12" s="4">
        <v>174.12792344634698</v>
      </c>
      <c r="J12" s="4">
        <v>199.31690012734219</v>
      </c>
      <c r="K12" s="4">
        <v>206.60473009238223</v>
      </c>
      <c r="L12" s="4">
        <v>121.14571899012074</v>
      </c>
      <c r="M12" s="4">
        <v>160.96740884922141</v>
      </c>
      <c r="N12" s="3">
        <v>169.16271405503002</v>
      </c>
      <c r="O12" s="3">
        <v>43.94213268149106</v>
      </c>
      <c r="P12" s="3">
        <v>42.125</v>
      </c>
      <c r="Q12" s="4">
        <v>47.201001053740782</v>
      </c>
      <c r="R12" s="4">
        <v>43.122222222222206</v>
      </c>
      <c r="S12" s="3">
        <v>40</v>
      </c>
      <c r="T12" s="3">
        <v>39.983216112531963</v>
      </c>
      <c r="U12" s="4">
        <v>43.640625000000014</v>
      </c>
      <c r="V12" s="4">
        <v>43.909693877551021</v>
      </c>
      <c r="W12" s="4">
        <v>38.066265060240966</v>
      </c>
      <c r="X12" s="3">
        <v>41.63856812933026</v>
      </c>
      <c r="Y12" s="4">
        <v>35.61249694301786</v>
      </c>
    </row>
    <row r="13" spans="1:25" x14ac:dyDescent="0.25">
      <c r="A13" s="2">
        <v>1987</v>
      </c>
      <c r="B13" s="2"/>
      <c r="C13" s="2"/>
      <c r="D13" s="3">
        <v>211.94361262802164</v>
      </c>
      <c r="E13" s="3">
        <v>166.75</v>
      </c>
      <c r="F13" s="4">
        <v>210.73930735147843</v>
      </c>
      <c r="G13" s="4">
        <v>210.38034064665118</v>
      </c>
      <c r="H13" s="4">
        <v>169.40565984712234</v>
      </c>
      <c r="I13" s="4">
        <v>183.29440086846651</v>
      </c>
      <c r="J13" s="4">
        <v>195.67454975441154</v>
      </c>
      <c r="K13" s="4">
        <v>210.42644320460394</v>
      </c>
      <c r="L13" s="4">
        <v>128.6248627881449</v>
      </c>
      <c r="M13" s="4">
        <v>162.63242973794152</v>
      </c>
      <c r="N13" s="3">
        <v>187.27613194232529</v>
      </c>
      <c r="O13" s="3">
        <v>45.24521748601147</v>
      </c>
      <c r="P13" s="3">
        <v>44.762500000000003</v>
      </c>
      <c r="Q13" s="4">
        <v>50.189495521601685</v>
      </c>
      <c r="R13" s="4">
        <v>43.251374999999982</v>
      </c>
      <c r="S13" s="3">
        <v>43.434745540398744</v>
      </c>
      <c r="T13" s="3">
        <v>38.830522698209712</v>
      </c>
      <c r="U13" s="4">
        <v>43.196435546875009</v>
      </c>
      <c r="V13" s="4">
        <v>42.647830357142858</v>
      </c>
      <c r="W13" s="4">
        <v>37.611445783132531</v>
      </c>
      <c r="X13" s="3">
        <v>40.933602771362594</v>
      </c>
      <c r="Y13" s="4">
        <v>40.281560611221764</v>
      </c>
    </row>
    <row r="14" spans="1:25" x14ac:dyDescent="0.25">
      <c r="A14" s="2">
        <v>1988</v>
      </c>
      <c r="B14" s="2"/>
      <c r="C14" s="2"/>
      <c r="D14" s="3">
        <v>226.28119074272979</v>
      </c>
      <c r="E14" s="3">
        <v>184</v>
      </c>
      <c r="F14" s="4">
        <v>220.07163848449224</v>
      </c>
      <c r="G14" s="4">
        <v>213.04827202243473</v>
      </c>
      <c r="H14" s="4">
        <v>186.15843497077341</v>
      </c>
      <c r="I14" s="4">
        <v>186.15682200675815</v>
      </c>
      <c r="J14" s="4">
        <v>195.634846279789</v>
      </c>
      <c r="K14" s="4">
        <v>225.8101340602756</v>
      </c>
      <c r="L14" s="4">
        <v>134.29665203073546</v>
      </c>
      <c r="M14" s="4">
        <v>177.33044530953288</v>
      </c>
      <c r="N14" s="3">
        <v>193.22312665293461</v>
      </c>
      <c r="O14" s="3">
        <v>45.846223686986647</v>
      </c>
      <c r="P14" s="3">
        <v>43.042500000000004</v>
      </c>
      <c r="Q14" s="4">
        <v>50.792337987355111</v>
      </c>
      <c r="R14" s="4">
        <v>41.048780555555545</v>
      </c>
      <c r="S14" s="3">
        <v>49.983669989506822</v>
      </c>
      <c r="T14" s="3">
        <v>40.650177429667508</v>
      </c>
      <c r="U14" s="4">
        <v>42.643041992187506</v>
      </c>
      <c r="V14" s="4">
        <v>44.858979272959182</v>
      </c>
      <c r="W14" s="4">
        <v>38.129789156626501</v>
      </c>
      <c r="X14" s="3">
        <v>44.39606812933026</v>
      </c>
      <c r="Y14" s="4">
        <v>40.865075725814918</v>
      </c>
    </row>
    <row r="15" spans="1:25" x14ac:dyDescent="0.25">
      <c r="A15" s="2">
        <v>1989</v>
      </c>
      <c r="B15" s="2"/>
      <c r="C15" s="2"/>
      <c r="D15" s="3">
        <v>242.49777949774619</v>
      </c>
      <c r="E15" s="3">
        <v>185</v>
      </c>
      <c r="F15" s="4">
        <v>213.33079392350118</v>
      </c>
      <c r="G15" s="4">
        <v>217.92568459254358</v>
      </c>
      <c r="H15" s="4">
        <v>181.54661505170864</v>
      </c>
      <c r="I15" s="4">
        <v>205.87529273649255</v>
      </c>
      <c r="J15" s="4">
        <v>204.7899308713844</v>
      </c>
      <c r="K15" s="4">
        <v>233.68791687414807</v>
      </c>
      <c r="L15" s="4">
        <v>109.26509330406148</v>
      </c>
      <c r="M15" s="4">
        <v>182.23927079377137</v>
      </c>
      <c r="N15" s="3">
        <v>193.91313320109853</v>
      </c>
      <c r="O15" s="3">
        <v>47.387992238210238</v>
      </c>
      <c r="P15" s="3">
        <v>47.125</v>
      </c>
      <c r="Q15" s="4">
        <v>52.252502634351949</v>
      </c>
      <c r="R15" s="4">
        <v>47.099805555555548</v>
      </c>
      <c r="S15" s="3">
        <v>51.692025183630641</v>
      </c>
      <c r="T15" s="3">
        <v>51.272611892583114</v>
      </c>
      <c r="U15" s="4">
        <v>44.854003906250007</v>
      </c>
      <c r="V15" s="4">
        <v>46.736415816326527</v>
      </c>
      <c r="W15" s="4">
        <v>39.436445783132527</v>
      </c>
      <c r="X15" s="3">
        <v>51.767898383371829</v>
      </c>
      <c r="Y15" s="4">
        <v>45.63616344373407</v>
      </c>
    </row>
    <row r="16" spans="1:25" x14ac:dyDescent="0.25">
      <c r="A16" s="2">
        <v>1990</v>
      </c>
      <c r="B16" s="2"/>
      <c r="C16" s="2"/>
      <c r="D16" s="3">
        <v>237.35102926105213</v>
      </c>
      <c r="E16" s="3">
        <v>212.25</v>
      </c>
      <c r="F16" s="4">
        <v>233.14404557374081</v>
      </c>
      <c r="G16" s="4">
        <v>224.29944737710315</v>
      </c>
      <c r="H16" s="4">
        <v>186.75000000000003</v>
      </c>
      <c r="I16" s="4">
        <v>221.390135578844</v>
      </c>
      <c r="J16" s="4">
        <v>211.67159359650725</v>
      </c>
      <c r="K16" s="4">
        <v>240.03788462214143</v>
      </c>
      <c r="L16" s="4">
        <v>126.22886937431394</v>
      </c>
      <c r="M16" s="4">
        <v>176.96080991264716</v>
      </c>
      <c r="N16" s="3">
        <v>193.29361967246464</v>
      </c>
      <c r="O16" s="3">
        <v>47.288382962296161</v>
      </c>
      <c r="P16" s="3">
        <v>49.5</v>
      </c>
      <c r="Q16" s="4">
        <v>54.053938356164394</v>
      </c>
      <c r="R16" s="4">
        <v>53.515124999999991</v>
      </c>
      <c r="S16" s="3">
        <v>49.831518887722979</v>
      </c>
      <c r="T16" s="3">
        <v>45.749432544757028</v>
      </c>
      <c r="U16" s="4">
        <v>47.630375976562505</v>
      </c>
      <c r="V16" s="4">
        <v>48.114690688775511</v>
      </c>
      <c r="W16" s="4" t="e">
        <v>#VALUE!</v>
      </c>
      <c r="X16" s="3">
        <v>49.625</v>
      </c>
      <c r="Y16" s="4">
        <v>46.379610584145638</v>
      </c>
    </row>
    <row r="17" spans="1:25" x14ac:dyDescent="0.25">
      <c r="A17" s="2">
        <v>1991</v>
      </c>
      <c r="B17" s="2"/>
      <c r="C17" s="2"/>
      <c r="D17" s="3">
        <v>218.55988447986061</v>
      </c>
      <c r="E17" s="3">
        <v>190</v>
      </c>
      <c r="F17" s="4">
        <v>233.6044172167465</v>
      </c>
      <c r="G17" s="4">
        <v>228.12046354338491</v>
      </c>
      <c r="H17" s="4">
        <v>200.81797999100721</v>
      </c>
      <c r="I17" s="4">
        <v>210.30643263438162</v>
      </c>
      <c r="J17" s="4">
        <v>177.60678551937423</v>
      </c>
      <c r="K17" s="4">
        <v>232.89214056640915</v>
      </c>
      <c r="L17" s="4">
        <v>121.58589462129527</v>
      </c>
      <c r="M17" s="4">
        <v>182.95874477781999</v>
      </c>
      <c r="N17" s="3">
        <v>188.31261678618651</v>
      </c>
      <c r="O17" s="3">
        <v>51.199215651489197</v>
      </c>
      <c r="P17" s="3">
        <v>54.0625</v>
      </c>
      <c r="Q17" s="4">
        <v>55.625000000000007</v>
      </c>
      <c r="R17" s="4">
        <v>57.775833333333317</v>
      </c>
      <c r="S17" s="3">
        <v>54.038037775445957</v>
      </c>
      <c r="T17" s="3">
        <v>50.020700127877227</v>
      </c>
      <c r="U17" s="4">
        <v>48.811191406250018</v>
      </c>
      <c r="V17" s="4">
        <v>51.207187499999996</v>
      </c>
      <c r="W17" s="4">
        <v>42.667168674698786</v>
      </c>
      <c r="X17" s="3">
        <v>48.51356812933026</v>
      </c>
      <c r="Y17" s="4">
        <v>48.069575821891505</v>
      </c>
    </row>
    <row r="18" spans="1:25" x14ac:dyDescent="0.25">
      <c r="A18" s="2">
        <v>1992</v>
      </c>
      <c r="B18" s="2"/>
      <c r="C18" s="2"/>
      <c r="D18" s="3">
        <v>260.00607352247454</v>
      </c>
      <c r="E18" s="3">
        <v>253.2688904016338</v>
      </c>
      <c r="F18" s="4">
        <v>242.48869698887779</v>
      </c>
      <c r="G18" s="4">
        <v>276.19254165291977</v>
      </c>
      <c r="H18" s="4">
        <v>242.22585993705039</v>
      </c>
      <c r="I18" s="4">
        <v>226.53425694939415</v>
      </c>
      <c r="J18" s="4">
        <v>233.46214980898668</v>
      </c>
      <c r="K18" s="4">
        <v>273.69381341814329</v>
      </c>
      <c r="L18" s="4">
        <v>145.33342480790338</v>
      </c>
      <c r="M18" s="4">
        <v>238.22607292062287</v>
      </c>
      <c r="N18" s="3">
        <v>195.63550884955751</v>
      </c>
      <c r="O18" s="3">
        <v>49.980761812921891</v>
      </c>
      <c r="P18" s="3">
        <v>54.072961956521738</v>
      </c>
      <c r="Q18" s="4">
        <v>58.317636986301366</v>
      </c>
      <c r="R18" s="4">
        <v>63.593813888888889</v>
      </c>
      <c r="S18" s="3">
        <v>61.41414349422876</v>
      </c>
      <c r="T18" s="3">
        <v>51.001630434782612</v>
      </c>
      <c r="U18" s="4">
        <v>48.178410644531247</v>
      </c>
      <c r="V18" s="4">
        <v>59.034375000000004</v>
      </c>
      <c r="W18" s="4">
        <v>41.99602409638554</v>
      </c>
      <c r="X18" s="3">
        <v>53.484613163972291</v>
      </c>
      <c r="Y18" s="4">
        <v>52.812684729064046</v>
      </c>
    </row>
    <row r="19" spans="1:25" x14ac:dyDescent="0.25">
      <c r="A19" s="2">
        <v>1993</v>
      </c>
      <c r="B19" s="2"/>
      <c r="C19" s="2"/>
      <c r="D19" s="3">
        <v>286.42288900869323</v>
      </c>
      <c r="E19" s="3">
        <v>301.21426140231449</v>
      </c>
      <c r="F19" s="4">
        <v>275.3912424269825</v>
      </c>
      <c r="G19" s="4">
        <v>317.60309097657534</v>
      </c>
      <c r="H19" s="4">
        <v>276.70505002248206</v>
      </c>
      <c r="I19" s="4">
        <v>274.99233784746968</v>
      </c>
      <c r="J19" s="4">
        <v>252.78124431508093</v>
      </c>
      <c r="K19" s="4">
        <v>304.79365439951539</v>
      </c>
      <c r="L19" s="4">
        <v>166.85181119648738</v>
      </c>
      <c r="M19" s="4">
        <v>286.40222654766427</v>
      </c>
      <c r="N19" s="3">
        <v>236.53622787610618</v>
      </c>
      <c r="O19" s="3">
        <v>65.199273143683712</v>
      </c>
      <c r="P19" s="3">
        <v>49.042695652173919</v>
      </c>
      <c r="Q19" s="4">
        <v>65.267368282402529</v>
      </c>
      <c r="R19" s="4">
        <v>67.107163888888891</v>
      </c>
      <c r="S19" s="3">
        <v>61.253827387198321</v>
      </c>
      <c r="T19" s="3">
        <v>57.854320652173911</v>
      </c>
      <c r="U19" s="4">
        <v>53.822478027343749</v>
      </c>
      <c r="V19" s="4">
        <v>63.983187500000007</v>
      </c>
      <c r="W19" s="4">
        <v>46.66201807228915</v>
      </c>
      <c r="X19" s="3">
        <v>60.22352771362587</v>
      </c>
      <c r="Y19" s="4">
        <v>56.937598522167491</v>
      </c>
    </row>
    <row r="20" spans="1:25" x14ac:dyDescent="0.25">
      <c r="A20" s="2">
        <v>1994</v>
      </c>
      <c r="B20" s="2"/>
      <c r="C20" s="2"/>
      <c r="D20" s="3">
        <v>398.18158231686766</v>
      </c>
      <c r="E20" s="3">
        <v>378.09240980258681</v>
      </c>
      <c r="F20" s="4">
        <v>338.01690930463872</v>
      </c>
      <c r="G20" s="4">
        <v>350.16054932365552</v>
      </c>
      <c r="H20" s="4">
        <v>301.59489517760795</v>
      </c>
      <c r="I20" s="4">
        <v>319.33129900213828</v>
      </c>
      <c r="J20" s="4">
        <v>278.1590867746043</v>
      </c>
      <c r="K20" s="4">
        <v>356.72164167802515</v>
      </c>
      <c r="L20" s="4">
        <v>231.41767288693745</v>
      </c>
      <c r="M20" s="4">
        <v>343.1761536270414</v>
      </c>
      <c r="N20" s="3">
        <v>271.27820796460173</v>
      </c>
      <c r="O20" s="3">
        <v>61.410285679845707</v>
      </c>
      <c r="P20" s="3">
        <v>54.884711956521741</v>
      </c>
      <c r="Q20" s="4">
        <v>62.382407797681765</v>
      </c>
      <c r="R20" s="4">
        <v>61.1151861111111</v>
      </c>
      <c r="S20" s="3">
        <v>57.089272035676814</v>
      </c>
      <c r="T20" s="3">
        <v>55.950679347826082</v>
      </c>
      <c r="U20" s="4">
        <v>53.688769531250003</v>
      </c>
      <c r="V20" s="4">
        <v>59.568249999999999</v>
      </c>
      <c r="W20" s="4">
        <v>49.530090361445779</v>
      </c>
      <c r="X20" s="3">
        <v>54.616593533487304</v>
      </c>
      <c r="Y20" s="4">
        <v>51.845837438423658</v>
      </c>
    </row>
    <row r="21" spans="1:25" x14ac:dyDescent="0.25">
      <c r="A21" s="2">
        <v>1995</v>
      </c>
      <c r="B21" s="2"/>
      <c r="C21" s="2"/>
      <c r="D21" s="3">
        <v>410.28036761237274</v>
      </c>
      <c r="E21" s="3">
        <v>341.29569434989787</v>
      </c>
      <c r="F21" s="4">
        <v>435.12006058413954</v>
      </c>
      <c r="G21" s="4">
        <v>413.84371906961394</v>
      </c>
      <c r="H21" s="4">
        <v>361.70671509667272</v>
      </c>
      <c r="I21" s="4">
        <v>386.16513720598721</v>
      </c>
      <c r="J21" s="4">
        <v>285.33988993996718</v>
      </c>
      <c r="K21" s="4">
        <v>391.80103740723911</v>
      </c>
      <c r="L21" s="4">
        <v>231.05296377607027</v>
      </c>
      <c r="M21" s="4">
        <v>386.6893515001899</v>
      </c>
      <c r="N21" s="3">
        <v>271.68003318584067</v>
      </c>
      <c r="O21" s="3">
        <v>64.897166104146578</v>
      </c>
      <c r="P21" s="3">
        <v>61.118152173913046</v>
      </c>
      <c r="Q21" s="4">
        <v>69.556944151738662</v>
      </c>
      <c r="R21" s="4">
        <v>65.794105555555547</v>
      </c>
      <c r="S21" s="3">
        <v>64.695522035676817</v>
      </c>
      <c r="T21" s="3">
        <v>60.819673913043481</v>
      </c>
      <c r="U21" s="4">
        <v>55.804821777343747</v>
      </c>
      <c r="V21" s="4">
        <v>67.854187499999995</v>
      </c>
      <c r="W21" s="4">
        <v>49.506897590361447</v>
      </c>
      <c r="X21" s="3">
        <v>57.284844110854507</v>
      </c>
      <c r="Y21" s="4">
        <v>60.437475369458127</v>
      </c>
    </row>
    <row r="22" spans="1:25" x14ac:dyDescent="0.25">
      <c r="A22" s="2">
        <v>1996</v>
      </c>
      <c r="B22" s="2"/>
      <c r="C22" s="2"/>
      <c r="D22" s="3">
        <v>368.14341431363295</v>
      </c>
      <c r="E22" s="3">
        <v>311.40729237576585</v>
      </c>
      <c r="F22" s="4">
        <v>386.67648521566139</v>
      </c>
      <c r="G22" s="4">
        <v>407.36388568129325</v>
      </c>
      <c r="H22" s="4">
        <v>324.35626967176267</v>
      </c>
      <c r="I22" s="4">
        <v>316.70090876692802</v>
      </c>
      <c r="J22" s="4">
        <v>331.87630753138069</v>
      </c>
      <c r="K22" s="4">
        <v>368.63380281690138</v>
      </c>
      <c r="L22" s="4">
        <v>245.81860592755214</v>
      </c>
      <c r="M22" s="4">
        <v>376.72854158754268</v>
      </c>
      <c r="N22" s="3">
        <v>283.36227876106193</v>
      </c>
      <c r="O22" s="3">
        <v>64.956270491803267</v>
      </c>
      <c r="P22" s="3">
        <v>56.348092391304348</v>
      </c>
      <c r="Q22" s="4">
        <v>70.12547945205479</v>
      </c>
      <c r="R22" s="4">
        <v>68.662569444444443</v>
      </c>
      <c r="S22" s="3">
        <v>62.987237670514162</v>
      </c>
      <c r="T22" s="3">
        <v>60.658451086956525</v>
      </c>
      <c r="U22" s="4">
        <v>49.584606933593754</v>
      </c>
      <c r="V22" s="4">
        <v>60.8581875</v>
      </c>
      <c r="W22" s="4">
        <v>55.413885542168678</v>
      </c>
      <c r="X22" s="3">
        <v>57.952563510392622</v>
      </c>
      <c r="Y22" s="4">
        <v>58.963546798029562</v>
      </c>
    </row>
    <row r="23" spans="1:25" x14ac:dyDescent="0.25">
      <c r="A23" s="2">
        <v>1997</v>
      </c>
      <c r="B23" s="2"/>
      <c r="C23" s="2"/>
      <c r="D23" s="3">
        <v>456.71924489520853</v>
      </c>
      <c r="E23" s="3">
        <v>435.75438223281145</v>
      </c>
      <c r="F23" s="4">
        <v>401.64684872049907</v>
      </c>
      <c r="G23" s="4">
        <v>431.31295364566142</v>
      </c>
      <c r="H23" s="4">
        <v>398.1337398830936</v>
      </c>
      <c r="I23" s="4">
        <v>403.78323235923017</v>
      </c>
      <c r="J23" s="4">
        <v>374.28549663452782</v>
      </c>
      <c r="K23" s="4">
        <v>411.79978797516281</v>
      </c>
      <c r="L23" s="4">
        <v>242.0351262349067</v>
      </c>
      <c r="M23" s="4">
        <v>430.08497911127989</v>
      </c>
      <c r="N23" s="3">
        <v>344.08158185840705</v>
      </c>
      <c r="O23" s="3">
        <v>73.928160559305695</v>
      </c>
      <c r="P23" s="3">
        <v>63.320858695652184</v>
      </c>
      <c r="Q23" s="4">
        <v>71.009257112750262</v>
      </c>
      <c r="R23" s="4">
        <v>70.307869444444449</v>
      </c>
      <c r="S23" s="3">
        <v>74.150072140608614</v>
      </c>
      <c r="T23" s="3">
        <v>69.604048913043471</v>
      </c>
      <c r="U23" s="4">
        <v>53.973859863281248</v>
      </c>
      <c r="V23" s="4">
        <v>66.675656250000003</v>
      </c>
      <c r="W23" s="4">
        <v>57.006144578313254</v>
      </c>
      <c r="X23" s="3">
        <v>72.597118937644353</v>
      </c>
      <c r="Y23" s="4">
        <v>58.241908866995082</v>
      </c>
    </row>
    <row r="24" spans="1:25" x14ac:dyDescent="0.25">
      <c r="A24" s="2">
        <v>1998</v>
      </c>
      <c r="B24" s="2"/>
      <c r="C24" s="2"/>
      <c r="D24" s="3">
        <v>458.08708470921215</v>
      </c>
      <c r="E24" s="3">
        <v>433.8069690265487</v>
      </c>
      <c r="F24" s="4">
        <v>391.84042408897727</v>
      </c>
      <c r="G24" s="4">
        <v>456.06153084790492</v>
      </c>
      <c r="H24" s="4">
        <v>442.24944497526985</v>
      </c>
      <c r="I24" s="4">
        <v>409.05163043478262</v>
      </c>
      <c r="J24" s="4">
        <v>394.61007140258317</v>
      </c>
      <c r="K24" s="4">
        <v>423.58579433590785</v>
      </c>
      <c r="L24" s="4">
        <v>260.18715697036225</v>
      </c>
      <c r="M24" s="4">
        <v>417.92575009494874</v>
      </c>
      <c r="N24" s="3">
        <v>409.55199115044246</v>
      </c>
      <c r="O24" s="3">
        <v>70.632866441658635</v>
      </c>
      <c r="P24" s="3">
        <v>65.378907608695656</v>
      </c>
      <c r="Q24" s="4">
        <v>73.698005795574289</v>
      </c>
      <c r="R24" s="4">
        <v>71.669636111111117</v>
      </c>
      <c r="S24" s="3">
        <v>75.939290398740823</v>
      </c>
      <c r="T24" s="3">
        <v>66.107880434782615</v>
      </c>
      <c r="U24" s="4">
        <v>57.242182617187503</v>
      </c>
      <c r="V24" s="4">
        <v>69.77871875000001</v>
      </c>
      <c r="W24" s="4">
        <v>62.842771084337343</v>
      </c>
      <c r="X24" s="3">
        <v>72.034584295612021</v>
      </c>
      <c r="Y24" s="4">
        <v>63.442832512315277</v>
      </c>
    </row>
    <row r="25" spans="1:25" x14ac:dyDescent="0.25">
      <c r="A25" s="2">
        <v>1999</v>
      </c>
      <c r="B25" s="2"/>
      <c r="C25" s="2"/>
      <c r="D25" s="3">
        <v>447.74002628209445</v>
      </c>
      <c r="E25" s="3">
        <v>417.82717835262088</v>
      </c>
      <c r="F25" s="4">
        <v>365.49305995117095</v>
      </c>
      <c r="G25" s="4">
        <v>439.75814500164961</v>
      </c>
      <c r="H25" s="4">
        <v>377.70171987410077</v>
      </c>
      <c r="I25" s="4">
        <v>382.05367961511047</v>
      </c>
      <c r="J25" s="4">
        <v>362.57324449699831</v>
      </c>
      <c r="K25" s="4">
        <v>404.78983038013018</v>
      </c>
      <c r="L25" s="4">
        <v>242.64791437980242</v>
      </c>
      <c r="M25" s="4">
        <v>452.93768989745536</v>
      </c>
      <c r="N25" s="3">
        <v>329.75691371681415</v>
      </c>
      <c r="O25" s="3">
        <v>62.089375602700102</v>
      </c>
      <c r="P25" s="3">
        <v>61.206179347826087</v>
      </c>
      <c r="Q25" s="4">
        <v>65.416177555321383</v>
      </c>
      <c r="R25" s="4">
        <v>62.829252777777782</v>
      </c>
      <c r="S25" s="3">
        <v>65.227090766002092</v>
      </c>
      <c r="T25" s="3">
        <v>59.407880434782612</v>
      </c>
      <c r="U25" s="4">
        <v>48.330104980468747</v>
      </c>
      <c r="V25" s="4">
        <v>62.203000000000003</v>
      </c>
      <c r="W25" s="4">
        <v>57.795572289156624</v>
      </c>
      <c r="X25" s="3">
        <v>67.683735565819873</v>
      </c>
      <c r="Y25" s="4">
        <v>60.209211822660095</v>
      </c>
    </row>
    <row r="26" spans="1:25" x14ac:dyDescent="0.25">
      <c r="A26" s="2">
        <v>2000</v>
      </c>
      <c r="B26" s="2"/>
      <c r="C26" s="2"/>
      <c r="D26" s="3">
        <v>444.88171372734007</v>
      </c>
      <c r="E26" s="3">
        <v>425.46689925119131</v>
      </c>
      <c r="F26" s="4">
        <v>387.70336377610988</v>
      </c>
      <c r="G26" s="4">
        <v>423.06295364566148</v>
      </c>
      <c r="H26" s="4">
        <v>389.36181991906477</v>
      </c>
      <c r="I26" s="4">
        <v>400.39366535994293</v>
      </c>
      <c r="J26" s="4">
        <v>407.31786656358008</v>
      </c>
      <c r="K26" s="4">
        <v>401.83810389217024</v>
      </c>
      <c r="L26" s="4">
        <v>274.23271130625687</v>
      </c>
      <c r="M26" s="4">
        <v>418.4715391188758</v>
      </c>
      <c r="N26" s="3">
        <v>377.8545353982301</v>
      </c>
      <c r="O26" s="3">
        <v>59.102233606557377</v>
      </c>
      <c r="P26" s="3">
        <v>53.5049347826087</v>
      </c>
      <c r="Q26" s="4">
        <v>64.242839831401483</v>
      </c>
      <c r="R26" s="4">
        <v>60.976930555555555</v>
      </c>
      <c r="S26" s="3">
        <v>58.864207764952781</v>
      </c>
      <c r="T26" s="3">
        <v>56.92907608695652</v>
      </c>
      <c r="U26" s="4">
        <v>55.336918945312505</v>
      </c>
      <c r="V26" s="4">
        <v>59.730031250000003</v>
      </c>
      <c r="W26" s="4">
        <v>50.698012048192766</v>
      </c>
      <c r="X26" s="3">
        <v>60.624722863741347</v>
      </c>
      <c r="Y26" s="4">
        <v>65.938091133004932</v>
      </c>
    </row>
    <row r="27" spans="1:25" x14ac:dyDescent="0.25">
      <c r="A27" s="2">
        <v>2001</v>
      </c>
      <c r="B27" s="2"/>
      <c r="C27" s="2"/>
      <c r="D27" s="3">
        <v>400.35875901341058</v>
      </c>
      <c r="E27" s="3">
        <v>364.24238427501706</v>
      </c>
      <c r="F27" s="4">
        <v>351.80224251740663</v>
      </c>
      <c r="G27" s="4">
        <v>382.60451377433185</v>
      </c>
      <c r="H27" s="4">
        <v>344.13595998201447</v>
      </c>
      <c r="I27" s="4">
        <v>373.78323235923023</v>
      </c>
      <c r="J27" s="4">
        <v>372.15319719847184</v>
      </c>
      <c r="K27" s="4">
        <v>385.38380281690138</v>
      </c>
      <c r="L27" s="4">
        <v>246.78594950603733</v>
      </c>
      <c r="M27" s="4">
        <v>410.80651823015569</v>
      </c>
      <c r="N27" s="3">
        <v>328.6357853982301</v>
      </c>
      <c r="O27" s="3">
        <v>50.628394406943102</v>
      </c>
      <c r="P27" s="3">
        <v>54.167951086956521</v>
      </c>
      <c r="Q27" s="4">
        <v>61.903124341412024</v>
      </c>
      <c r="R27" s="4">
        <v>58.550213888888884</v>
      </c>
      <c r="S27" s="3">
        <v>59.739273347324236</v>
      </c>
      <c r="T27" s="3">
        <v>55.412581521739128</v>
      </c>
      <c r="U27" s="4">
        <v>54.879172363281249</v>
      </c>
      <c r="V27" s="4">
        <v>54.941625000000009</v>
      </c>
      <c r="W27" s="4">
        <v>52.830240963855417</v>
      </c>
      <c r="X27" s="3">
        <v>58.011789838337187</v>
      </c>
      <c r="Y27" s="4">
        <v>64.969310344827591</v>
      </c>
    </row>
    <row r="28" spans="1:25" x14ac:dyDescent="0.25">
      <c r="A28" s="2">
        <v>2002</v>
      </c>
      <c r="B28" s="2"/>
      <c r="C28" s="2"/>
      <c r="D28" s="3">
        <v>415.33318451378125</v>
      </c>
      <c r="E28" s="3">
        <v>391.90831347855686</v>
      </c>
      <c r="F28" s="4">
        <v>360.20051541730709</v>
      </c>
      <c r="G28" s="4">
        <v>387.68213873309134</v>
      </c>
      <c r="H28" s="4">
        <v>370.17757981115113</v>
      </c>
      <c r="I28" s="4">
        <v>384.71471846044187</v>
      </c>
      <c r="J28" s="4">
        <v>384.13737038384568</v>
      </c>
      <c r="K28" s="4">
        <v>371.78983038013018</v>
      </c>
      <c r="L28" s="4">
        <v>245.98819978046106</v>
      </c>
      <c r="M28" s="4">
        <v>422.88283327003415</v>
      </c>
      <c r="N28" s="3">
        <v>310.54563053097343</v>
      </c>
      <c r="O28" s="3">
        <v>52.954687801350047</v>
      </c>
      <c r="P28" s="3">
        <v>57.535809782608702</v>
      </c>
      <c r="Q28" s="4">
        <v>58.597953108535307</v>
      </c>
      <c r="R28" s="4">
        <v>56.553624999999997</v>
      </c>
      <c r="S28" s="3">
        <v>60.760034102833167</v>
      </c>
      <c r="T28" s="3">
        <v>58.595869565217384</v>
      </c>
      <c r="U28" s="4">
        <v>55.073564453124995</v>
      </c>
      <c r="V28" s="4">
        <v>53.040812500000001</v>
      </c>
      <c r="W28" s="4">
        <v>55.965512048192764</v>
      </c>
      <c r="X28" s="3">
        <v>60.047551963048505</v>
      </c>
      <c r="Y28" s="4">
        <v>62.302561576354684</v>
      </c>
    </row>
    <row r="29" spans="1:25" x14ac:dyDescent="0.25">
      <c r="A29" s="2">
        <v>2003</v>
      </c>
      <c r="B29" s="2"/>
      <c r="C29" s="2"/>
      <c r="D29" s="3">
        <v>397.97314509063949</v>
      </c>
      <c r="E29" s="3">
        <v>385.6407420013615</v>
      </c>
      <c r="F29" s="4">
        <v>354.34451577900347</v>
      </c>
      <c r="G29" s="4">
        <v>388.36368978884855</v>
      </c>
      <c r="H29" s="4">
        <v>383.40288472347123</v>
      </c>
      <c r="I29" s="4">
        <v>409.40132751247324</v>
      </c>
      <c r="J29" s="4">
        <v>389.36657494997269</v>
      </c>
      <c r="K29" s="4">
        <v>378.03983038013024</v>
      </c>
      <c r="L29" s="4">
        <v>281.97392974753018</v>
      </c>
      <c r="M29" s="4">
        <v>375.03052601595141</v>
      </c>
      <c r="N29" s="3">
        <v>317.58324115044252</v>
      </c>
      <c r="O29" s="3">
        <v>61.249946962391505</v>
      </c>
      <c r="P29" s="3">
        <v>59.151135869565216</v>
      </c>
      <c r="Q29" s="4">
        <v>58.655916754478397</v>
      </c>
      <c r="R29" s="4">
        <v>60.225458333333336</v>
      </c>
      <c r="S29" s="3">
        <v>61.904561909758655</v>
      </c>
      <c r="T29" s="3">
        <v>63.197065217391305</v>
      </c>
      <c r="U29" s="4">
        <v>54.112307128906252</v>
      </c>
      <c r="V29" s="4">
        <v>57.019031250000005</v>
      </c>
      <c r="W29" s="4">
        <v>64.368253012048186</v>
      </c>
      <c r="X29" s="3">
        <v>61.104907621247122</v>
      </c>
      <c r="Y29" s="4">
        <v>66.634298029556646</v>
      </c>
    </row>
    <row r="30" spans="1:25" x14ac:dyDescent="0.25">
      <c r="A30" s="2">
        <v>2004</v>
      </c>
      <c r="B30" s="2"/>
      <c r="C30" s="2"/>
      <c r="D30" s="3">
        <v>441.2634274546802</v>
      </c>
      <c r="E30" s="3">
        <v>408.66592920353986</v>
      </c>
      <c r="F30" s="4">
        <v>384.86854598064917</v>
      </c>
      <c r="G30" s="4">
        <v>421.47860648300889</v>
      </c>
      <c r="H30" s="4">
        <v>393.96753456609713</v>
      </c>
      <c r="I30" s="4">
        <v>418.90132751247324</v>
      </c>
      <c r="J30" s="4">
        <v>356.71194515190103</v>
      </c>
      <c r="K30" s="4">
        <v>393.07405724670599</v>
      </c>
      <c r="L30" s="4">
        <v>309.79143798024148</v>
      </c>
      <c r="M30" s="4">
        <v>387.48267185719715</v>
      </c>
      <c r="N30" s="3">
        <v>319.47704646017701</v>
      </c>
      <c r="O30" s="3">
        <v>58.377704918032791</v>
      </c>
      <c r="P30" s="3">
        <v>58.489548913043478</v>
      </c>
      <c r="Q30" s="4">
        <v>58.12403319283456</v>
      </c>
      <c r="R30" s="4">
        <v>60.607747222222216</v>
      </c>
      <c r="S30" s="3">
        <v>64.454778331584478</v>
      </c>
      <c r="T30" s="3">
        <v>59.058016304347824</v>
      </c>
      <c r="U30" s="4">
        <v>56.986555175781248</v>
      </c>
      <c r="V30" s="4">
        <v>54.456937500000002</v>
      </c>
      <c r="W30" s="4">
        <v>66.287530120481932</v>
      </c>
      <c r="X30" s="3">
        <v>64.969428406466506</v>
      </c>
      <c r="Y30" s="4">
        <v>67.227955665024638</v>
      </c>
    </row>
    <row r="31" spans="1:25" x14ac:dyDescent="0.25">
      <c r="A31" s="2">
        <v>2005</v>
      </c>
      <c r="B31" s="2"/>
      <c r="C31" s="2"/>
      <c r="D31" s="3">
        <v>460.3604858817979</v>
      </c>
      <c r="E31" s="3">
        <v>395.19537100068078</v>
      </c>
      <c r="F31" s="4">
        <v>414.05936341441355</v>
      </c>
      <c r="G31" s="4">
        <v>448.15789962058722</v>
      </c>
      <c r="H31" s="4">
        <v>421.7635945930756</v>
      </c>
      <c r="I31" s="4">
        <v>398.54601746258021</v>
      </c>
      <c r="J31" s="4">
        <v>416.85530744042194</v>
      </c>
      <c r="K31" s="4">
        <v>421.1320233227321</v>
      </c>
      <c r="L31" s="4">
        <v>367.73902305159163</v>
      </c>
      <c r="M31" s="4">
        <v>410.34117451576151</v>
      </c>
      <c r="N31" s="3">
        <v>357.67422566371681</v>
      </c>
      <c r="O31" s="3">
        <v>66.506559787849568</v>
      </c>
      <c r="P31" s="3">
        <v>72.335396739130431</v>
      </c>
      <c r="Q31" s="4">
        <v>61.188206006322446</v>
      </c>
      <c r="R31" s="4">
        <v>62.621769444444439</v>
      </c>
      <c r="S31" s="3">
        <v>69.04602177334732</v>
      </c>
      <c r="T31" s="3">
        <v>67.392201086956504</v>
      </c>
      <c r="U31" s="4">
        <v>57.329765625</v>
      </c>
      <c r="V31" s="4">
        <v>59.133375000000001</v>
      </c>
      <c r="W31" s="4">
        <v>79.272289156626499</v>
      </c>
      <c r="X31" s="3">
        <v>72.26653579676676</v>
      </c>
      <c r="Y31" s="4">
        <v>66.580197044334994</v>
      </c>
    </row>
    <row r="32" spans="1:25" x14ac:dyDescent="0.25">
      <c r="A32" s="2">
        <v>2006</v>
      </c>
      <c r="B32" s="2"/>
      <c r="C32" s="2"/>
      <c r="D32" s="3">
        <v>436.97877215445783</v>
      </c>
      <c r="E32" s="3">
        <v>399.32717835262088</v>
      </c>
      <c r="F32" s="4">
        <v>409.52393977755668</v>
      </c>
      <c r="G32" s="4">
        <v>434.01467131309795</v>
      </c>
      <c r="H32" s="4">
        <v>423.05632447167267</v>
      </c>
      <c r="I32" s="4">
        <v>359.52708481824664</v>
      </c>
      <c r="J32" s="4">
        <v>392.5843073494633</v>
      </c>
      <c r="K32" s="4">
        <v>413.22981977888833</v>
      </c>
      <c r="L32" s="4">
        <v>378.03430296377604</v>
      </c>
      <c r="M32" s="4">
        <v>402.2347369920243</v>
      </c>
      <c r="N32" s="3">
        <v>383.26410398230087</v>
      </c>
      <c r="O32" s="3">
        <v>64.126480231436844</v>
      </c>
      <c r="P32" s="3">
        <v>64.552472826086955</v>
      </c>
      <c r="Q32" s="4">
        <v>63.668493150684924</v>
      </c>
      <c r="R32" s="4">
        <v>66.069941666666665</v>
      </c>
      <c r="S32" s="3">
        <v>62.57142707240294</v>
      </c>
      <c r="T32" s="3">
        <v>62.315054347826091</v>
      </c>
      <c r="U32" s="4">
        <v>59.610129394531256</v>
      </c>
      <c r="V32" s="4">
        <v>63.649374999999999</v>
      </c>
      <c r="W32" s="4">
        <v>68.299728915662655</v>
      </c>
      <c r="X32" s="3">
        <v>66.059168591224022</v>
      </c>
      <c r="Y32" s="4">
        <v>68.712857142857146</v>
      </c>
    </row>
    <row r="33" spans="1:25" x14ac:dyDescent="0.25">
      <c r="A33" s="2">
        <v>2007</v>
      </c>
      <c r="B33" s="2"/>
      <c r="C33" s="2"/>
      <c r="D33" s="3">
        <v>394.2872750859222</v>
      </c>
      <c r="E33" s="3">
        <v>402.60764125255275</v>
      </c>
      <c r="F33" s="4">
        <v>380.37851523645895</v>
      </c>
      <c r="G33" s="4">
        <v>394.51079470471785</v>
      </c>
      <c r="H33" s="4">
        <v>416.69838972571949</v>
      </c>
      <c r="I33" s="4">
        <v>390.23160192444766</v>
      </c>
      <c r="J33" s="4">
        <v>385.47259869019456</v>
      </c>
      <c r="K33" s="4">
        <v>374.91011661366042</v>
      </c>
      <c r="L33" s="4">
        <v>322.38556531284303</v>
      </c>
      <c r="M33" s="4">
        <v>422.10643752373716</v>
      </c>
      <c r="N33" s="3">
        <v>364.16537610619469</v>
      </c>
      <c r="O33" s="3">
        <v>63.391422372227581</v>
      </c>
      <c r="P33" s="3">
        <v>83.257880434782606</v>
      </c>
      <c r="Q33" s="4">
        <v>61.291609589041087</v>
      </c>
      <c r="R33" s="4">
        <v>63.75451666666666</v>
      </c>
      <c r="S33" s="3">
        <v>72.022618048268626</v>
      </c>
      <c r="T33" s="3">
        <v>65.716059782608696</v>
      </c>
      <c r="U33" s="4">
        <v>61.284252929687504</v>
      </c>
      <c r="V33" s="4">
        <v>62.376343750000011</v>
      </c>
      <c r="W33" s="4">
        <v>76.751506024096386</v>
      </c>
      <c r="X33" s="3">
        <v>77.963822170900698</v>
      </c>
      <c r="Y33" s="4">
        <v>67.092192118226606</v>
      </c>
    </row>
    <row r="34" spans="1:25" x14ac:dyDescent="0.25">
      <c r="A34" s="2">
        <v>2008</v>
      </c>
      <c r="B34" s="2"/>
      <c r="C34" s="2"/>
      <c r="D34" s="3">
        <v>392.43587000471723</v>
      </c>
      <c r="E34" s="3">
        <v>398.18613852961198</v>
      </c>
      <c r="F34" s="4">
        <v>377.21466678723209</v>
      </c>
      <c r="G34" s="4">
        <v>361.49470059386334</v>
      </c>
      <c r="H34" s="4">
        <v>380.04050977967631</v>
      </c>
      <c r="I34" s="4">
        <v>379.85940841054878</v>
      </c>
      <c r="J34" s="4">
        <v>361.19104738948516</v>
      </c>
      <c r="K34" s="4">
        <v>360.9060275632288</v>
      </c>
      <c r="L34" s="4">
        <v>276.02167947310647</v>
      </c>
      <c r="M34" s="4">
        <v>380.23514052411696</v>
      </c>
      <c r="N34" s="3">
        <v>346.43141592920352</v>
      </c>
      <c r="O34" s="3">
        <v>73.658833172613299</v>
      </c>
      <c r="P34" s="3">
        <v>86.413260869565235</v>
      </c>
      <c r="Q34" s="4">
        <v>65.996032665964179</v>
      </c>
      <c r="R34" s="4">
        <v>70.638863888888892</v>
      </c>
      <c r="S34" s="3">
        <v>84.693234522560317</v>
      </c>
      <c r="T34" s="3">
        <v>74.361086956521731</v>
      </c>
      <c r="U34" s="4">
        <v>63.956264648437504</v>
      </c>
      <c r="V34" s="4">
        <v>71.671937500000013</v>
      </c>
      <c r="W34" s="4">
        <v>76.249548192771087</v>
      </c>
      <c r="X34" s="3">
        <v>81.693562355658202</v>
      </c>
      <c r="Y34" s="4">
        <v>68.289568965517248</v>
      </c>
    </row>
    <row r="35" spans="1:25" x14ac:dyDescent="0.25">
      <c r="A35" s="2">
        <v>2009</v>
      </c>
      <c r="B35" s="2"/>
      <c r="C35" s="2"/>
      <c r="D35" s="3">
        <v>342.6104858817979</v>
      </c>
      <c r="E35" s="3">
        <v>309.84240980258681</v>
      </c>
      <c r="F35" s="4">
        <v>323.27963649516226</v>
      </c>
      <c r="G35" s="4">
        <v>314.45191355988118</v>
      </c>
      <c r="H35" s="4">
        <v>322.86515006744605</v>
      </c>
      <c r="I35" s="4">
        <v>361.4013275124733</v>
      </c>
      <c r="J35" s="4">
        <v>332.85592141167905</v>
      </c>
      <c r="K35" s="4">
        <v>341.49413145539904</v>
      </c>
      <c r="L35" s="4">
        <v>255.33754116355652</v>
      </c>
      <c r="M35" s="4">
        <v>324.66335928598556</v>
      </c>
      <c r="N35" s="3">
        <v>294.37859513274333</v>
      </c>
      <c r="O35" s="3">
        <v>68.949438283510133</v>
      </c>
      <c r="P35" s="3">
        <v>75.88615760869564</v>
      </c>
      <c r="Q35" s="4">
        <v>67.19824815595365</v>
      </c>
      <c r="R35" s="4">
        <v>67.272252777777766</v>
      </c>
      <c r="S35" s="3">
        <v>72.598141395592862</v>
      </c>
      <c r="T35" s="3">
        <v>69.611440217391305</v>
      </c>
      <c r="U35" s="4">
        <v>68.369291992187499</v>
      </c>
      <c r="V35" s="4">
        <v>68.905875000000009</v>
      </c>
      <c r="W35" s="4">
        <v>71.899397590361446</v>
      </c>
      <c r="X35" s="3">
        <v>69.07968822170902</v>
      </c>
      <c r="Y35" s="4">
        <v>63.97773399014779</v>
      </c>
    </row>
    <row r="36" spans="1:25" x14ac:dyDescent="0.25">
      <c r="A36" s="2">
        <v>2010</v>
      </c>
      <c r="B36" s="2"/>
      <c r="C36" s="2"/>
      <c r="D36" s="3">
        <v>340.50562706381828</v>
      </c>
      <c r="E36" s="3">
        <v>338.09636657590198</v>
      </c>
      <c r="F36" s="4">
        <v>335.22881815715704</v>
      </c>
      <c r="G36" s="4">
        <v>332.76467131309795</v>
      </c>
      <c r="H36" s="4">
        <v>356.3842949078238</v>
      </c>
      <c r="I36" s="4">
        <v>372.08334818246612</v>
      </c>
      <c r="J36" s="4">
        <v>361.16963798435506</v>
      </c>
      <c r="K36" s="4">
        <v>339.79800848099342</v>
      </c>
      <c r="L36" s="4">
        <v>257.23572996706918</v>
      </c>
      <c r="M36" s="4">
        <v>353.65469521458408</v>
      </c>
      <c r="N36" s="3">
        <v>322.32466814159295</v>
      </c>
      <c r="O36" s="3">
        <v>73.781092092574738</v>
      </c>
      <c r="P36" s="3">
        <v>81.106445652173932</v>
      </c>
      <c r="Q36" s="4">
        <v>72.979894625922014</v>
      </c>
      <c r="R36" s="4">
        <v>72.401533333333333</v>
      </c>
      <c r="S36" s="3">
        <v>78.597792497376702</v>
      </c>
      <c r="T36" s="3">
        <v>77.71964673913044</v>
      </c>
      <c r="U36" s="4">
        <v>69.292990722656242</v>
      </c>
      <c r="V36" s="4">
        <v>71.705968750000011</v>
      </c>
      <c r="W36" s="4">
        <v>72.85090361445782</v>
      </c>
      <c r="X36" s="3">
        <v>74.802540415704414</v>
      </c>
      <c r="Y36" s="4">
        <v>69.944125615763568</v>
      </c>
    </row>
    <row r="37" spans="1:25" x14ac:dyDescent="0.25">
      <c r="A37" s="2">
        <v>2011</v>
      </c>
      <c r="B37" s="2"/>
      <c r="C37" s="2"/>
      <c r="D37" s="3">
        <v>313.53510175887857</v>
      </c>
      <c r="E37" s="3">
        <v>303.18775527569778</v>
      </c>
      <c r="F37" s="4">
        <v>341.4603942490279</v>
      </c>
      <c r="G37" s="4">
        <v>321.29950923787521</v>
      </c>
      <c r="H37" s="4">
        <v>322.51969986510795</v>
      </c>
      <c r="I37" s="4">
        <v>325.65337669280115</v>
      </c>
      <c r="J37" s="4">
        <v>328.22818128069855</v>
      </c>
      <c r="K37" s="4">
        <v>325.49795547478419</v>
      </c>
      <c r="L37" s="4">
        <v>252.0996158068057</v>
      </c>
      <c r="M37" s="4">
        <v>342.56145556399542</v>
      </c>
      <c r="N37" s="3">
        <v>307.83268805309734</v>
      </c>
      <c r="O37" s="3">
        <v>70.246476615236261</v>
      </c>
      <c r="P37" s="3">
        <v>71.091038043478278</v>
      </c>
      <c r="Q37" s="4">
        <v>72.315160695468904</v>
      </c>
      <c r="R37" s="4">
        <v>72.467580555555557</v>
      </c>
      <c r="S37" s="3">
        <v>71.293723767051418</v>
      </c>
      <c r="T37" s="3">
        <v>69.702690217391307</v>
      </c>
      <c r="U37" s="4">
        <v>67.439787597656249</v>
      </c>
      <c r="V37" s="4">
        <v>70.672875000000005</v>
      </c>
      <c r="W37" s="4">
        <v>70.770301204819276</v>
      </c>
      <c r="X37" s="3">
        <v>68.815502309468826</v>
      </c>
      <c r="Y37" s="4">
        <v>69.359618226601</v>
      </c>
    </row>
    <row r="38" spans="1:25" x14ac:dyDescent="0.25">
      <c r="A38" s="2">
        <v>2012</v>
      </c>
      <c r="B38" s="2"/>
      <c r="C38" s="2"/>
      <c r="D38" s="3">
        <v>326.49219960913808</v>
      </c>
      <c r="E38" s="3">
        <v>296.65099557522126</v>
      </c>
      <c r="F38" s="4">
        <v>320.98157609187081</v>
      </c>
      <c r="G38" s="4">
        <v>325.97595677994059</v>
      </c>
      <c r="H38" s="4">
        <v>330.1095998201439</v>
      </c>
      <c r="I38" s="4">
        <v>314.34969707769062</v>
      </c>
      <c r="J38" s="4">
        <v>316.43070083682005</v>
      </c>
      <c r="K38" s="4">
        <v>314.42389822807814</v>
      </c>
      <c r="L38" s="4">
        <v>258.53347969264541</v>
      </c>
      <c r="M38" s="4">
        <v>341.81145556399542</v>
      </c>
      <c r="N38" s="3">
        <v>301.73451327433628</v>
      </c>
      <c r="O38" s="3">
        <v>74.052870057859209</v>
      </c>
      <c r="P38" s="3">
        <v>75.589483695652163</v>
      </c>
      <c r="Q38" s="4">
        <v>75.22187565858799</v>
      </c>
      <c r="R38" s="4">
        <v>75.277524999999997</v>
      </c>
      <c r="S38" s="3">
        <v>75.384033315844704</v>
      </c>
      <c r="T38" s="3">
        <v>71.496250000000003</v>
      </c>
      <c r="U38" s="4">
        <v>68.596267089843749</v>
      </c>
      <c r="V38" s="4">
        <v>71.977500000000006</v>
      </c>
      <c r="W38" s="4">
        <v>71.70262048192771</v>
      </c>
      <c r="X38" s="3">
        <v>72.480202078521955</v>
      </c>
      <c r="Y38" s="4">
        <v>75.303830049261094</v>
      </c>
    </row>
    <row r="39" spans="1:25" x14ac:dyDescent="0.25">
      <c r="A39" s="2">
        <v>2013</v>
      </c>
      <c r="B39" s="2"/>
      <c r="C39" s="2"/>
      <c r="D39" s="3">
        <v>348.43414313632991</v>
      </c>
      <c r="E39" s="3">
        <v>307.72451497617431</v>
      </c>
      <c r="F39" s="4">
        <v>345.40672755221988</v>
      </c>
      <c r="G39" s="4">
        <v>350.27953851864072</v>
      </c>
      <c r="H39" s="4">
        <v>339.13484993255395</v>
      </c>
      <c r="I39" s="4">
        <v>330.05572879543831</v>
      </c>
      <c r="J39" s="4">
        <v>342.36677960705833</v>
      </c>
      <c r="K39" s="4">
        <v>318.05387702559443</v>
      </c>
      <c r="L39" s="4">
        <v>252.93358946212953</v>
      </c>
      <c r="M39" s="4">
        <v>341.61303646031138</v>
      </c>
      <c r="N39" s="3">
        <v>315.17367256637169</v>
      </c>
      <c r="O39" s="3">
        <v>78.434657666345231</v>
      </c>
      <c r="P39" s="3">
        <v>76.557836956521754</v>
      </c>
      <c r="Q39" s="4">
        <v>81.714488935721818</v>
      </c>
      <c r="R39" s="4">
        <v>80.227608333333336</v>
      </c>
      <c r="S39" s="3">
        <v>78.488902151101783</v>
      </c>
      <c r="T39" s="3">
        <v>75.000760869565212</v>
      </c>
      <c r="U39" s="4">
        <v>71.662690429687501</v>
      </c>
      <c r="V39" s="4">
        <v>75.019281250000006</v>
      </c>
      <c r="W39" s="4">
        <v>70.581837349397588</v>
      </c>
      <c r="X39" s="3">
        <v>75.673972286374138</v>
      </c>
      <c r="Y39" s="4">
        <v>82.728633004926124</v>
      </c>
    </row>
    <row r="40" spans="1:25" x14ac:dyDescent="0.25">
      <c r="A40" s="2">
        <v>2014</v>
      </c>
      <c r="B40" s="2"/>
      <c r="C40" s="2"/>
      <c r="D40" s="3">
        <v>352.58145764539381</v>
      </c>
      <c r="E40" s="3">
        <v>322.15099557522126</v>
      </c>
      <c r="F40" s="4">
        <v>368.65815173162127</v>
      </c>
      <c r="G40" s="4">
        <v>364.4814520785219</v>
      </c>
      <c r="H40" s="4">
        <v>345.56686994154677</v>
      </c>
      <c r="I40" s="4">
        <v>338.19734497505345</v>
      </c>
      <c r="J40" s="4">
        <v>340.38798435510273</v>
      </c>
      <c r="K40" s="4">
        <v>328.03191731031347</v>
      </c>
      <c r="L40" s="4">
        <v>253.05159165751923</v>
      </c>
      <c r="M40" s="4">
        <v>366.91748955563997</v>
      </c>
      <c r="N40" s="3">
        <v>322.47704646017695</v>
      </c>
      <c r="O40" s="3">
        <v>79.849193587270975</v>
      </c>
      <c r="P40" s="3">
        <v>76.537826086956528</v>
      </c>
      <c r="Q40" s="4">
        <v>85.122792413066378</v>
      </c>
      <c r="R40" s="4">
        <v>84.21253055555556</v>
      </c>
      <c r="S40" s="3">
        <v>82.586669727177338</v>
      </c>
      <c r="T40" s="3">
        <v>74.134836956521738</v>
      </c>
      <c r="U40" s="4">
        <v>78.463481445312496</v>
      </c>
      <c r="V40" s="4">
        <v>84.51218750000001</v>
      </c>
      <c r="W40" s="4">
        <v>71.641445783132511</v>
      </c>
      <c r="X40" s="3">
        <v>80.701506928406474</v>
      </c>
      <c r="Y40" s="4">
        <v>94.954261083743859</v>
      </c>
    </row>
    <row r="41" spans="1:25" x14ac:dyDescent="0.25">
      <c r="A41" s="2">
        <v>2015</v>
      </c>
      <c r="B41" s="2"/>
      <c r="C41" s="2"/>
      <c r="D41" s="3">
        <v>332.48439921827617</v>
      </c>
      <c r="E41" s="3">
        <v>336.76259360108924</v>
      </c>
      <c r="F41" s="4">
        <v>371.88839406817976</v>
      </c>
      <c r="G41" s="4">
        <v>352.86104008578025</v>
      </c>
      <c r="H41" s="4">
        <v>350.45116484937051</v>
      </c>
      <c r="I41" s="4">
        <v>336.5889611546686</v>
      </c>
      <c r="J41" s="4">
        <v>331.79748044387844</v>
      </c>
      <c r="K41" s="4">
        <v>347.48186430410419</v>
      </c>
      <c r="L41" s="4">
        <v>284.3339736553238</v>
      </c>
      <c r="M41" s="4">
        <v>368.5738463729586</v>
      </c>
      <c r="N41" s="3">
        <v>313.06056415929203</v>
      </c>
      <c r="O41" s="3">
        <v>77.196768322082931</v>
      </c>
      <c r="P41" s="3">
        <v>75.777777173913051</v>
      </c>
      <c r="Q41" s="4">
        <v>86.567131190727082</v>
      </c>
      <c r="R41" s="4">
        <v>84.114224999999976</v>
      </c>
      <c r="S41" s="3">
        <v>83.919049055613854</v>
      </c>
      <c r="T41" s="3">
        <v>72.700326086956522</v>
      </c>
      <c r="U41" s="4">
        <v>74.482067871093761</v>
      </c>
      <c r="V41" s="4">
        <v>89.545906250000002</v>
      </c>
      <c r="W41" s="4">
        <v>69.265210843373495</v>
      </c>
      <c r="X41" s="3">
        <v>80.000687066974592</v>
      </c>
      <c r="Y41" s="4">
        <v>96.490603448275877</v>
      </c>
    </row>
    <row r="42" spans="1:25" x14ac:dyDescent="0.25">
      <c r="A42" s="2">
        <v>2016</v>
      </c>
      <c r="B42" s="2"/>
      <c r="C42" s="2"/>
      <c r="D42" s="3">
        <v>325.98049902284515</v>
      </c>
      <c r="E42" s="3">
        <v>326.06854152484686</v>
      </c>
      <c r="F42" s="4">
        <v>364.37993941586035</v>
      </c>
      <c r="G42" s="4">
        <v>336.4894011877268</v>
      </c>
      <c r="H42" s="4">
        <v>346.83712483138493</v>
      </c>
      <c r="I42" s="4">
        <v>336.93558446186745</v>
      </c>
      <c r="J42" s="4">
        <v>350.83451200654895</v>
      </c>
      <c r="K42" s="4">
        <v>353.69968196274419</v>
      </c>
      <c r="L42" s="4">
        <v>261.51728869374313</v>
      </c>
      <c r="M42" s="4">
        <v>358.68068742878847</v>
      </c>
      <c r="N42" s="3">
        <v>306.56056415929197</v>
      </c>
      <c r="O42" s="3">
        <v>75.45250723240116</v>
      </c>
      <c r="P42" s="3">
        <v>73.951130434782613</v>
      </c>
      <c r="Q42" s="4">
        <v>86.054375658587986</v>
      </c>
      <c r="R42" s="4">
        <v>87.399494444444429</v>
      </c>
      <c r="S42" s="3">
        <v>84.297675760755524</v>
      </c>
      <c r="T42" s="3">
        <v>72.12883152173913</v>
      </c>
      <c r="U42" s="4">
        <v>81.508571777343747</v>
      </c>
      <c r="V42" s="4">
        <v>91.887031250000007</v>
      </c>
      <c r="W42" s="4">
        <v>70.62867469879518</v>
      </c>
      <c r="X42" s="3">
        <v>80.535127020785239</v>
      </c>
      <c r="Y42" s="4">
        <v>89.406933497536954</v>
      </c>
    </row>
    <row r="43" spans="1:25" x14ac:dyDescent="0.25">
      <c r="A43" s="2">
        <v>2017</v>
      </c>
      <c r="B43" s="2"/>
      <c r="C43" s="2"/>
      <c r="D43" s="3">
        <v>322.2634274546802</v>
      </c>
      <c r="E43" s="3">
        <v>316.28046289993193</v>
      </c>
      <c r="F43" s="4">
        <v>360.62851523645895</v>
      </c>
      <c r="G43" s="4">
        <v>331.92929313757833</v>
      </c>
      <c r="H43" s="4">
        <v>321.50000000000006</v>
      </c>
      <c r="I43" s="4">
        <v>329.68763364219529</v>
      </c>
      <c r="J43" s="4">
        <v>334.3080316536292</v>
      </c>
      <c r="K43" s="4">
        <v>341.75177949416928</v>
      </c>
      <c r="L43" s="4">
        <v>273.23243688254666</v>
      </c>
      <c r="M43" s="4">
        <v>337.28052601595141</v>
      </c>
      <c r="N43" s="3">
        <v>303.59153761061941</v>
      </c>
      <c r="O43" s="3">
        <v>74.751235535197679</v>
      </c>
      <c r="P43" s="3">
        <v>73.594130434782613</v>
      </c>
      <c r="Q43" s="4">
        <v>87.517073234984196</v>
      </c>
      <c r="R43" s="4">
        <v>87.589552777777769</v>
      </c>
      <c r="S43" s="3">
        <v>80.880463011542503</v>
      </c>
      <c r="T43" s="3">
        <v>70.118858695652179</v>
      </c>
      <c r="U43" s="4">
        <v>90.31406738281251</v>
      </c>
      <c r="V43" s="4">
        <v>87.449562499999999</v>
      </c>
      <c r="W43" s="4">
        <v>69.140963855421674</v>
      </c>
      <c r="X43" s="3">
        <v>76.676518475750584</v>
      </c>
      <c r="Y43" s="4">
        <v>81.872142857142876</v>
      </c>
    </row>
    <row r="44" spans="1:25" x14ac:dyDescent="0.25">
      <c r="A44" s="2">
        <v>2018</v>
      </c>
      <c r="B44" s="2"/>
      <c r="C44" s="2"/>
      <c r="D44" s="3">
        <v>327.66464215917512</v>
      </c>
      <c r="E44" s="3">
        <v>318.54437542545952</v>
      </c>
      <c r="F44" s="4">
        <v>361.89969707930186</v>
      </c>
      <c r="G44" s="4">
        <v>333.34371906961394</v>
      </c>
      <c r="H44" s="4">
        <v>320.81353979316549</v>
      </c>
      <c r="I44" s="4">
        <v>321.74028866714184</v>
      </c>
      <c r="J44" s="4">
        <v>334.21763007094773</v>
      </c>
      <c r="K44" s="4">
        <v>340.21168408299252</v>
      </c>
      <c r="L44" s="4">
        <v>273.26701427003297</v>
      </c>
      <c r="M44" s="4">
        <v>334.40429168249148</v>
      </c>
      <c r="N44" s="3">
        <v>295.71155973451323</v>
      </c>
      <c r="O44" s="3">
        <v>73.75785800385728</v>
      </c>
      <c r="P44" s="3">
        <v>75.793815217391312</v>
      </c>
      <c r="Q44" s="4">
        <v>91.154064805057956</v>
      </c>
      <c r="R44" s="4">
        <v>84.143627777777766</v>
      </c>
      <c r="S44" s="3">
        <v>78.891751049317946</v>
      </c>
      <c r="T44" s="3">
        <v>65.805027173913032</v>
      </c>
      <c r="U44" s="4">
        <v>89.493127441406244</v>
      </c>
      <c r="V44" s="4">
        <v>88.801937500000008</v>
      </c>
      <c r="W44" s="4">
        <v>71.309879518072279</v>
      </c>
      <c r="X44" s="3">
        <v>76.159180138568132</v>
      </c>
      <c r="Y44" s="4">
        <v>85.596576354679812</v>
      </c>
    </row>
    <row r="45" spans="1:25" x14ac:dyDescent="0.25">
      <c r="A45" s="2">
        <v>2019</v>
      </c>
      <c r="B45" s="2"/>
      <c r="C45" s="2"/>
      <c r="D45" s="3">
        <v>322.72172712109978</v>
      </c>
      <c r="E45" s="3">
        <v>309.13730854322665</v>
      </c>
      <c r="F45" s="4">
        <v>337.13428949272082</v>
      </c>
      <c r="G45" s="4">
        <v>309.68642578769379</v>
      </c>
      <c r="H45" s="4">
        <v>308.08104281418616</v>
      </c>
      <c r="I45" s="4">
        <v>300.73252049180326</v>
      </c>
      <c r="J45" s="4">
        <v>364.00588650627611</v>
      </c>
      <c r="K45" s="4">
        <v>303.34351847645013</v>
      </c>
      <c r="L45" s="4">
        <v>262.31439352360042</v>
      </c>
      <c r="M45" s="4">
        <v>329.66744682871251</v>
      </c>
      <c r="N45" s="3">
        <v>294.15212389380531</v>
      </c>
      <c r="O45" s="3">
        <v>74.328593683702991</v>
      </c>
      <c r="P45" s="3">
        <v>73.230447173913035</v>
      </c>
      <c r="Q45" s="4">
        <v>87.127985774499479</v>
      </c>
      <c r="R45" s="4">
        <v>83.964136888888888</v>
      </c>
      <c r="S45" s="3">
        <v>80.061729958027271</v>
      </c>
      <c r="T45" s="3">
        <v>69.096397826086957</v>
      </c>
      <c r="U45" s="4">
        <v>84.702976171875008</v>
      </c>
      <c r="V45" s="4">
        <v>84.330862499999995</v>
      </c>
      <c r="W45" s="4">
        <v>72.937316867469889</v>
      </c>
      <c r="X45" s="3">
        <v>81.170012240184761</v>
      </c>
      <c r="Y45" s="4">
        <v>88.154203940886717</v>
      </c>
    </row>
    <row r="46" spans="1:25" x14ac:dyDescent="0.25">
      <c r="A46" s="2">
        <v>2020</v>
      </c>
      <c r="B46" s="2"/>
      <c r="C46" s="2"/>
      <c r="D46" s="3">
        <v>321.77902823640403</v>
      </c>
      <c r="E46" s="3">
        <v>308.87682947583392</v>
      </c>
      <c r="F46" s="4">
        <v>327.54236368568581</v>
      </c>
      <c r="G46" s="4">
        <v>311.77546601781586</v>
      </c>
      <c r="H46" s="4">
        <v>309.02025488983816</v>
      </c>
      <c r="I46" s="4">
        <v>301.08691197434069</v>
      </c>
      <c r="J46" s="4">
        <v>353.96711842823356</v>
      </c>
      <c r="K46" s="4">
        <v>292.54187490534605</v>
      </c>
      <c r="L46" s="4">
        <v>247.85043907793633</v>
      </c>
      <c r="M46" s="4">
        <v>330.08870584884164</v>
      </c>
      <c r="N46" s="3">
        <v>303.07605088495575</v>
      </c>
      <c r="O46" s="3">
        <v>71.519543153326907</v>
      </c>
      <c r="P46" s="3">
        <v>68.602532608695654</v>
      </c>
      <c r="Q46" s="4">
        <v>83.574944678609057</v>
      </c>
      <c r="R46" s="4">
        <v>82.973419444444431</v>
      </c>
      <c r="S46" s="3">
        <v>75.039530430220353</v>
      </c>
      <c r="T46" s="3">
        <v>66.417826086956524</v>
      </c>
      <c r="U46" s="4">
        <v>80.277827148437495</v>
      </c>
      <c r="V46" s="4">
        <v>82.856437499999998</v>
      </c>
      <c r="W46" s="4">
        <v>74.668734939759034</v>
      </c>
      <c r="X46" s="3">
        <v>78.108897228637417</v>
      </c>
      <c r="Y46" s="4">
        <v>81.234950738916254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9642-60C9-4FEB-9CE6-8A6277B20440}">
  <dimension ref="A1:BB55"/>
  <sheetViews>
    <sheetView workbookViewId="0"/>
  </sheetViews>
  <sheetFormatPr defaultRowHeight="15" x14ac:dyDescent="0.25"/>
  <sheetData>
    <row r="1" spans="1:54" ht="18.75" x14ac:dyDescent="0.3">
      <c r="A1" s="1" t="s">
        <v>156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4"/>
      <c r="R1" s="4"/>
      <c r="S1" s="3"/>
      <c r="T1" s="3"/>
      <c r="U1" s="4"/>
      <c r="V1" s="4"/>
      <c r="W1" s="4"/>
      <c r="X1" s="3"/>
      <c r="Y1" s="4"/>
      <c r="Z1" s="3"/>
      <c r="AA1" s="4"/>
      <c r="AB1" s="4"/>
      <c r="AC1" s="3"/>
      <c r="AD1" s="3"/>
      <c r="AE1" s="4"/>
      <c r="AF1" s="4"/>
      <c r="AG1" s="4"/>
      <c r="AH1" s="2"/>
      <c r="AI1" s="2"/>
      <c r="AJ1" s="5"/>
      <c r="AK1" s="5"/>
      <c r="AL1" s="5"/>
      <c r="AM1" s="2"/>
      <c r="AN1" s="2"/>
      <c r="AO1" s="5"/>
      <c r="AP1" s="5"/>
      <c r="AQ1" s="5"/>
      <c r="AR1" s="2"/>
      <c r="AS1" s="2"/>
      <c r="AT1" s="2"/>
      <c r="AU1" s="5"/>
      <c r="AV1" s="5"/>
      <c r="AW1" s="2"/>
      <c r="AX1" s="2"/>
      <c r="AY1" s="5"/>
      <c r="AZ1" s="5"/>
      <c r="BA1" s="5"/>
      <c r="BB1" s="2"/>
    </row>
    <row r="2" spans="1:54" ht="15.75" x14ac:dyDescent="0.25">
      <c r="A2" s="22" t="s">
        <v>123</v>
      </c>
      <c r="B2" s="2"/>
      <c r="C2" s="2"/>
      <c r="D2" s="10" t="s">
        <v>124</v>
      </c>
      <c r="E2" s="10" t="s">
        <v>124</v>
      </c>
      <c r="F2" s="10" t="s">
        <v>124</v>
      </c>
      <c r="G2" s="10" t="s">
        <v>124</v>
      </c>
      <c r="H2" s="10" t="s">
        <v>124</v>
      </c>
      <c r="I2" s="10" t="s">
        <v>124</v>
      </c>
      <c r="J2" s="10" t="s">
        <v>124</v>
      </c>
      <c r="K2" s="10" t="s">
        <v>124</v>
      </c>
      <c r="L2" s="10" t="s">
        <v>124</v>
      </c>
      <c r="M2" s="10" t="s">
        <v>124</v>
      </c>
      <c r="N2" s="10" t="s">
        <v>124</v>
      </c>
      <c r="O2" s="10" t="s">
        <v>124</v>
      </c>
      <c r="P2" s="10" t="s">
        <v>124</v>
      </c>
      <c r="Q2" s="10" t="s">
        <v>124</v>
      </c>
      <c r="R2" s="10" t="s">
        <v>124</v>
      </c>
      <c r="S2" s="10" t="s">
        <v>124</v>
      </c>
      <c r="T2" s="10" t="s">
        <v>124</v>
      </c>
      <c r="U2" s="10" t="s">
        <v>124</v>
      </c>
      <c r="V2" s="10" t="s">
        <v>124</v>
      </c>
      <c r="W2" s="10" t="s">
        <v>124</v>
      </c>
      <c r="X2" s="10" t="s">
        <v>124</v>
      </c>
      <c r="Y2" s="10" t="s">
        <v>124</v>
      </c>
      <c r="Z2" s="10" t="s">
        <v>125</v>
      </c>
      <c r="AA2" s="10" t="s">
        <v>125</v>
      </c>
      <c r="AB2" s="10" t="s">
        <v>125</v>
      </c>
      <c r="AC2" s="10" t="s">
        <v>125</v>
      </c>
      <c r="AD2" s="10" t="s">
        <v>125</v>
      </c>
      <c r="AE2" s="10" t="s">
        <v>125</v>
      </c>
      <c r="AF2" s="10" t="s">
        <v>125</v>
      </c>
      <c r="AG2" s="10" t="s">
        <v>125</v>
      </c>
      <c r="AH2" s="10" t="s">
        <v>125</v>
      </c>
      <c r="AI2" s="10" t="s">
        <v>125</v>
      </c>
      <c r="AJ2" s="10" t="s">
        <v>125</v>
      </c>
      <c r="AK2" s="10" t="s">
        <v>125</v>
      </c>
      <c r="AL2" s="10" t="s">
        <v>125</v>
      </c>
      <c r="AM2" s="10" t="s">
        <v>125</v>
      </c>
      <c r="AN2" s="10" t="s">
        <v>125</v>
      </c>
      <c r="AO2" s="10" t="s">
        <v>125</v>
      </c>
      <c r="AP2" s="10" t="s">
        <v>125</v>
      </c>
      <c r="AQ2" s="10" t="s">
        <v>125</v>
      </c>
      <c r="AR2" s="10" t="s">
        <v>125</v>
      </c>
      <c r="AS2" s="10" t="s">
        <v>125</v>
      </c>
      <c r="AT2" s="10" t="s">
        <v>125</v>
      </c>
      <c r="AU2" s="10" t="s">
        <v>125</v>
      </c>
      <c r="AV2" s="9" t="s">
        <v>124</v>
      </c>
      <c r="AW2" s="8" t="s">
        <v>125</v>
      </c>
      <c r="AX2" s="26" t="s">
        <v>126</v>
      </c>
      <c r="AY2" s="6" t="s">
        <v>127</v>
      </c>
      <c r="AZ2" s="5" t="s">
        <v>157</v>
      </c>
      <c r="BA2" s="9" t="s">
        <v>124</v>
      </c>
      <c r="BB2" s="8" t="s">
        <v>125</v>
      </c>
    </row>
    <row r="3" spans="1:54" x14ac:dyDescent="0.25">
      <c r="A3" s="2"/>
      <c r="B3" s="2"/>
      <c r="C3" s="2"/>
      <c r="D3" s="10" t="s">
        <v>26</v>
      </c>
      <c r="E3" s="10" t="s">
        <v>27</v>
      </c>
      <c r="F3" s="10" t="s">
        <v>33</v>
      </c>
      <c r="G3" s="10" t="s">
        <v>34</v>
      </c>
      <c r="H3" s="8" t="s">
        <v>40</v>
      </c>
      <c r="I3" s="8" t="s">
        <v>41</v>
      </c>
      <c r="J3" s="10" t="s">
        <v>47</v>
      </c>
      <c r="K3" s="10" t="s">
        <v>48</v>
      </c>
      <c r="L3" s="8" t="s">
        <v>54</v>
      </c>
      <c r="M3" s="8" t="s">
        <v>55</v>
      </c>
      <c r="N3" s="8" t="s">
        <v>61</v>
      </c>
      <c r="O3" s="8" t="s">
        <v>62</v>
      </c>
      <c r="P3" s="10" t="s">
        <v>68</v>
      </c>
      <c r="Q3" s="10" t="s">
        <v>69</v>
      </c>
      <c r="R3" s="10" t="s">
        <v>75</v>
      </c>
      <c r="S3" s="10" t="s">
        <v>76</v>
      </c>
      <c r="T3" s="8" t="s">
        <v>82</v>
      </c>
      <c r="U3" s="8" t="s">
        <v>83</v>
      </c>
      <c r="V3" s="8" t="s">
        <v>107</v>
      </c>
      <c r="W3" s="8" t="s">
        <v>108</v>
      </c>
      <c r="X3" s="10" t="s">
        <v>109</v>
      </c>
      <c r="Y3" s="10" t="s">
        <v>110</v>
      </c>
      <c r="Z3" s="10" t="s">
        <v>26</v>
      </c>
      <c r="AA3" s="10" t="s">
        <v>27</v>
      </c>
      <c r="AB3" s="10" t="s">
        <v>33</v>
      </c>
      <c r="AC3" s="10" t="s">
        <v>34</v>
      </c>
      <c r="AD3" s="8" t="s">
        <v>40</v>
      </c>
      <c r="AE3" s="8" t="s">
        <v>41</v>
      </c>
      <c r="AF3" s="10" t="s">
        <v>47</v>
      </c>
      <c r="AG3" s="10" t="s">
        <v>48</v>
      </c>
      <c r="AH3" s="8" t="s">
        <v>54</v>
      </c>
      <c r="AI3" s="8" t="s">
        <v>55</v>
      </c>
      <c r="AJ3" s="8" t="s">
        <v>61</v>
      </c>
      <c r="AK3" s="8" t="s">
        <v>62</v>
      </c>
      <c r="AL3" s="10" t="s">
        <v>68</v>
      </c>
      <c r="AM3" s="10" t="s">
        <v>69</v>
      </c>
      <c r="AN3" s="10" t="s">
        <v>75</v>
      </c>
      <c r="AO3" s="10" t="s">
        <v>76</v>
      </c>
      <c r="AP3" s="8" t="s">
        <v>82</v>
      </c>
      <c r="AQ3" s="8" t="s">
        <v>83</v>
      </c>
      <c r="AR3" s="8" t="s">
        <v>107</v>
      </c>
      <c r="AS3" s="8" t="s">
        <v>108</v>
      </c>
      <c r="AT3" s="10" t="s">
        <v>109</v>
      </c>
      <c r="AU3" s="10" t="s">
        <v>110</v>
      </c>
      <c r="AV3" s="8" t="s">
        <v>129</v>
      </c>
      <c r="AW3" s="8" t="s">
        <v>129</v>
      </c>
      <c r="AX3" s="2"/>
      <c r="AY3" s="5" t="s">
        <v>158</v>
      </c>
      <c r="AZ3" s="5"/>
      <c r="BA3" s="8" t="s">
        <v>129</v>
      </c>
      <c r="BB3" s="8" t="s">
        <v>129</v>
      </c>
    </row>
    <row r="4" spans="1:54" x14ac:dyDescent="0.25">
      <c r="A4" s="2">
        <v>1977</v>
      </c>
      <c r="B4" s="2"/>
      <c r="C4" s="2"/>
      <c r="D4" s="3">
        <f>AVERAGE('Quarterly Average'!D5:D8)</f>
        <v>85.177940080680401</v>
      </c>
      <c r="E4" s="3">
        <f>AVERAGE('Quarterly Average'!E5:E8)</f>
        <v>111.35259403372244</v>
      </c>
      <c r="F4" s="3">
        <f>AVERAGE('Quarterly Average'!F5:F8)</f>
        <v>121.91666666666666</v>
      </c>
      <c r="G4" s="3" t="s">
        <v>98</v>
      </c>
      <c r="H4" s="3">
        <f>AVERAGE('Quarterly Average'!H5:H8)</f>
        <v>113.33333333333334</v>
      </c>
      <c r="I4" s="3">
        <f>AVERAGE('Quarterly Average'!I5:I8)</f>
        <v>92.491477863230088</v>
      </c>
      <c r="J4" s="3">
        <f>AVERAGE('Quarterly Average'!J5:J8)</f>
        <v>67.547569115591017</v>
      </c>
      <c r="K4" s="3">
        <f>AVERAGE('Quarterly Average'!K5:K8)</f>
        <v>103.71802515275549</v>
      </c>
      <c r="L4" s="3">
        <f>AVERAGE('Quarterly Average'!L5:L8)</f>
        <v>121.66666666666666</v>
      </c>
      <c r="M4" s="3">
        <f>AVERAGE('Quarterly Average'!M5:M8)</f>
        <v>125.25</v>
      </c>
      <c r="N4" s="3">
        <f>AVERAGE('Quarterly Average'!N5:N8)</f>
        <v>104.82625895932235</v>
      </c>
      <c r="O4" s="3">
        <f>AVERAGE('Quarterly Average'!O5:O8)</f>
        <v>118.75</v>
      </c>
      <c r="P4" s="3">
        <f>AVERAGE('Quarterly Average'!P5:P8)</f>
        <v>63.919694656488545</v>
      </c>
      <c r="Q4" s="3">
        <f>AVERAGE('Quarterly Average'!Q5:Q8)</f>
        <v>108.38217638361927</v>
      </c>
      <c r="R4" s="3">
        <f>AVERAGE('Quarterly Average'!R5:R8)</f>
        <v>73.75</v>
      </c>
      <c r="S4" s="3">
        <f>AVERAGE('Quarterly Average'!S5:S8)</f>
        <v>118.91767999999999</v>
      </c>
      <c r="T4" s="3">
        <f>AVERAGE('Quarterly Average'!T5:T8)</f>
        <v>44.927644710578839</v>
      </c>
      <c r="U4" s="3">
        <f>AVERAGE('Quarterly Average'!U5:U8)</f>
        <v>42.316529492455423</v>
      </c>
      <c r="V4" s="3">
        <f>AVERAGE('Quarterly Average'!V5:V8)</f>
        <v>94.416666666666671</v>
      </c>
      <c r="W4" s="3">
        <f>AVERAGE('Quarterly Average'!W5:W8)</f>
        <v>100.66666666666666</v>
      </c>
      <c r="X4" s="3">
        <f>AVERAGE('Quarterly Average'!X5:X8)</f>
        <v>44.597222222222229</v>
      </c>
      <c r="Y4" s="3">
        <f>AVERAGE('Quarterly Average'!Y5:Y8)</f>
        <v>73.218169761273202</v>
      </c>
      <c r="Z4" s="3">
        <f>AVERAGE('Quarterly Average'!Z5:Z8)</f>
        <v>8.41116032843561</v>
      </c>
      <c r="AA4" s="3">
        <f>AVERAGE('Quarterly Average'!AA5:AA8)</f>
        <v>11.41842511813886</v>
      </c>
      <c r="AB4" s="3">
        <f>AVERAGE('Quarterly Average'!AB5:AB8)</f>
        <v>6.583333333333333</v>
      </c>
      <c r="AC4" s="3" t="s">
        <v>98</v>
      </c>
      <c r="AD4" s="3">
        <f>AVERAGE('Quarterly Average'!AD5:AD8)</f>
        <v>19.95</v>
      </c>
      <c r="AE4" s="3">
        <f>AVERAGE('Quarterly Average'!AE5:AE8)</f>
        <v>16.184023941068144</v>
      </c>
      <c r="AF4" s="3">
        <f>AVERAGE('Quarterly Average'!AF5:AF8)</f>
        <v>8.6200651465798046</v>
      </c>
      <c r="AG4" s="3">
        <f>AVERAGE('Quarterly Average'!AG5:AG8)</f>
        <v>14.122048903878579</v>
      </c>
      <c r="AH4" s="3">
        <f>AVERAGE('Quarterly Average'!AH5:AH8)</f>
        <v>7</v>
      </c>
      <c r="AI4" s="3">
        <f>AVERAGE('Quarterly Average'!AI5:AI8)</f>
        <v>7.3608333333333338</v>
      </c>
      <c r="AJ4" s="3">
        <f>AVERAGE('Quarterly Average'!AJ5:AJ8)</f>
        <v>7.5649509803921546</v>
      </c>
      <c r="AK4" s="3">
        <f>AVERAGE('Quarterly Average'!AK5:AK8)</f>
        <v>8.5208333333333339</v>
      </c>
      <c r="AL4" s="3">
        <f>AVERAGE('Quarterly Average'!AL5:AL8)</f>
        <v>5.9019308943089417</v>
      </c>
      <c r="AM4" s="3">
        <f>AVERAGE('Quarterly Average'!AM5:AM8)</f>
        <v>7.4681603773584913</v>
      </c>
      <c r="AN4" s="3">
        <f>AVERAGE('Quarterly Average'!AN5:AN8)</f>
        <v>7.635416666666667</v>
      </c>
      <c r="AO4" s="3">
        <f>AVERAGE('Quarterly Average'!AO5:AO8)</f>
        <v>13.685076530612244</v>
      </c>
      <c r="AP4" s="3">
        <f>AVERAGE('Quarterly Average'!AP5:AP8)</f>
        <v>5.616666666666668</v>
      </c>
      <c r="AQ4" s="3">
        <f>AVERAGE('Quarterly Average'!AQ5:AQ8)</f>
        <v>5.466049382716049</v>
      </c>
      <c r="AR4" s="3">
        <f>AVERAGE('Quarterly Average'!AR5:AR8)</f>
        <v>6.5</v>
      </c>
      <c r="AS4" s="3">
        <f>AVERAGE('Quarterly Average'!AS5:AS8)</f>
        <v>6.4375</v>
      </c>
      <c r="AT4" s="3">
        <f>AVERAGE('Quarterly Average'!AT5:AT8)</f>
        <v>5.6445035460992914</v>
      </c>
      <c r="AU4" s="3">
        <f>AVERAGE('Quarterly Average'!AU5:AU8)</f>
        <v>7.1207264957264975</v>
      </c>
      <c r="AV4" s="3">
        <f>SUMPRODUCT(D4:Y4,'Quarterly Average'!D$234:Y$234)</f>
        <v>98.019867033174592</v>
      </c>
      <c r="AW4" s="3">
        <f>SUMPRODUCT(Z4:AU4,'Quarterly Average'!Z$234:AU$234)</f>
        <v>10.535047279331446</v>
      </c>
      <c r="AX4" s="2">
        <v>3.117161716171617</v>
      </c>
      <c r="AY4" s="5">
        <f t="shared" ref="AY4:AY47" si="0">AZ$39/AZ4</f>
        <v>3.7875075611767932</v>
      </c>
      <c r="AZ4" s="5">
        <v>60.616666666666667</v>
      </c>
      <c r="BA4" s="5">
        <f t="shared" ref="BA4:BA47" si="1">AY4*AV4</f>
        <v>371.25098753369264</v>
      </c>
      <c r="BB4" s="2">
        <f t="shared" ref="BB4:BB47" si="2">AY4*AW4</f>
        <v>39.901571227822856</v>
      </c>
    </row>
    <row r="5" spans="1:54" x14ac:dyDescent="0.25">
      <c r="A5" s="2">
        <v>1978</v>
      </c>
      <c r="B5" s="2"/>
      <c r="C5" s="2"/>
      <c r="D5" s="3">
        <f>AVERAGE('Quarterly Average'!D9:D12)</f>
        <v>113.81771114365735</v>
      </c>
      <c r="E5" s="3">
        <f>AVERAGE('Quarterly Average'!E9:E12)</f>
        <v>137.57570587648408</v>
      </c>
      <c r="F5" s="3">
        <f>AVERAGE('Quarterly Average'!F9:F12)</f>
        <v>148.5</v>
      </c>
      <c r="G5" s="3" t="s">
        <v>98</v>
      </c>
      <c r="H5" s="3">
        <f>AVERAGE('Quarterly Average'!H9:H12)</f>
        <v>127.58333333333334</v>
      </c>
      <c r="I5" s="3">
        <f>AVERAGE('Quarterly Average'!I9:I12)</f>
        <v>120.61132474191091</v>
      </c>
      <c r="J5" s="3">
        <f>AVERAGE('Quarterly Average'!J9:J12)</f>
        <v>88.729186397871274</v>
      </c>
      <c r="K5" s="3">
        <f>AVERAGE('Quarterly Average'!K9:K12)</f>
        <v>114.80321231535856</v>
      </c>
      <c r="L5" s="3">
        <f>AVERAGE('Quarterly Average'!L9:L12)</f>
        <v>143.25</v>
      </c>
      <c r="M5" s="3">
        <f>AVERAGE('Quarterly Average'!M9:M12)</f>
        <v>146.91666666666666</v>
      </c>
      <c r="N5" s="3">
        <f>AVERAGE('Quarterly Average'!N9:N12)</f>
        <v>140.18863445964814</v>
      </c>
      <c r="O5" s="3">
        <f>AVERAGE('Quarterly Average'!O9:O12)</f>
        <v>161.58333333333331</v>
      </c>
      <c r="P5" s="3">
        <f>AVERAGE('Quarterly Average'!P9:P12)</f>
        <v>79.018218829516528</v>
      </c>
      <c r="Q5" s="3">
        <f>AVERAGE('Quarterly Average'!Q9:Q12)</f>
        <v>111.05147936372224</v>
      </c>
      <c r="R5" s="3">
        <f>AVERAGE('Quarterly Average'!R9:R12)</f>
        <v>88.333333333333329</v>
      </c>
      <c r="S5" s="3">
        <f>AVERAGE('Quarterly Average'!S9:S12)</f>
        <v>130.33434666666665</v>
      </c>
      <c r="T5" s="3">
        <f>AVERAGE('Quarterly Average'!T9:T12)</f>
        <v>59.356287425149702</v>
      </c>
      <c r="U5" s="3">
        <f>AVERAGE('Quarterly Average'!U9:U12)</f>
        <v>50.204046639231827</v>
      </c>
      <c r="V5" s="3">
        <f>AVERAGE('Quarterly Average'!V9:V12)</f>
        <v>139.75</v>
      </c>
      <c r="W5" s="3">
        <f>AVERAGE('Quarterly Average'!W9:W12)</f>
        <v>143.41666666666669</v>
      </c>
      <c r="X5" s="3">
        <f>AVERAGE('Quarterly Average'!X9:X12)</f>
        <v>70.921111111111117</v>
      </c>
      <c r="Y5" s="3">
        <f>AVERAGE('Quarterly Average'!Y9:Y12)</f>
        <v>84.306697612732094</v>
      </c>
      <c r="Z5" s="3">
        <f>AVERAGE('Quarterly Average'!Z9:Z12)</f>
        <v>8.9697493517718243</v>
      </c>
      <c r="AA5" s="3">
        <f>AVERAGE('Quarterly Average'!AA9:AA12)</f>
        <v>13.729552889858233</v>
      </c>
      <c r="AB5" s="3">
        <f>AVERAGE('Quarterly Average'!AB9:AB12)</f>
        <v>8.5666666666666664</v>
      </c>
      <c r="AC5" s="3" t="s">
        <v>98</v>
      </c>
      <c r="AD5" s="3">
        <f>AVERAGE('Quarterly Average'!AD9:AD12)</f>
        <v>19.083333333333332</v>
      </c>
      <c r="AE5" s="3">
        <f>AVERAGE('Quarterly Average'!AE9:AE12)</f>
        <v>16.714606353591165</v>
      </c>
      <c r="AF5" s="3">
        <f>AVERAGE('Quarterly Average'!AF9:AF12)</f>
        <v>9.2725298588490777</v>
      </c>
      <c r="AG5" s="3">
        <f>AVERAGE('Quarterly Average'!AG9:AG12)</f>
        <v>15.160764474423829</v>
      </c>
      <c r="AH5" s="3">
        <f>AVERAGE('Quarterly Average'!AH9:AH12)</f>
        <v>7.7708333333333339</v>
      </c>
      <c r="AI5" s="3">
        <f>AVERAGE('Quarterly Average'!AI9:AI12)</f>
        <v>8.9791666666666661</v>
      </c>
      <c r="AJ5" s="3">
        <f>AVERAGE('Quarterly Average'!AJ9:AJ12)</f>
        <v>9.580882352941174</v>
      </c>
      <c r="AK5" s="3">
        <f>AVERAGE('Quarterly Average'!AK9:AK12)</f>
        <v>10.875</v>
      </c>
      <c r="AL5" s="3">
        <f>AVERAGE('Quarterly Average'!AL9:AL12)</f>
        <v>5.9949186991869912</v>
      </c>
      <c r="AM5" s="3">
        <f>AVERAGE('Quarterly Average'!AM9:AM12)</f>
        <v>8.029088050314467</v>
      </c>
      <c r="AN5" s="3">
        <f>AVERAGE('Quarterly Average'!AN9:AN12)</f>
        <v>9.3604166666666675</v>
      </c>
      <c r="AO5" s="3">
        <f>AVERAGE('Quarterly Average'!AO9:AO12)</f>
        <v>14.543537414965984</v>
      </c>
      <c r="AP5" s="3">
        <f>AVERAGE('Quarterly Average'!AP9:AP12)</f>
        <v>6</v>
      </c>
      <c r="AQ5" s="3">
        <f>AVERAGE('Quarterly Average'!AQ9:AQ12)</f>
        <v>5.9999999999999991</v>
      </c>
      <c r="AR5" s="3">
        <f>AVERAGE('Quarterly Average'!AR9:AR12)</f>
        <v>7.6333333333333329</v>
      </c>
      <c r="AS5" s="3">
        <f>AVERAGE('Quarterly Average'!AS9:AS12)</f>
        <v>7.6833333333333336</v>
      </c>
      <c r="AT5" s="3">
        <f>AVERAGE('Quarterly Average'!AT9:AT12)</f>
        <v>6.0957446808510651</v>
      </c>
      <c r="AU5" s="3">
        <f>AVERAGE('Quarterly Average'!AU9:AU12)</f>
        <v>7.0000000000000027</v>
      </c>
      <c r="AV5" s="3">
        <f>SUMPRODUCT(D5:Y5,'Quarterly Average'!D$234:Y$234)</f>
        <v>119.18849216583658</v>
      </c>
      <c r="AW5" s="3">
        <f>SUMPRODUCT(Z5:AU5,'Quarterly Average'!Z$234:AU$234)</f>
        <v>11.219808659778103</v>
      </c>
      <c r="AX5" s="2">
        <v>2.897239263803681</v>
      </c>
      <c r="AY5" s="5">
        <f t="shared" si="0"/>
        <v>3.5190100906884654</v>
      </c>
      <c r="AZ5" s="5">
        <v>65.24166666666666</v>
      </c>
      <c r="BA5" s="5">
        <f t="shared" si="1"/>
        <v>419.42550662552202</v>
      </c>
      <c r="BB5" s="2">
        <f t="shared" si="2"/>
        <v>39.482619889352968</v>
      </c>
    </row>
    <row r="6" spans="1:54" x14ac:dyDescent="0.25">
      <c r="A6" s="2">
        <v>1979</v>
      </c>
      <c r="B6" s="2"/>
      <c r="C6" s="2"/>
      <c r="D6" s="3">
        <f>AVERAGE('Quarterly Average'!D13:D16)</f>
        <v>140.72656671548606</v>
      </c>
      <c r="E6" s="3">
        <f>AVERAGE('Quarterly Average'!E13:E16)</f>
        <v>167.85688416641722</v>
      </c>
      <c r="F6" s="3">
        <f>AVERAGE('Quarterly Average'!F13:F16)</f>
        <v>183.5</v>
      </c>
      <c r="G6" s="3" t="s">
        <v>98</v>
      </c>
      <c r="H6" s="3">
        <f>AVERAGE('Quarterly Average'!H13:H16)</f>
        <v>158</v>
      </c>
      <c r="I6" s="3">
        <f>AVERAGE('Quarterly Average'!I13:I16)</f>
        <v>145.16853737961617</v>
      </c>
      <c r="J6" s="3">
        <f>AVERAGE('Quarterly Average'!J13:J16)</f>
        <v>108.62449826365398</v>
      </c>
      <c r="K6" s="3">
        <f>AVERAGE('Quarterly Average'!K13:K16)</f>
        <v>145.0667279666211</v>
      </c>
      <c r="L6" s="3">
        <f>AVERAGE('Quarterly Average'!L13:L16)</f>
        <v>171.75</v>
      </c>
      <c r="M6" s="3">
        <f>AVERAGE('Quarterly Average'!M13:M16)</f>
        <v>178.41666666666669</v>
      </c>
      <c r="N6" s="3">
        <f>AVERAGE('Quarterly Average'!N13:N16)</f>
        <v>169.38494833845292</v>
      </c>
      <c r="O6" s="3">
        <f>AVERAGE('Quarterly Average'!O13:O16)</f>
        <v>186.08333333333334</v>
      </c>
      <c r="P6" s="3">
        <f>AVERAGE('Quarterly Average'!P13:P16)</f>
        <v>99.566106870228978</v>
      </c>
      <c r="Q6" s="3">
        <f>AVERAGE('Quarterly Average'!Q13:Q16)</f>
        <v>143.51555959315274</v>
      </c>
      <c r="R6" s="3">
        <f>AVERAGE('Quarterly Average'!R13:R16)</f>
        <v>107.66666666666666</v>
      </c>
      <c r="S6" s="3">
        <f>AVERAGE('Quarterly Average'!S13:S16)</f>
        <v>159.21649333333332</v>
      </c>
      <c r="T6" s="3">
        <f>AVERAGE('Quarterly Average'!T13:T16)</f>
        <v>60.274451097804388</v>
      </c>
      <c r="U6" s="3">
        <f>AVERAGE('Quarterly Average'!U13:U16)</f>
        <v>64.429012345679027</v>
      </c>
      <c r="V6" s="3">
        <f>AVERAGE('Quarterly Average'!V13:V16)</f>
        <v>177.33333333333331</v>
      </c>
      <c r="W6" s="3">
        <f>AVERAGE('Quarterly Average'!W13:W16)</f>
        <v>187.58333333333334</v>
      </c>
      <c r="X6" s="3">
        <f>AVERAGE('Quarterly Average'!X13:X16)</f>
        <v>81.484999999999999</v>
      </c>
      <c r="Y6" s="3">
        <f>AVERAGE('Quarterly Average'!Y13:Y16)</f>
        <v>92.249778956675513</v>
      </c>
      <c r="Z6" s="3">
        <f>AVERAGE('Quarterly Average'!Z13:Z16)</f>
        <v>9.5758426966292145</v>
      </c>
      <c r="AA6" s="3">
        <f>AVERAGE('Quarterly Average'!AA13:AA16)</f>
        <v>15.132224645583426</v>
      </c>
      <c r="AB6" s="3">
        <f>AVERAGE('Quarterly Average'!AB13:AB16)</f>
        <v>9.625</v>
      </c>
      <c r="AC6" s="3" t="s">
        <v>98</v>
      </c>
      <c r="AD6" s="3">
        <f>AVERAGE('Quarterly Average'!AD13:AD16)</f>
        <v>23.25</v>
      </c>
      <c r="AE6" s="3">
        <f>AVERAGE('Quarterly Average'!AE13:AE16)</f>
        <v>19.472030386740336</v>
      </c>
      <c r="AF6" s="3">
        <f>AVERAGE('Quarterly Average'!AF13:AF16)</f>
        <v>11.224484256243212</v>
      </c>
      <c r="AG6" s="3">
        <f>AVERAGE('Quarterly Average'!AG13:AG16)</f>
        <v>18.200534007869582</v>
      </c>
      <c r="AH6" s="3">
        <f>AVERAGE('Quarterly Average'!AH13:AH16)</f>
        <v>8.5833333333333339</v>
      </c>
      <c r="AI6" s="3">
        <f>AVERAGE('Quarterly Average'!AI13:AI16)</f>
        <v>9.4166666666666661</v>
      </c>
      <c r="AJ6" s="3">
        <f>AVERAGE('Quarterly Average'!AJ13:AJ16)</f>
        <v>9.6397058823529385</v>
      </c>
      <c r="AK6" s="3">
        <f>AVERAGE('Quarterly Average'!AK13:AK16)</f>
        <v>10.875</v>
      </c>
      <c r="AL6" s="3">
        <f>AVERAGE('Quarterly Average'!AL13:AL16)</f>
        <v>6.5074525745257441</v>
      </c>
      <c r="AM6" s="3">
        <f>AVERAGE('Quarterly Average'!AM13:AM16)</f>
        <v>7.8488993710691846</v>
      </c>
      <c r="AN6" s="3">
        <f>AVERAGE('Quarterly Average'!AN13:AN16)</f>
        <v>9.6958333333333329</v>
      </c>
      <c r="AO6" s="3">
        <f>AVERAGE('Quarterly Average'!AO13:AO16)</f>
        <v>13.110289115646257</v>
      </c>
      <c r="AP6" s="3">
        <f>AVERAGE('Quarterly Average'!AP13:AP16)</f>
        <v>5.8645833333333348</v>
      </c>
      <c r="AQ6" s="3">
        <f>AVERAGE('Quarterly Average'!AQ13:AQ16)</f>
        <v>5.9999999999999991</v>
      </c>
      <c r="AR6" s="3">
        <f>AVERAGE('Quarterly Average'!AR13:AR16)</f>
        <v>8.8333333333333339</v>
      </c>
      <c r="AS6" s="3">
        <f>AVERAGE('Quarterly Average'!AS13:AS16)</f>
        <v>9.5</v>
      </c>
      <c r="AT6" s="3">
        <f>AVERAGE('Quarterly Average'!AT13:AT16)</f>
        <v>6.4060283687943276</v>
      </c>
      <c r="AU6" s="3">
        <f>AVERAGE('Quarterly Average'!AU13:AU16)</f>
        <v>7.2614850427350461</v>
      </c>
      <c r="AV6" s="3">
        <f>SUMPRODUCT(D6:Y6,'Quarterly Average'!D$234:Y$234)</f>
        <v>144.63653571268375</v>
      </c>
      <c r="AW6" s="3">
        <f>SUMPRODUCT(Z6:AU6,'Quarterly Average'!Z$234:AU$234)</f>
        <v>12.743667515296918</v>
      </c>
      <c r="AX6" s="2">
        <v>2.6019283746556479</v>
      </c>
      <c r="AY6" s="5">
        <f t="shared" si="0"/>
        <v>3.1630688863375425</v>
      </c>
      <c r="AZ6" s="5">
        <v>72.583333333333329</v>
      </c>
      <c r="BA6" s="5">
        <f t="shared" si="1"/>
        <v>457.49532594043876</v>
      </c>
      <c r="BB6" s="2">
        <f t="shared" si="2"/>
        <v>40.309098215466143</v>
      </c>
    </row>
    <row r="7" spans="1:54" x14ac:dyDescent="0.25">
      <c r="A7" s="2">
        <v>1980</v>
      </c>
      <c r="B7" s="2"/>
      <c r="C7" s="2"/>
      <c r="D7" s="3">
        <f>AVERAGE('Quarterly Average'!D17:D20)</f>
        <v>106.66677586782808</v>
      </c>
      <c r="E7" s="3">
        <f>AVERAGE('Quarterly Average'!E17:E20)</f>
        <v>128.60319764541552</v>
      </c>
      <c r="F7" s="3">
        <f>AVERAGE('Quarterly Average'!F17:F20)</f>
        <v>171.00000000000003</v>
      </c>
      <c r="G7" s="3" t="s">
        <v>98</v>
      </c>
      <c r="H7" s="3">
        <f>AVERAGE('Quarterly Average'!H17:H20)</f>
        <v>123.5</v>
      </c>
      <c r="I7" s="3">
        <f>AVERAGE('Quarterly Average'!I17:I20)</f>
        <v>115.34126654195246</v>
      </c>
      <c r="J7" s="3">
        <f>AVERAGE('Quarterly Average'!J17:J20)</f>
        <v>95.870754972263555</v>
      </c>
      <c r="K7" s="3">
        <f>AVERAGE('Quarterly Average'!K17:K20)</f>
        <v>126.05915939965587</v>
      </c>
      <c r="L7" s="3">
        <f>AVERAGE('Quarterly Average'!L17:L20)</f>
        <v>169.91666666666666</v>
      </c>
      <c r="M7" s="3">
        <f>AVERAGE('Quarterly Average'!M17:M20)</f>
        <v>158.66666666666666</v>
      </c>
      <c r="N7" s="3">
        <f>AVERAGE('Quarterly Average'!N17:N20)</f>
        <v>145.23056874243693</v>
      </c>
      <c r="O7" s="3">
        <f>AVERAGE('Quarterly Average'!O17:O20)</f>
        <v>154.75</v>
      </c>
      <c r="P7" s="3">
        <f>AVERAGE('Quarterly Average'!P17:P20)</f>
        <v>91.924452926208644</v>
      </c>
      <c r="Q7" s="3">
        <f>AVERAGE('Quarterly Average'!Q17:Q20)</f>
        <v>124.42001549724795</v>
      </c>
      <c r="R7" s="3">
        <f>AVERAGE('Quarterly Average'!R17:R20)</f>
        <v>87.666666666666671</v>
      </c>
      <c r="S7" s="3">
        <f>AVERAGE('Quarterly Average'!S17:S20)</f>
        <v>133.78996000000001</v>
      </c>
      <c r="T7" s="3">
        <f>AVERAGE('Quarterly Average'!T17:T20)</f>
        <v>57.25</v>
      </c>
      <c r="U7" s="3">
        <f>AVERAGE('Quarterly Average'!U17:U20)</f>
        <v>59.873456790123463</v>
      </c>
      <c r="V7" s="3">
        <f>AVERAGE('Quarterly Average'!V17:V20)</f>
        <v>185.83333333333334</v>
      </c>
      <c r="W7" s="3">
        <f>AVERAGE('Quarterly Average'!W17:W20)</f>
        <v>175.16666666666666</v>
      </c>
      <c r="X7" s="3">
        <f>AVERAGE('Quarterly Average'!X17:X20)</f>
        <v>61.888333333333335</v>
      </c>
      <c r="Y7" s="3">
        <f>AVERAGE('Quarterly Average'!Y17:Y20)</f>
        <v>78.89754641909812</v>
      </c>
      <c r="Z7" s="3">
        <f>AVERAGE('Quarterly Average'!Z17:Z20)</f>
        <v>11.213483146067416</v>
      </c>
      <c r="AA7" s="3">
        <f>AVERAGE('Quarterly Average'!AA17:AA20)</f>
        <v>16.08924027626318</v>
      </c>
      <c r="AB7" s="3">
        <f>AVERAGE('Quarterly Average'!AB17:AB20)</f>
        <v>10.75</v>
      </c>
      <c r="AC7" s="3" t="s">
        <v>98</v>
      </c>
      <c r="AD7" s="3">
        <f>AVERAGE('Quarterly Average'!AD17:AD20)</f>
        <v>26.208333333333332</v>
      </c>
      <c r="AE7" s="3">
        <f>AVERAGE('Quarterly Average'!AE17:AE20)</f>
        <v>22.28044429097606</v>
      </c>
      <c r="AF7" s="3">
        <f>AVERAGE('Quarterly Average'!AF17:AF20)</f>
        <v>12.914495114006513</v>
      </c>
      <c r="AG7" s="3">
        <f>AVERAGE('Quarterly Average'!AG17:AG20)</f>
        <v>20.964270657672841</v>
      </c>
      <c r="AH7" s="3">
        <f>AVERAGE('Quarterly Average'!AH17:AH20)</f>
        <v>10.470833333333333</v>
      </c>
      <c r="AI7" s="3">
        <f>AVERAGE('Quarterly Average'!AI17:AI20)</f>
        <v>8.6666666666666679</v>
      </c>
      <c r="AJ7" s="3">
        <f>AVERAGE('Quarterly Average'!AJ17:AJ20)</f>
        <v>10.088235294117645</v>
      </c>
      <c r="AK7" s="3">
        <f>AVERAGE('Quarterly Average'!AK17:AK20)</f>
        <v>12</v>
      </c>
      <c r="AL7" s="3">
        <f>AVERAGE('Quarterly Average'!AL17:AL20)</f>
        <v>6.9530826558265568</v>
      </c>
      <c r="AM7" s="3">
        <f>AVERAGE('Quarterly Average'!AM17:AM20)</f>
        <v>8.1269654088050327</v>
      </c>
      <c r="AN7" s="3">
        <f>AVERAGE('Quarterly Average'!AN17:AN20)</f>
        <v>11.391666666666666</v>
      </c>
      <c r="AO7" s="3">
        <f>AVERAGE('Quarterly Average'!AO17:AO20)</f>
        <v>13.215858843537413</v>
      </c>
      <c r="AP7" s="3">
        <f>AVERAGE('Quarterly Average'!AP17:AP20)</f>
        <v>5.5039682539682557</v>
      </c>
      <c r="AQ7" s="3">
        <f>AVERAGE('Quarterly Average'!AQ17:AQ20)</f>
        <v>5.6131687242798343</v>
      </c>
      <c r="AR7" s="3">
        <f>AVERAGE('Quarterly Average'!AR17:AR20)</f>
        <v>9.0208333333333339</v>
      </c>
      <c r="AS7" s="3">
        <f>AVERAGE('Quarterly Average'!AS17:AS20)</f>
        <v>9.4791666666666661</v>
      </c>
      <c r="AT7" s="3">
        <f>AVERAGE('Quarterly Average'!AT17:AT20)</f>
        <v>7.4813829787234045</v>
      </c>
      <c r="AU7" s="3">
        <f>AVERAGE('Quarterly Average'!AU17:AU20)</f>
        <v>9.0157585470085486</v>
      </c>
      <c r="AV7" s="3">
        <f>SUMPRODUCT(D7:Y7,'Quarterly Average'!D$234:Y$234)</f>
        <v>125.92197522488465</v>
      </c>
      <c r="AW7" s="3">
        <f>SUMPRODUCT(Z7:AU7,'Quarterly Average'!Z$234:AU$234)</f>
        <v>14.327670408115322</v>
      </c>
      <c r="AX7" s="2">
        <v>2.2924757281553396</v>
      </c>
      <c r="AY7" s="5">
        <f t="shared" si="0"/>
        <v>2.7868025490592747</v>
      </c>
      <c r="AZ7" s="5">
        <v>82.38333333333334</v>
      </c>
      <c r="BA7" s="5">
        <f t="shared" si="1"/>
        <v>350.91968153928735</v>
      </c>
      <c r="BB7" s="2">
        <f t="shared" si="2"/>
        <v>39.928388415416919</v>
      </c>
    </row>
    <row r="8" spans="1:54" x14ac:dyDescent="0.25">
      <c r="A8" s="2">
        <v>1981</v>
      </c>
      <c r="B8" s="2"/>
      <c r="C8" s="2"/>
      <c r="D8" s="3">
        <f>AVERAGE('Quarterly Average'!D21:D24)</f>
        <v>131.16962152162185</v>
      </c>
      <c r="E8" s="3">
        <f>AVERAGE('Quarterly Average'!E21:E24)</f>
        <v>157.32459343509925</v>
      </c>
      <c r="F8" s="3">
        <f>AVERAGE('Quarterly Average'!F21:F24)</f>
        <v>185.58333333333334</v>
      </c>
      <c r="G8" s="3" t="s">
        <v>98</v>
      </c>
      <c r="H8" s="3">
        <f>AVERAGE('Quarterly Average'!H21:H24)</f>
        <v>152.58333333333331</v>
      </c>
      <c r="I8" s="3">
        <f>AVERAGE('Quarterly Average'!I21:I24)</f>
        <v>144.72128109194207</v>
      </c>
      <c r="J8" s="3">
        <f>AVERAGE('Quarterly Average'!J21:J24)</f>
        <v>121.30879898976231</v>
      </c>
      <c r="K8" s="3">
        <f>AVERAGE('Quarterly Average'!K21:K24)</f>
        <v>157.49671748630632</v>
      </c>
      <c r="L8" s="3">
        <f>AVERAGE('Quarterly Average'!L21:L24)</f>
        <v>189.24999999999997</v>
      </c>
      <c r="M8" s="3">
        <f>AVERAGE('Quarterly Average'!M21:M24)</f>
        <v>175.91666666666666</v>
      </c>
      <c r="N8" s="3">
        <f>AVERAGE('Quarterly Average'!N21:N24)</f>
        <v>166.30605975984358</v>
      </c>
      <c r="O8" s="3">
        <f>AVERAGE('Quarterly Average'!O21:O24)</f>
        <v>180.74999999999997</v>
      </c>
      <c r="P8" s="3">
        <f>AVERAGE('Quarterly Average'!P21:P24)</f>
        <v>96.325114503816778</v>
      </c>
      <c r="Q8" s="3">
        <f>AVERAGE('Quarterly Average'!Q21:Q24)</f>
        <v>152.13026149379223</v>
      </c>
      <c r="R8" s="3">
        <f>AVERAGE('Quarterly Average'!R21:R24)</f>
        <v>109.41666666666666</v>
      </c>
      <c r="S8" s="3">
        <f>AVERAGE('Quarterly Average'!S21:S24)</f>
        <v>152.59280000000001</v>
      </c>
      <c r="T8" s="3">
        <f>AVERAGE('Quarterly Average'!T21:T24)</f>
        <v>66.442115768463083</v>
      </c>
      <c r="U8" s="3">
        <f>AVERAGE('Quarterly Average'!U21:U24)</f>
        <v>63.12665752171926</v>
      </c>
      <c r="V8" s="3">
        <f>AVERAGE('Quarterly Average'!V21:V24)</f>
        <v>195.08333333333334</v>
      </c>
      <c r="W8" s="3">
        <f>AVERAGE('Quarterly Average'!W21:W24)</f>
        <v>198.75000000000003</v>
      </c>
      <c r="X8" s="3">
        <f>AVERAGE('Quarterly Average'!X21:X24)</f>
        <v>68.682777777777787</v>
      </c>
      <c r="Y8" s="3">
        <f>AVERAGE('Quarterly Average'!Y21:Y24)</f>
        <v>79.891025641025635</v>
      </c>
      <c r="Z8" s="3">
        <f>AVERAGE('Quarterly Average'!Z21:Z24)</f>
        <v>13.561941803514838</v>
      </c>
      <c r="AA8" s="3">
        <f>AVERAGE('Quarterly Average'!AA21:AA24)</f>
        <v>18.358778625954201</v>
      </c>
      <c r="AB8" s="3">
        <f>AVERAGE('Quarterly Average'!AB21:AB24)</f>
        <v>11.583333333333334</v>
      </c>
      <c r="AC8" s="3" t="s">
        <v>98</v>
      </c>
      <c r="AD8" s="3">
        <f>AVERAGE('Quarterly Average'!AD21:AD24)</f>
        <v>27.75</v>
      </c>
      <c r="AE8" s="3">
        <f>AVERAGE('Quarterly Average'!AE21:AE24)</f>
        <v>23.282401012891349</v>
      </c>
      <c r="AF8" s="3">
        <f>AVERAGE('Quarterly Average'!AF21:AF24)</f>
        <v>13.112920738327903</v>
      </c>
      <c r="AG8" s="3">
        <f>AVERAGE('Quarterly Average'!AG21:AG24)</f>
        <v>22.572582911748167</v>
      </c>
      <c r="AH8" s="3">
        <f>AVERAGE('Quarterly Average'!AH21:AH24)</f>
        <v>11.8125</v>
      </c>
      <c r="AI8" s="3">
        <f>AVERAGE('Quarterly Average'!AI21:AI24)</f>
        <v>9.6041666666666661</v>
      </c>
      <c r="AJ8" s="3">
        <f>AVERAGE('Quarterly Average'!AJ21:AJ24)</f>
        <v>10.789215686274508</v>
      </c>
      <c r="AK8" s="3">
        <f>AVERAGE('Quarterly Average'!AK21:AK24)</f>
        <v>12.583333333333334</v>
      </c>
      <c r="AL8" s="3">
        <f>AVERAGE('Quarterly Average'!AL21:AL24)</f>
        <v>6.753048780487803</v>
      </c>
      <c r="AM8" s="3">
        <f>AVERAGE('Quarterly Average'!AM21:AM24)</f>
        <v>8.8466981132075482</v>
      </c>
      <c r="AN8" s="3">
        <f>AVERAGE('Quarterly Average'!AN21:AN24)</f>
        <v>11.060416666666667</v>
      </c>
      <c r="AO8" s="3">
        <f>AVERAGE('Quarterly Average'!AO21:AO24)</f>
        <v>12.990943877551022</v>
      </c>
      <c r="AP8" s="3">
        <f>AVERAGE('Quarterly Average'!AP21:AP24)</f>
        <v>5.6547619047619051</v>
      </c>
      <c r="AQ8" s="3">
        <f>AVERAGE('Quarterly Average'!AQ21:AQ24)</f>
        <v>5.3703703703703702</v>
      </c>
      <c r="AR8" s="3">
        <f>AVERAGE('Quarterly Average'!AR21:AR24)</f>
        <v>10.708333333333334</v>
      </c>
      <c r="AS8" s="3">
        <f>AVERAGE('Quarterly Average'!AS21:AS24)</f>
        <v>10.166666666666666</v>
      </c>
      <c r="AT8" s="3">
        <f>AVERAGE('Quarterly Average'!AT21:AT24)</f>
        <v>7.587765957446809</v>
      </c>
      <c r="AU8" s="3">
        <f>AVERAGE('Quarterly Average'!AU21:AU24)</f>
        <v>9.2168803418803442</v>
      </c>
      <c r="AV8" s="3">
        <f>SUMPRODUCT(D8:Y8,'Quarterly Average'!D$234:Y$234)</f>
        <v>145.5955711422626</v>
      </c>
      <c r="AW8" s="3">
        <f>SUMPRODUCT(Z8:AU8,'Quarterly Average'!Z$234:AU$234)</f>
        <v>15.404031107542812</v>
      </c>
      <c r="AX8" s="2">
        <v>2.078107810781078</v>
      </c>
      <c r="AY8" s="5">
        <f t="shared" si="0"/>
        <v>2.5247736436950143</v>
      </c>
      <c r="AZ8" s="5">
        <v>90.933333333333323</v>
      </c>
      <c r="BA8" s="5">
        <f t="shared" si="1"/>
        <v>367.59586065870701</v>
      </c>
      <c r="BB8" s="2">
        <f t="shared" si="2"/>
        <v>38.891691746982211</v>
      </c>
    </row>
    <row r="9" spans="1:54" x14ac:dyDescent="0.25">
      <c r="A9" s="2">
        <v>1982</v>
      </c>
      <c r="B9" s="2"/>
      <c r="C9" s="2"/>
      <c r="D9" s="3">
        <f>AVERAGE('Quarterly Average'!D25:D28)</f>
        <v>126.76716385313091</v>
      </c>
      <c r="E9" s="3">
        <f>AVERAGE('Quarterly Average'!E25:E28)</f>
        <v>155.78836176793374</v>
      </c>
      <c r="F9" s="3">
        <f>AVERAGE('Quarterly Average'!F25:F28)</f>
        <v>160.91666666666666</v>
      </c>
      <c r="G9" s="3" t="s">
        <v>98</v>
      </c>
      <c r="H9" s="3">
        <f>AVERAGE('Quarterly Average'!H25:H28)</f>
        <v>154.58333333333331</v>
      </c>
      <c r="I9" s="3">
        <f>AVERAGE('Quarterly Average'!I25:I28)</f>
        <v>138.56254763389455</v>
      </c>
      <c r="J9" s="3">
        <f>AVERAGE('Quarterly Average'!J25:J28)</f>
        <v>106.62985387633609</v>
      </c>
      <c r="K9" s="3">
        <f>AVERAGE('Quarterly Average'!K25:K28)</f>
        <v>157.23686994522546</v>
      </c>
      <c r="L9" s="3">
        <f>AVERAGE('Quarterly Average'!L25:L28)</f>
        <v>153.58333333333334</v>
      </c>
      <c r="M9" s="3">
        <f>AVERAGE('Quarterly Average'!M25:M28)</f>
        <v>152.00000000000003</v>
      </c>
      <c r="N9" s="3">
        <f>AVERAGE('Quarterly Average'!N25:N28)</f>
        <v>129.44987433677741</v>
      </c>
      <c r="O9" s="3">
        <f>AVERAGE('Quarterly Average'!O25:O28)</f>
        <v>141</v>
      </c>
      <c r="P9" s="3">
        <f>AVERAGE('Quarterly Average'!P25:P28)</f>
        <v>83.893053435114481</v>
      </c>
      <c r="Q9" s="3">
        <f>AVERAGE('Quarterly Average'!Q25:Q28)</f>
        <v>136.58452679955116</v>
      </c>
      <c r="R9" s="3">
        <f>AVERAGE('Quarterly Average'!R25:R28)</f>
        <v>89.583333333333329</v>
      </c>
      <c r="S9" s="3">
        <f>AVERAGE('Quarterly Average'!S25:S28)</f>
        <v>148.81230666666664</v>
      </c>
      <c r="T9" s="3">
        <f>AVERAGE('Quarterly Average'!T25:T28)</f>
        <v>57.930389221556894</v>
      </c>
      <c r="U9" s="3" t="s">
        <v>98</v>
      </c>
      <c r="V9" s="3">
        <f>AVERAGE('Quarterly Average'!V25:V28)</f>
        <v>163.25</v>
      </c>
      <c r="W9" s="3">
        <f>AVERAGE('Quarterly Average'!W25:W28)</f>
        <v>166.91666666666669</v>
      </c>
      <c r="X9" s="3">
        <f>AVERAGE('Quarterly Average'!X25:X28)</f>
        <v>59.476111111111116</v>
      </c>
      <c r="Y9" s="3">
        <f>AVERAGE('Quarterly Average'!Y25:Y28)</f>
        <v>85.482979664014138</v>
      </c>
      <c r="Z9" s="3">
        <f>AVERAGE('Quarterly Average'!Z25:Z28)</f>
        <v>13.498847594353213</v>
      </c>
      <c r="AA9" s="3">
        <f>AVERAGE('Quarterly Average'!AA25:AA28)</f>
        <v>18.894583787713557</v>
      </c>
      <c r="AB9" s="3">
        <f>AVERAGE('Quarterly Average'!AB25:AB28)</f>
        <v>15.666666666666666</v>
      </c>
      <c r="AC9" s="3" t="s">
        <v>98</v>
      </c>
      <c r="AD9" s="3">
        <f>AVERAGE('Quarterly Average'!AD25:AD28)</f>
        <v>30.583333333333336</v>
      </c>
      <c r="AE9" s="3">
        <f>AVERAGE('Quarterly Average'!AE25:AE28)</f>
        <v>25.815895488029469</v>
      </c>
      <c r="AF9" s="3">
        <f>AVERAGE('Quarterly Average'!AF25:AF28)</f>
        <v>13.233306188925081</v>
      </c>
      <c r="AG9" s="3">
        <f>AVERAGE('Quarterly Average'!AG25:AG28)</f>
        <v>24.340570545250134</v>
      </c>
      <c r="AH9" s="3">
        <f>AVERAGE('Quarterly Average'!AH25:AH28)</f>
        <v>16.416666666666664</v>
      </c>
      <c r="AI9" s="3">
        <f>AVERAGE('Quarterly Average'!AI25:AI28)</f>
        <v>14.125</v>
      </c>
      <c r="AJ9" s="3">
        <f>AVERAGE('Quarterly Average'!AJ25:AJ28)</f>
        <v>11.414215686274506</v>
      </c>
      <c r="AK9" s="3">
        <f>AVERAGE('Quarterly Average'!AK25:AK28)</f>
        <v>13.208333333333332</v>
      </c>
      <c r="AL9" s="3">
        <f>AVERAGE('Quarterly Average'!AL25:AL28)</f>
        <v>6.9292005420054172</v>
      </c>
      <c r="AM9" s="3">
        <f>AVERAGE('Quarterly Average'!AM25:AM28)</f>
        <v>9.0039308176100619</v>
      </c>
      <c r="AN9" s="3">
        <f>AVERAGE('Quarterly Average'!AN25:AN28)</f>
        <v>11.312500000000002</v>
      </c>
      <c r="AO9" s="3">
        <f>AVERAGE('Quarterly Average'!AO25:AO28)</f>
        <v>15.346513605442174</v>
      </c>
      <c r="AP9" s="3">
        <f>AVERAGE('Quarterly Average'!AP25:AP28)</f>
        <v>3.8035714285714288</v>
      </c>
      <c r="AQ9" s="3">
        <f>AVERAGE('Quarterly Average'!AQ25:AQ28)</f>
        <v>5.3703703703703702</v>
      </c>
      <c r="AR9" s="3">
        <f>AVERAGE('Quarterly Average'!AR25:AR28)</f>
        <v>14.208333333333332</v>
      </c>
      <c r="AS9" s="3">
        <f>AVERAGE('Quarterly Average'!AS25:AS28)</f>
        <v>14.229166666666668</v>
      </c>
      <c r="AT9" s="3">
        <f>AVERAGE('Quarterly Average'!AT25:AT28)</f>
        <v>8.7664007092198588</v>
      </c>
      <c r="AU9" s="3">
        <f>AVERAGE('Quarterly Average'!AU25:AU28)</f>
        <v>10.58133012820513</v>
      </c>
      <c r="AV9" s="3">
        <f>SUMPRODUCT(D9:Y9,'Quarterly Average'!D$234:Y$234)</f>
        <v>127.22744131969421</v>
      </c>
      <c r="AW9" s="3">
        <f>SUMPRODUCT(Z9:AU9,'Quarterly Average'!Z$234:AU$234)</f>
        <v>17.196704273549877</v>
      </c>
      <c r="AX9" s="2">
        <v>1.9575129533678757</v>
      </c>
      <c r="AY9" s="5">
        <f t="shared" si="0"/>
        <v>2.3783088743093912</v>
      </c>
      <c r="AZ9" s="5">
        <v>96.53333333333336</v>
      </c>
      <c r="BA9" s="5">
        <f t="shared" si="1"/>
        <v>302.58615274630608</v>
      </c>
      <c r="BB9" s="2">
        <f t="shared" si="2"/>
        <v>40.899074382657901</v>
      </c>
    </row>
    <row r="10" spans="1:54" x14ac:dyDescent="0.25">
      <c r="A10" s="2">
        <v>1983</v>
      </c>
      <c r="B10" s="2"/>
      <c r="C10" s="2"/>
      <c r="D10" s="3">
        <f>AVERAGE('Quarterly Average'!D29:D32)</f>
        <v>160.44702458953213</v>
      </c>
      <c r="E10" s="3">
        <f>AVERAGE('Quarterly Average'!E29:E32)</f>
        <v>185.04735608101365</v>
      </c>
      <c r="F10" s="3">
        <f>AVERAGE('Quarterly Average'!F29:F32)</f>
        <v>163.75</v>
      </c>
      <c r="G10" s="3" t="s">
        <v>98</v>
      </c>
      <c r="H10" s="3">
        <f>AVERAGE('Quarterly Average'!H29:H32)</f>
        <v>183</v>
      </c>
      <c r="I10" s="3">
        <f>AVERAGE('Quarterly Average'!I29:I32)</f>
        <v>172.83866832952262</v>
      </c>
      <c r="J10" s="3">
        <f>AVERAGE('Quarterly Average'!J29:J32)</f>
        <v>124.5454494204663</v>
      </c>
      <c r="K10" s="3">
        <f>AVERAGE('Quarterly Average'!K29:K32)</f>
        <v>177.65577603764996</v>
      </c>
      <c r="L10" s="3">
        <f>AVERAGE('Quarterly Average'!L29:L32)</f>
        <v>157.83333333333334</v>
      </c>
      <c r="M10" s="3">
        <f>AVERAGE('Quarterly Average'!M29:M32)</f>
        <v>157.5</v>
      </c>
      <c r="N10" s="3">
        <f>AVERAGE('Quarterly Average'!N29:N32)</f>
        <v>146.9077073443172</v>
      </c>
      <c r="O10" s="3">
        <f>AVERAGE('Quarterly Average'!O29:O32)</f>
        <v>161.91666666666669</v>
      </c>
      <c r="P10" s="3">
        <f>AVERAGE('Quarterly Average'!P29:P32)</f>
        <v>99.22648854961831</v>
      </c>
      <c r="Q10" s="3">
        <f>AVERAGE('Quarterly Average'!Q29:Q32)</f>
        <v>159.0248980209837</v>
      </c>
      <c r="R10" s="3">
        <f>AVERAGE('Quarterly Average'!R29:R32)</f>
        <v>120.75</v>
      </c>
      <c r="S10" s="3">
        <f>AVERAGE('Quarterly Average'!S29:S32)</f>
        <v>171.27747999999997</v>
      </c>
      <c r="T10" s="3">
        <f>AVERAGE('Quarterly Average'!T29:T32)</f>
        <v>88.945109780439125</v>
      </c>
      <c r="U10" s="3">
        <f>AVERAGE('Quarterly Average'!U29:U32)</f>
        <v>81.319615912208505</v>
      </c>
      <c r="V10" s="3">
        <f>AVERAGE('Quarterly Average'!V29:V32)</f>
        <v>163.08333333333331</v>
      </c>
      <c r="W10" s="3">
        <f>AVERAGE('Quarterly Average'!W29:W32)</f>
        <v>165.58333333333334</v>
      </c>
      <c r="X10" s="3">
        <f>AVERAGE('Quarterly Average'!X29:X32)</f>
        <v>69.646111111111111</v>
      </c>
      <c r="Y10" s="3">
        <f>AVERAGE('Quarterly Average'!Y29:Y32)</f>
        <v>110.23320070733863</v>
      </c>
      <c r="Z10" s="3">
        <f>AVERAGE('Quarterly Average'!Z29:Z32)</f>
        <v>15.06195980985307</v>
      </c>
      <c r="AA10" s="3">
        <f>AVERAGE('Quarterly Average'!AA29:AA32)</f>
        <v>18.010109960014542</v>
      </c>
      <c r="AB10" s="3">
        <f>AVERAGE('Quarterly Average'!AB29:AB32)</f>
        <v>17.125</v>
      </c>
      <c r="AC10" s="3" t="s">
        <v>98</v>
      </c>
      <c r="AD10" s="3">
        <f>AVERAGE('Quarterly Average'!AD29:AD32)</f>
        <v>30.4375</v>
      </c>
      <c r="AE10" s="3">
        <f>AVERAGE('Quarterly Average'!AE29:AE32)</f>
        <v>26.10482849907919</v>
      </c>
      <c r="AF10" s="3">
        <f>AVERAGE('Quarterly Average'!AF29:AF32)</f>
        <v>13.62171009771987</v>
      </c>
      <c r="AG10" s="3">
        <f>AVERAGE('Quarterly Average'!AG29:AG32)</f>
        <v>24.246571107363678</v>
      </c>
      <c r="AH10" s="3">
        <f>AVERAGE('Quarterly Average'!AH29:AH32)</f>
        <v>17.770833333333332</v>
      </c>
      <c r="AI10" s="3">
        <f>AVERAGE('Quarterly Average'!AI29:AI32)</f>
        <v>14.9375</v>
      </c>
      <c r="AJ10" s="3">
        <f>AVERAGE('Quarterly Average'!AJ29:AJ32)</f>
        <v>12.455882352941172</v>
      </c>
      <c r="AK10" s="3">
        <f>AVERAGE('Quarterly Average'!AK29:AK32)</f>
        <v>13.749999999999998</v>
      </c>
      <c r="AL10" s="3">
        <f>AVERAGE('Quarterly Average'!AL29:AL32)</f>
        <v>7.4891598915989146</v>
      </c>
      <c r="AM10" s="3">
        <f>AVERAGE('Quarterly Average'!AM29:AM32)</f>
        <v>9.9088050314465423</v>
      </c>
      <c r="AN10" s="3">
        <f>AVERAGE('Quarterly Average'!AN29:AN32)</f>
        <v>11.841666666666667</v>
      </c>
      <c r="AO10" s="3">
        <f>AVERAGE('Quarterly Average'!AO29:AO32)</f>
        <v>16.455697278911561</v>
      </c>
      <c r="AP10" s="3">
        <f>AVERAGE('Quarterly Average'!AP29:AP32)</f>
        <v>7.4642857142857144</v>
      </c>
      <c r="AQ10" s="3">
        <f>AVERAGE('Quarterly Average'!AQ29:AQ32)</f>
        <v>6.9999999999999991</v>
      </c>
      <c r="AR10" s="3">
        <f>AVERAGE('Quarterly Average'!AR29:AR32)</f>
        <v>14.333333333333334</v>
      </c>
      <c r="AS10" s="3">
        <f>AVERAGE('Quarterly Average'!AS29:AS32)</f>
        <v>15.166666666666666</v>
      </c>
      <c r="AT10" s="3">
        <f>AVERAGE('Quarterly Average'!AT29:AT32)</f>
        <v>7.9162234042553212</v>
      </c>
      <c r="AU10" s="3">
        <f>AVERAGE('Quarterly Average'!AU29:AU32)</f>
        <v>10.444577991452995</v>
      </c>
      <c r="AV10" s="3">
        <f>SUMPRODUCT(D10:Y10,'Quarterly Average'!D$234:Y$234)</f>
        <v>148.76872706543213</v>
      </c>
      <c r="AW10" s="3">
        <f>SUMPRODUCT(Z10:AU10,'Quarterly Average'!Z$234:AU$234)</f>
        <v>17.743573332680345</v>
      </c>
      <c r="AX10" s="2">
        <v>1.8965863453815264</v>
      </c>
      <c r="AY10" s="5">
        <f t="shared" si="0"/>
        <v>2.3054669456066943</v>
      </c>
      <c r="AZ10" s="5">
        <v>99.583333333333329</v>
      </c>
      <c r="BA10" s="5">
        <f t="shared" si="1"/>
        <v>342.98138278933777</v>
      </c>
      <c r="BB10" s="2">
        <f t="shared" si="2"/>
        <v>40.907221815442952</v>
      </c>
    </row>
    <row r="11" spans="1:54" x14ac:dyDescent="0.25">
      <c r="A11" s="2">
        <v>1984</v>
      </c>
      <c r="B11" s="2"/>
      <c r="C11" s="2"/>
      <c r="D11" s="3">
        <f>AVERAGE('Quarterly Average'!D33:D36)</f>
        <v>143.25396978339631</v>
      </c>
      <c r="E11" s="3">
        <f>AVERAGE('Quarterly Average'!E33:E36)</f>
        <v>171.75667464830889</v>
      </c>
      <c r="F11" s="3">
        <f>AVERAGE('Quarterly Average'!F33:F36)</f>
        <v>162.08333333333331</v>
      </c>
      <c r="G11" s="3" t="s">
        <v>98</v>
      </c>
      <c r="H11" s="3">
        <f>AVERAGE('Quarterly Average'!H33:H36)</f>
        <v>174.33333333333331</v>
      </c>
      <c r="I11" s="3">
        <f>AVERAGE('Quarterly Average'!I33:I36)</f>
        <v>169.06724173768447</v>
      </c>
      <c r="J11" s="3">
        <f>AVERAGE('Quarterly Average'!J33:J36)</f>
        <v>114.22654805393945</v>
      </c>
      <c r="K11" s="3">
        <f>AVERAGE('Quarterly Average'!K33:K36)</f>
        <v>170.8703654268256</v>
      </c>
      <c r="L11" s="3">
        <f>AVERAGE('Quarterly Average'!L33:L36)</f>
        <v>159.66666666666666</v>
      </c>
      <c r="M11" s="3">
        <f>AVERAGE('Quarterly Average'!M33:M36)</f>
        <v>156.20833333333334</v>
      </c>
      <c r="N11" s="3">
        <f>AVERAGE('Quarterly Average'!N33:N36)</f>
        <v>141.9542492786</v>
      </c>
      <c r="O11" s="3">
        <f>AVERAGE('Quarterly Average'!O33:O36)</f>
        <v>154.66666666666669</v>
      </c>
      <c r="P11" s="3">
        <f>AVERAGE('Quarterly Average'!P33:P36)</f>
        <v>96.686692111959275</v>
      </c>
      <c r="Q11" s="3">
        <f>AVERAGE('Quarterly Average'!Q33:Q36)</f>
        <v>155.19204563672318</v>
      </c>
      <c r="R11" s="3">
        <f>AVERAGE('Quarterly Average'!R33:R36)</f>
        <v>106.41666666666667</v>
      </c>
      <c r="S11" s="3">
        <f>AVERAGE('Quarterly Average'!S33:S36)</f>
        <v>168.71286666666666</v>
      </c>
      <c r="T11" s="3">
        <f>AVERAGE('Quarterly Average'!T33:T36)</f>
        <v>81.934880239520965</v>
      </c>
      <c r="U11" s="3">
        <f>AVERAGE('Quarterly Average'!U33:U36)</f>
        <v>87.576303155006883</v>
      </c>
      <c r="V11" s="3">
        <f>AVERAGE('Quarterly Average'!V33:V36)</f>
        <v>154.75</v>
      </c>
      <c r="W11" s="3">
        <f>AVERAGE('Quarterly Average'!W33:W36)</f>
        <v>155.66666666666666</v>
      </c>
      <c r="X11" s="3">
        <f>AVERAGE('Quarterly Average'!X33:X36)</f>
        <v>68.858888888888899</v>
      </c>
      <c r="Y11" s="3">
        <f>AVERAGE('Quarterly Average'!Y33:Y36)</f>
        <v>125.78337754199823</v>
      </c>
      <c r="Z11" s="3">
        <f>AVERAGE('Quarterly Average'!Z33:Z36)</f>
        <v>14.837222702391243</v>
      </c>
      <c r="AA11" s="3">
        <f>AVERAGE('Quarterly Average'!AA33:AA36)</f>
        <v>18.141948382406397</v>
      </c>
      <c r="AB11" s="3">
        <f>AVERAGE('Quarterly Average'!AB33:AB36)</f>
        <v>18.916666666666668</v>
      </c>
      <c r="AC11" s="3" t="s">
        <v>98</v>
      </c>
      <c r="AD11" s="3">
        <f>AVERAGE('Quarterly Average'!AD33:AD36)</f>
        <v>32.0625</v>
      </c>
      <c r="AE11" s="3">
        <f>AVERAGE('Quarterly Average'!AE33:AE36)</f>
        <v>29.468893876611421</v>
      </c>
      <c r="AF11" s="3">
        <f>AVERAGE('Quarterly Average'!AF33:AF36)</f>
        <v>13.948561346362649</v>
      </c>
      <c r="AG11" s="3">
        <f>AVERAGE('Quarterly Average'!AG33:AG36)</f>
        <v>23.270446880269802</v>
      </c>
      <c r="AH11" s="3">
        <f>AVERAGE('Quarterly Average'!AH33:AH36)</f>
        <v>18.1875</v>
      </c>
      <c r="AI11" s="3">
        <f>AVERAGE('Quarterly Average'!AI33:AI36)</f>
        <v>14.875</v>
      </c>
      <c r="AJ11" s="3">
        <f>AVERAGE('Quarterly Average'!AJ33:AJ36)</f>
        <v>13.208333333333332</v>
      </c>
      <c r="AK11" s="3">
        <f>AVERAGE('Quarterly Average'!AK33:AK36)</f>
        <v>15.208333333333332</v>
      </c>
      <c r="AL11" s="3">
        <f>AVERAGE('Quarterly Average'!AL33:AL36)</f>
        <v>7.9275067750677497</v>
      </c>
      <c r="AM11" s="3">
        <f>AVERAGE('Quarterly Average'!AM33:AM36)</f>
        <v>10.481132075471701</v>
      </c>
      <c r="AN11" s="3">
        <f>AVERAGE('Quarterly Average'!AN33:AN36)</f>
        <v>11.6875</v>
      </c>
      <c r="AO11" s="3">
        <f>AVERAGE('Quarterly Average'!AO33:AO36)</f>
        <v>17.049064625850338</v>
      </c>
      <c r="AP11" s="3">
        <f>AVERAGE('Quarterly Average'!AP33:AP36)</f>
        <v>8.0267857142857135</v>
      </c>
      <c r="AQ11" s="3">
        <f>AVERAGE('Quarterly Average'!AQ33:AQ36)</f>
        <v>7.1404320987654319</v>
      </c>
      <c r="AR11" s="3">
        <f>AVERAGE('Quarterly Average'!AR33:AR36)</f>
        <v>17.5</v>
      </c>
      <c r="AS11" s="3">
        <f>AVERAGE('Quarterly Average'!AS33:AS36)</f>
        <v>16.208333333333336</v>
      </c>
      <c r="AT11" s="3">
        <f>AVERAGE('Quarterly Average'!AT33:AT36)</f>
        <v>8.0211879432624116</v>
      </c>
      <c r="AU11" s="3">
        <f>AVERAGE('Quarterly Average'!AU33:AU36)</f>
        <v>11.045272435897438</v>
      </c>
      <c r="AV11" s="3">
        <f>SUMPRODUCT(D11:Y11,'Quarterly Average'!D$234:Y$234)</f>
        <v>145.58813388620439</v>
      </c>
      <c r="AW11" s="3">
        <f>SUMPRODUCT(Z11:AU11,'Quarterly Average'!Z$234:AU$234)</f>
        <v>18.562895429379211</v>
      </c>
      <c r="AX11" s="2">
        <v>1.818094321462945</v>
      </c>
      <c r="AY11" s="5">
        <f t="shared" si="0"/>
        <v>2.2089745028864649</v>
      </c>
      <c r="AZ11" s="5">
        <v>103.93333333333334</v>
      </c>
      <c r="BA11" s="5">
        <f t="shared" si="1"/>
        <v>321.60047567744641</v>
      </c>
      <c r="BB11" s="2">
        <f t="shared" si="2"/>
        <v>41.00496270324637</v>
      </c>
    </row>
    <row r="12" spans="1:54" x14ac:dyDescent="0.25">
      <c r="A12" s="2">
        <v>1985</v>
      </c>
      <c r="B12" s="2"/>
      <c r="C12" s="2"/>
      <c r="D12" s="3">
        <f>AVERAGE('Quarterly Average'!D37:D40)</f>
        <v>122.77832806598322</v>
      </c>
      <c r="E12" s="3">
        <f>AVERAGE('Quarterly Average'!E37:E40)</f>
        <v>148.49151451661177</v>
      </c>
      <c r="F12" s="3">
        <f>AVERAGE('Quarterly Average'!F37:F40)</f>
        <v>133.91666666666669</v>
      </c>
      <c r="G12" s="3" t="s">
        <v>98</v>
      </c>
      <c r="H12" s="3">
        <f>AVERAGE('Quarterly Average'!H37:H40)</f>
        <v>161.5</v>
      </c>
      <c r="I12" s="3">
        <f>AVERAGE('Quarterly Average'!I37:I40)</f>
        <v>147.55598281715515</v>
      </c>
      <c r="J12" s="3">
        <f>AVERAGE('Quarterly Average'!J37:J40)</f>
        <v>104.68860776620213</v>
      </c>
      <c r="K12" s="3">
        <f>AVERAGE('Quarterly Average'!K37:K40)</f>
        <v>151.10889640307678</v>
      </c>
      <c r="L12" s="3">
        <f>AVERAGE('Quarterly Average'!L37:L40)</f>
        <v>120.41666666666667</v>
      </c>
      <c r="M12" s="3">
        <f>AVERAGE('Quarterly Average'!M37:M40)</f>
        <v>121.91666666666667</v>
      </c>
      <c r="N12" s="3">
        <f>AVERAGE('Quarterly Average'!N37:N40)</f>
        <v>123.5940147072512</v>
      </c>
      <c r="O12" s="3">
        <f>AVERAGE('Quarterly Average'!O37:O40)</f>
        <v>135.33333333333331</v>
      </c>
      <c r="P12" s="3">
        <f>AVERAGE('Quarterly Average'!P37:P40)</f>
        <v>88.457455470737898</v>
      </c>
      <c r="Q12" s="3">
        <f>AVERAGE('Quarterly Average'!Q37:Q40)</f>
        <v>135.6973138103636</v>
      </c>
      <c r="R12" s="3">
        <f>AVERAGE('Quarterly Average'!R37:R40)</f>
        <v>108.25</v>
      </c>
      <c r="S12" s="3">
        <f>AVERAGE('Quarterly Average'!S37:S40)</f>
        <v>152.31049333333334</v>
      </c>
      <c r="T12" s="3">
        <f>AVERAGE('Quarterly Average'!T37:T40)</f>
        <v>69.73852295409182</v>
      </c>
      <c r="U12" s="3">
        <f>AVERAGE('Quarterly Average'!U37:U40)</f>
        <v>82.686385459533611</v>
      </c>
      <c r="V12" s="3">
        <f>AVERAGE('Quarterly Average'!V37:V40)</f>
        <v>119.91666666666666</v>
      </c>
      <c r="W12" s="3">
        <f>AVERAGE('Quarterly Average'!W37:W40)</f>
        <v>114.91666666666666</v>
      </c>
      <c r="X12" s="3">
        <f>AVERAGE('Quarterly Average'!X37:X40)</f>
        <v>69.675555555555576</v>
      </c>
      <c r="Y12" s="3">
        <f>AVERAGE('Quarterly Average'!Y37:Y40)</f>
        <v>105.04050764865163</v>
      </c>
      <c r="Z12" s="3">
        <f>AVERAGE('Quarterly Average'!Z37:Z40)</f>
        <v>15.93323249783924</v>
      </c>
      <c r="AA12" s="3">
        <f>AVERAGE('Quarterly Average'!AA37:AA40)</f>
        <v>19.581879316612142</v>
      </c>
      <c r="AB12" s="3">
        <f>AVERAGE('Quarterly Average'!AB37:AB40)</f>
        <v>14.333333333333334</v>
      </c>
      <c r="AC12" s="3" t="s">
        <v>98</v>
      </c>
      <c r="AD12" s="3">
        <f>AVERAGE('Quarterly Average'!AD37:AD40)</f>
        <v>27.964166666666667</v>
      </c>
      <c r="AE12" s="3">
        <f>AVERAGE('Quarterly Average'!AE37:AE40)</f>
        <v>26.520742403314919</v>
      </c>
      <c r="AF12" s="3">
        <f>AVERAGE('Quarterly Average'!AF37:AF40)</f>
        <v>13.406894679695982</v>
      </c>
      <c r="AG12" s="3">
        <f>AVERAGE('Quarterly Average'!AG37:AG40)</f>
        <v>22.172006745362559</v>
      </c>
      <c r="AH12" s="3">
        <f>AVERAGE('Quarterly Average'!AH37:AH40)</f>
        <v>15.249999999999998</v>
      </c>
      <c r="AI12" s="3">
        <f>AVERAGE('Quarterly Average'!AI37:AI40)</f>
        <v>14.479166666666666</v>
      </c>
      <c r="AJ12" s="3">
        <f>AVERAGE('Quarterly Average'!AJ37:AJ40)</f>
        <v>12.308823529411763</v>
      </c>
      <c r="AK12" s="3">
        <f>AVERAGE('Quarterly Average'!AK37:AK40)</f>
        <v>14.75</v>
      </c>
      <c r="AL12" s="3">
        <f>AVERAGE('Quarterly Average'!AL37:AL40)</f>
        <v>8.0836720867208651</v>
      </c>
      <c r="AM12" s="3">
        <f>AVERAGE('Quarterly Average'!AM37:AM40)</f>
        <v>10.528301886792455</v>
      </c>
      <c r="AN12" s="3">
        <f>AVERAGE('Quarterly Average'!AN37:AN40)</f>
        <v>11.641666666666667</v>
      </c>
      <c r="AO12" s="3">
        <f>AVERAGE('Quarterly Average'!AO37:AO40)</f>
        <v>15.898214285714282</v>
      </c>
      <c r="AP12" s="3">
        <f>AVERAGE('Quarterly Average'!AP37:AP40)</f>
        <v>10.014880952380953</v>
      </c>
      <c r="AQ12" s="3">
        <f>AVERAGE('Quarterly Average'!AQ37:AQ40)</f>
        <v>7.9336419753086416</v>
      </c>
      <c r="AR12" s="3">
        <f>AVERAGE('Quarterly Average'!AR37:AR40)</f>
        <v>16.291666666666668</v>
      </c>
      <c r="AS12" s="3">
        <f>AVERAGE('Quarterly Average'!AS37:AS40)</f>
        <v>15.583333333333332</v>
      </c>
      <c r="AT12" s="3">
        <f>AVERAGE('Quarterly Average'!AT37:AT40)</f>
        <v>8.9680851063829792</v>
      </c>
      <c r="AU12" s="3">
        <f>AVERAGE('Quarterly Average'!AU37:AU40)</f>
        <v>11.377270299145302</v>
      </c>
      <c r="AV12" s="3">
        <f>SUMPRODUCT(D12:Y12,'Quarterly Average'!D$234:Y$234)</f>
        <v>124.0410724242553</v>
      </c>
      <c r="AW12" s="3">
        <f>SUMPRODUCT(Z12:AU12,'Quarterly Average'!Z$234:AU$234)</f>
        <v>17.186464953925725</v>
      </c>
      <c r="AX12" s="2">
        <v>1.7555762081784387</v>
      </c>
      <c r="AY12" s="5">
        <f t="shared" si="0"/>
        <v>2.1336996592317217</v>
      </c>
      <c r="AZ12" s="5">
        <v>107.60000000000001</v>
      </c>
      <c r="BA12" s="5">
        <f t="shared" si="1"/>
        <v>264.66639396237088</v>
      </c>
      <c r="BB12" s="2">
        <f t="shared" si="2"/>
        <v>36.670754415589244</v>
      </c>
    </row>
    <row r="13" spans="1:54" x14ac:dyDescent="0.25">
      <c r="A13" s="2">
        <v>1986</v>
      </c>
      <c r="B13" s="2"/>
      <c r="C13" s="2"/>
      <c r="D13" s="3">
        <f>AVERAGE('Quarterly Average'!D41:D44)</f>
        <v>124.50975102135209</v>
      </c>
      <c r="E13" s="3">
        <f>AVERAGE('Quarterly Average'!E41:E44)</f>
        <v>148.37477801057562</v>
      </c>
      <c r="F13" s="3">
        <f>AVERAGE('Quarterly Average'!F41:F44)</f>
        <v>126.50000000000001</v>
      </c>
      <c r="G13" s="3" t="s">
        <v>98</v>
      </c>
      <c r="H13" s="3">
        <f>AVERAGE('Quarterly Average'!H41:H44)</f>
        <v>149.66666666666669</v>
      </c>
      <c r="I13" s="3">
        <f>AVERAGE('Quarterly Average'!I41:I44)</f>
        <v>133.49754035889976</v>
      </c>
      <c r="J13" s="3">
        <f>AVERAGE('Quarterly Average'!J41:J44)</f>
        <v>116.79116493032065</v>
      </c>
      <c r="K13" s="3">
        <f>AVERAGE('Quarterly Average'!K41:K44)</f>
        <v>153.45698127385253</v>
      </c>
      <c r="L13" s="3">
        <f>AVERAGE('Quarterly Average'!L41:L44)</f>
        <v>106.08333333333334</v>
      </c>
      <c r="M13" s="3">
        <f>AVERAGE('Quarterly Average'!M41:M44)</f>
        <v>109.75</v>
      </c>
      <c r="N13" s="3">
        <f>AVERAGE('Quarterly Average'!N41:N44)</f>
        <v>109.24578795494739</v>
      </c>
      <c r="O13" s="3">
        <f>AVERAGE('Quarterly Average'!O41:O44)</f>
        <v>118.83333333333333</v>
      </c>
      <c r="P13" s="3">
        <f>AVERAGE('Quarterly Average'!P41:P44)</f>
        <v>101.28623409669208</v>
      </c>
      <c r="Q13" s="3">
        <f>AVERAGE('Quarterly Average'!Q41:Q44)</f>
        <v>144.00646163985826</v>
      </c>
      <c r="R13" s="3">
        <f>AVERAGE('Quarterly Average'!R41:R44)</f>
        <v>111.83333333333333</v>
      </c>
      <c r="S13" s="3">
        <f>AVERAGE('Quarterly Average'!S41:S44)</f>
        <v>152.00433333333334</v>
      </c>
      <c r="T13" s="3">
        <f>AVERAGE('Quarterly Average'!T41:T44)</f>
        <v>80.359281437125759</v>
      </c>
      <c r="U13" s="3">
        <f>AVERAGE('Quarterly Average'!U41:U44)</f>
        <v>80.819101508916333</v>
      </c>
      <c r="V13" s="3">
        <f>AVERAGE('Quarterly Average'!V41:V44)</f>
        <v>103.41666666666666</v>
      </c>
      <c r="W13" s="3">
        <f>AVERAGE('Quarterly Average'!W41:W44)</f>
        <v>106.08333333333333</v>
      </c>
      <c r="X13" s="3">
        <f>AVERAGE('Quarterly Average'!X41:X44)</f>
        <v>78.738888888888894</v>
      </c>
      <c r="Y13" s="3">
        <f>AVERAGE('Quarterly Average'!Y41:Y44)</f>
        <v>113.46872236958443</v>
      </c>
      <c r="Z13" s="3">
        <f>AVERAGE('Quarterly Average'!Z41:Z44)</f>
        <v>16.070224719101127</v>
      </c>
      <c r="AA13" s="3">
        <f>AVERAGE('Quarterly Average'!AA41:AA44)</f>
        <v>20.210468920392586</v>
      </c>
      <c r="AB13" s="3">
        <f>AVERAGE('Quarterly Average'!AB41:AB44)</f>
        <v>12.333333333333334</v>
      </c>
      <c r="AC13" s="3" t="s">
        <v>98</v>
      </c>
      <c r="AD13" s="3">
        <f>AVERAGE('Quarterly Average'!AD41:AD44)</f>
        <v>25.583333333333332</v>
      </c>
      <c r="AE13" s="3">
        <f>AVERAGE('Quarterly Average'!AE41:AE44)</f>
        <v>24.024171270718234</v>
      </c>
      <c r="AF13" s="3">
        <f>AVERAGE('Quarterly Average'!AF41:AF44)</f>
        <v>12.220412595005428</v>
      </c>
      <c r="AG13" s="3">
        <f>AVERAGE('Quarterly Average'!AG41:AG44)</f>
        <v>20.593908094435069</v>
      </c>
      <c r="AH13" s="3">
        <f>AVERAGE('Quarterly Average'!AH41:AH44)</f>
        <v>12.5</v>
      </c>
      <c r="AI13" s="3">
        <f>AVERAGE('Quarterly Average'!AI41:AI44)</f>
        <v>11.583333333333334</v>
      </c>
      <c r="AJ13" s="3">
        <f>AVERAGE('Quarterly Average'!AJ41:AJ44)</f>
        <v>10.198529411764703</v>
      </c>
      <c r="AK13" s="3">
        <f>AVERAGE('Quarterly Average'!AK41:AK44)</f>
        <v>11.875000000000002</v>
      </c>
      <c r="AL13" s="3">
        <f>AVERAGE('Quarterly Average'!AL41:AL44)</f>
        <v>7.7256775067750665</v>
      </c>
      <c r="AM13" s="3">
        <f>AVERAGE('Quarterly Average'!AM41:AM44)</f>
        <v>9.4457547169811331</v>
      </c>
      <c r="AN13" s="3">
        <f>AVERAGE('Quarterly Average'!AN41:AN44)</f>
        <v>10.608333333333334</v>
      </c>
      <c r="AO13" s="3">
        <f>AVERAGE('Quarterly Average'!AO41:AO44)</f>
        <v>14.751700680272108</v>
      </c>
      <c r="AP13" s="3">
        <f>AVERAGE('Quarterly Average'!AP41:AP44)</f>
        <v>9.6607142857142865</v>
      </c>
      <c r="AQ13" s="3">
        <f>AVERAGE('Quarterly Average'!AQ41:AQ44)</f>
        <v>8.629629629629628</v>
      </c>
      <c r="AR13" s="3">
        <f>AVERAGE('Quarterly Average'!AR41:AR44)</f>
        <v>10.625</v>
      </c>
      <c r="AS13" s="3">
        <f>AVERAGE('Quarterly Average'!AS41:AS44)</f>
        <v>10.500000000000002</v>
      </c>
      <c r="AT13" s="3">
        <f>AVERAGE('Quarterly Average'!AT41:AT44)</f>
        <v>9.843085106382981</v>
      </c>
      <c r="AU13" s="3">
        <f>AVERAGE('Quarterly Average'!AU41:AU44)</f>
        <v>11.933360042735044</v>
      </c>
      <c r="AV13" s="3">
        <f>SUMPRODUCT(D13:Y13,'Quarterly Average'!D$234:Y$234)</f>
        <v>119.69635636156741</v>
      </c>
      <c r="AW13" s="3">
        <f>SUMPRODUCT(Z13:AU13,'Quarterly Average'!Z$234:AU$234)</f>
        <v>15.777585838306422</v>
      </c>
      <c r="AX13" s="2">
        <v>1.7235401459854016</v>
      </c>
      <c r="AY13" s="5">
        <f t="shared" si="0"/>
        <v>2.0930129909595072</v>
      </c>
      <c r="AZ13" s="5">
        <v>109.69166666666668</v>
      </c>
      <c r="BA13" s="5">
        <f t="shared" si="1"/>
        <v>250.52602883527925</v>
      </c>
      <c r="BB13" s="2">
        <f t="shared" si="2"/>
        <v>33.022692125554087</v>
      </c>
    </row>
    <row r="14" spans="1:54" x14ac:dyDescent="0.25">
      <c r="A14" s="2">
        <v>1987</v>
      </c>
      <c r="B14" s="2"/>
      <c r="C14" s="2"/>
      <c r="D14" s="3">
        <f>AVERAGE('Quarterly Average'!D45:D48)</f>
        <v>118.73945245252963</v>
      </c>
      <c r="E14" s="3">
        <f>AVERAGE('Quarterly Average'!E45:E48)</f>
        <v>141.93344806944026</v>
      </c>
      <c r="F14" s="3">
        <f>AVERAGE('Quarterly Average'!F45:F48)</f>
        <v>119.83333333333334</v>
      </c>
      <c r="G14" s="3" t="s">
        <v>98</v>
      </c>
      <c r="H14" s="3">
        <f>AVERAGE('Quarterly Average'!H45:H48)</f>
        <v>153.41666666666666</v>
      </c>
      <c r="I14" s="3">
        <f>AVERAGE('Quarterly Average'!I45:I48)</f>
        <v>143.25533499618928</v>
      </c>
      <c r="J14" s="3">
        <f>AVERAGE('Quarterly Average'!J45:J48)</f>
        <v>127.55344337708021</v>
      </c>
      <c r="K14" s="3">
        <f>AVERAGE('Quarterly Average'!K45:K48)</f>
        <v>156.69408356567988</v>
      </c>
      <c r="L14" s="3">
        <f>AVERAGE('Quarterly Average'!L45:L48)</f>
        <v>107.91666666666669</v>
      </c>
      <c r="M14" s="3">
        <f>AVERAGE('Quarterly Average'!M45:M48)</f>
        <v>108.41666666666667</v>
      </c>
      <c r="N14" s="3">
        <f>AVERAGE('Quarterly Average'!N45:N48)</f>
        <v>114.29102671507026</v>
      </c>
      <c r="O14" s="3">
        <f>AVERAGE('Quarterly Average'!O45:O48)</f>
        <v>129.33333333333334</v>
      </c>
      <c r="P14" s="3">
        <f>AVERAGE('Quarterly Average'!P45:P48)</f>
        <v>92.761832061068688</v>
      </c>
      <c r="Q14" s="3">
        <f>AVERAGE('Quarterly Average'!Q45:Q48)</f>
        <v>132.29669213915463</v>
      </c>
      <c r="R14" s="3">
        <f>AVERAGE('Quarterly Average'!R45:R48)</f>
        <v>100.75</v>
      </c>
      <c r="S14" s="3">
        <f>AVERAGE('Quarterly Average'!S45:S48)</f>
        <v>142.6574133333333</v>
      </c>
      <c r="T14" s="3">
        <f>AVERAGE('Quarterly Average'!T45:T48)</f>
        <v>61.630239520958085</v>
      </c>
      <c r="U14" s="3" t="s">
        <v>98</v>
      </c>
      <c r="V14" s="3">
        <f>AVERAGE('Quarterly Average'!V45:V48)</f>
        <v>105.08333333333333</v>
      </c>
      <c r="W14" s="3">
        <f>AVERAGE('Quarterly Average'!W45:W48)</f>
        <v>105.75</v>
      </c>
      <c r="X14" s="3">
        <f>AVERAGE('Quarterly Average'!X45:X48)</f>
        <v>73.313333333333333</v>
      </c>
      <c r="Y14" s="3">
        <f>AVERAGE('Quarterly Average'!Y45:Y48)</f>
        <v>122.05083996463307</v>
      </c>
      <c r="Z14" s="3">
        <f>AVERAGE('Quarterly Average'!Z45:Z48)</f>
        <v>14.078511235955057</v>
      </c>
      <c r="AA14" s="3">
        <f>AVERAGE('Quarterly Average'!AA45:AA48)</f>
        <v>17.090771537622683</v>
      </c>
      <c r="AB14" s="3">
        <f>AVERAGE('Quarterly Average'!AB45:AB48)</f>
        <v>12.708333333333332</v>
      </c>
      <c r="AC14" s="3" t="s">
        <v>98</v>
      </c>
      <c r="AD14" s="3">
        <f>AVERAGE('Quarterly Average'!AD45:AD48)</f>
        <v>23.4375</v>
      </c>
      <c r="AE14" s="3">
        <f>AVERAGE('Quarterly Average'!AE45:AE48)</f>
        <v>22.114610957642729</v>
      </c>
      <c r="AF14" s="3">
        <f>AVERAGE('Quarterly Average'!AF45:AF48)</f>
        <v>12.827062975027143</v>
      </c>
      <c r="AG14" s="3">
        <f>AVERAGE('Quarterly Average'!AG45:AG48)</f>
        <v>21.157834457560419</v>
      </c>
      <c r="AH14" s="3">
        <f>AVERAGE('Quarterly Average'!AH45:AH48)</f>
        <v>12.631666666666666</v>
      </c>
      <c r="AI14" s="3">
        <f>AVERAGE('Quarterly Average'!AI45:AI48)</f>
        <v>10.604166666666668</v>
      </c>
      <c r="AJ14" s="3">
        <f>AVERAGE('Quarterly Average'!AJ45:AJ48)</f>
        <v>9.6664215686274488</v>
      </c>
      <c r="AK14" s="3">
        <f>AVERAGE('Quarterly Average'!AK45:AK48)</f>
        <v>11.195833333333333</v>
      </c>
      <c r="AL14" s="3">
        <f>AVERAGE('Quarterly Average'!AL45:AL48)</f>
        <v>10.345901084010837</v>
      </c>
      <c r="AM14" s="3">
        <f>AVERAGE('Quarterly Average'!AM45:AM48)</f>
        <v>11.034984276729562</v>
      </c>
      <c r="AN14" s="3">
        <f>AVERAGE('Quarterly Average'!AN45:AN48)</f>
        <v>11.718250000000001</v>
      </c>
      <c r="AO14" s="3">
        <f>AVERAGE('Quarterly Average'!AO45:AO48)</f>
        <v>16.169981292517004</v>
      </c>
      <c r="AP14" s="3">
        <f>AVERAGE('Quarterly Average'!AP45:AP48)</f>
        <v>8.5922619047619051</v>
      </c>
      <c r="AQ14" s="3">
        <f>AVERAGE('Quarterly Average'!AQ45:AQ48)</f>
        <v>8.3560185185185176</v>
      </c>
      <c r="AR14" s="3">
        <f>AVERAGE('Quarterly Average'!AR45:AR48)</f>
        <v>14.083333333333334</v>
      </c>
      <c r="AS14" s="3">
        <f>AVERAGE('Quarterly Average'!AS45:AS48)</f>
        <v>11.358333333333334</v>
      </c>
      <c r="AT14" s="3">
        <f>AVERAGE('Quarterly Average'!AT45:AT48)</f>
        <v>8.6755319148936181</v>
      </c>
      <c r="AU14" s="3">
        <f>AVERAGE('Quarterly Average'!AU45:AU48)</f>
        <v>11.895860042735045</v>
      </c>
      <c r="AV14" s="3">
        <f>SUMPRODUCT(D14:Y14,'Quarterly Average'!D$234:Y$234)</f>
        <v>115.54288863049644</v>
      </c>
      <c r="AW14" s="3">
        <f>SUMPRODUCT(Z14:AU14,'Quarterly Average'!Z$234:AU$234)</f>
        <v>15.067994909132024</v>
      </c>
      <c r="AX14" s="2">
        <v>1.6628521126760565</v>
      </c>
      <c r="AY14" s="5">
        <f t="shared" si="0"/>
        <v>2.0207077893501535</v>
      </c>
      <c r="AZ14" s="5">
        <v>113.61666666666666</v>
      </c>
      <c r="BA14" s="5">
        <f t="shared" si="1"/>
        <v>233.47841505966144</v>
      </c>
      <c r="BB14" s="2">
        <f t="shared" si="2"/>
        <v>30.448014682771539</v>
      </c>
    </row>
    <row r="15" spans="1:54" x14ac:dyDescent="0.25">
      <c r="A15" s="2">
        <v>1988</v>
      </c>
      <c r="B15" s="2"/>
      <c r="C15" s="2"/>
      <c r="D15" s="3">
        <f>AVERAGE('Quarterly Average'!D49:D52)</f>
        <v>135.03746242195331</v>
      </c>
      <c r="E15" s="3">
        <f>AVERAGE('Quarterly Average'!E49:E52)</f>
        <v>159.51592337623464</v>
      </c>
      <c r="F15" s="3">
        <f>AVERAGE('Quarterly Average'!F49:F52)</f>
        <v>127.5</v>
      </c>
      <c r="G15" s="3" t="s">
        <v>98</v>
      </c>
      <c r="H15" s="3">
        <f>AVERAGE('Quarterly Average'!H49:H52)</f>
        <v>159.75</v>
      </c>
      <c r="I15" s="3">
        <f>AVERAGE('Quarterly Average'!I49:I52)</f>
        <v>158.19242361255456</v>
      </c>
      <c r="J15" s="3">
        <f>AVERAGE('Quarterly Average'!J49:J52)</f>
        <v>133.53368962251386</v>
      </c>
      <c r="K15" s="3">
        <f>AVERAGE('Quarterly Average'!K49:K52)</f>
        <v>172.93732574004858</v>
      </c>
      <c r="L15" s="3">
        <f>AVERAGE('Quarterly Average'!L49:L52)</f>
        <v>129.75</v>
      </c>
      <c r="M15" s="3">
        <f>AVERAGE('Quarterly Average'!M49:M52)</f>
        <v>128</v>
      </c>
      <c r="N15" s="3">
        <f>AVERAGE('Quarterly Average'!N49:N52)</f>
        <v>131.15791678302151</v>
      </c>
      <c r="O15" s="3">
        <f>AVERAGE('Quarterly Average'!O49:O52)</f>
        <v>144.25</v>
      </c>
      <c r="P15" s="3">
        <f>AVERAGE('Quarterly Average'!P49:P52)</f>
        <v>92.819847328244265</v>
      </c>
      <c r="Q15" s="3">
        <f>AVERAGE('Quarterly Average'!Q49:Q52)</f>
        <v>142.68893282744619</v>
      </c>
      <c r="R15" s="3">
        <f>AVERAGE('Quarterly Average'!R49:R52)</f>
        <v>136.5</v>
      </c>
      <c r="S15" s="3">
        <f>AVERAGE('Quarterly Average'!S49:S52)</f>
        <v>168.12771999999998</v>
      </c>
      <c r="T15" s="3">
        <f>AVERAGE('Quarterly Average'!T49:T52)</f>
        <v>60.140718562874255</v>
      </c>
      <c r="U15" s="3">
        <f>AVERAGE('Quarterly Average'!U49:U52)</f>
        <v>64.495884773662553</v>
      </c>
      <c r="V15" s="3">
        <f>AVERAGE('Quarterly Average'!V49:V52)</f>
        <v>138.25</v>
      </c>
      <c r="W15" s="3">
        <f>AVERAGE('Quarterly Average'!W49:W52)</f>
        <v>131.75</v>
      </c>
      <c r="X15" s="3">
        <f>AVERAGE('Quarterly Average'!X49:X52)</f>
        <v>69.306666666666672</v>
      </c>
      <c r="Y15" s="3">
        <f>AVERAGE('Quarterly Average'!Y49:Y52)</f>
        <v>139.27586206896549</v>
      </c>
      <c r="Z15" s="3">
        <f>AVERAGE('Quarterly Average'!Z49:Z52)</f>
        <v>14.554142178046673</v>
      </c>
      <c r="AA15" s="3">
        <f>AVERAGE('Quarterly Average'!AA49:AA52)</f>
        <v>16.31495365321701</v>
      </c>
      <c r="AB15" s="3">
        <f>AVERAGE('Quarterly Average'!AB49:AB52)</f>
        <v>13.375</v>
      </c>
      <c r="AC15" s="3" t="s">
        <v>98</v>
      </c>
      <c r="AD15" s="3">
        <f>AVERAGE('Quarterly Average'!AD49:AD52)</f>
        <v>25.0825</v>
      </c>
      <c r="AE15" s="3">
        <f>AVERAGE('Quarterly Average'!AE49:AE52)</f>
        <v>22.535069060773488</v>
      </c>
      <c r="AF15" s="3">
        <f>AVERAGE('Quarterly Average'!AF49:AF52)</f>
        <v>13.009364820846905</v>
      </c>
      <c r="AG15" s="3">
        <f>AVERAGE('Quarterly Average'!AG49:AG52)</f>
        <v>21.775763069139959</v>
      </c>
      <c r="AH15" s="3">
        <f>AVERAGE('Quarterly Average'!AH49:AH52)</f>
        <v>15.217499999999999</v>
      </c>
      <c r="AI15" s="3">
        <f>AVERAGE('Quarterly Average'!AI49:AI52)</f>
        <v>15.105</v>
      </c>
      <c r="AJ15" s="3">
        <f>AVERAGE('Quarterly Average'!AJ49:AJ52)</f>
        <v>10.194852941176467</v>
      </c>
      <c r="AK15" s="3">
        <f>AVERAGE('Quarterly Average'!AK49:AK52)</f>
        <v>13.0625</v>
      </c>
      <c r="AL15" s="3">
        <f>AVERAGE('Quarterly Average'!AL49:AL52)</f>
        <v>9.9148983739837373</v>
      </c>
      <c r="AM15" s="3">
        <f>AVERAGE('Quarterly Average'!AM49:AM52)</f>
        <v>12.284952830188683</v>
      </c>
      <c r="AN15" s="3">
        <f>AVERAGE('Quarterly Average'!AN49:AN52)</f>
        <v>11.576750000000001</v>
      </c>
      <c r="AO15" s="3">
        <f>AVERAGE('Quarterly Average'!AO49:AO52)</f>
        <v>15.74136224489796</v>
      </c>
      <c r="AP15" s="3">
        <f>AVERAGE('Quarterly Average'!AP49:AP52)</f>
        <v>7.764107142857144</v>
      </c>
      <c r="AQ15" s="3">
        <f>AVERAGE('Quarterly Average'!AQ49:AQ52)</f>
        <v>11.153148148148148</v>
      </c>
      <c r="AR15" s="3">
        <f>AVERAGE('Quarterly Average'!AR49:AR52)</f>
        <v>13.4575</v>
      </c>
      <c r="AS15" s="3">
        <f>AVERAGE('Quarterly Average'!AS49:AS52)</f>
        <v>13.35</v>
      </c>
      <c r="AT15" s="3">
        <f>AVERAGE('Quarterly Average'!AT49:AT52)</f>
        <v>8.1037234042553195</v>
      </c>
      <c r="AU15" s="3">
        <f>AVERAGE('Quarterly Average'!AU49:AU52)</f>
        <v>12.797275641025644</v>
      </c>
      <c r="AV15" s="3">
        <f>SUMPRODUCT(D15:Y15,'Quarterly Average'!D$234:Y$234)</f>
        <v>132.72527377511247</v>
      </c>
      <c r="AW15" s="3">
        <f>SUMPRODUCT(Z15:AU15,'Quarterly Average'!Z$234:AU$234)</f>
        <v>16.140072369971019</v>
      </c>
      <c r="AX15" s="2">
        <v>1.5967878275570584</v>
      </c>
      <c r="AY15" s="5">
        <f t="shared" si="0"/>
        <v>1.9411209751285836</v>
      </c>
      <c r="AZ15" s="5">
        <v>118.27500000000002</v>
      </c>
      <c r="BA15" s="5">
        <f t="shared" si="1"/>
        <v>257.63581285455456</v>
      </c>
      <c r="BB15" s="2">
        <f t="shared" si="2"/>
        <v>31.329833017444056</v>
      </c>
    </row>
    <row r="16" spans="1:54" x14ac:dyDescent="0.25">
      <c r="A16" s="2">
        <v>1989</v>
      </c>
      <c r="B16" s="2"/>
      <c r="C16" s="2"/>
      <c r="D16" s="3">
        <f>AVERAGE('Quarterly Average'!D53:D56)</f>
        <v>140.69764125491409</v>
      </c>
      <c r="E16" s="3">
        <f>AVERAGE('Quarterly Average'!E53:E56)</f>
        <v>176.58581263094879</v>
      </c>
      <c r="F16" s="3">
        <f>AVERAGE('Quarterly Average'!F53:F56)</f>
        <v>127.75</v>
      </c>
      <c r="G16" s="3" t="s">
        <v>98</v>
      </c>
      <c r="H16" s="3">
        <f>AVERAGE('Quarterly Average'!H53:H56)</f>
        <v>145</v>
      </c>
      <c r="I16" s="3">
        <f>AVERAGE('Quarterly Average'!I53:I56)</f>
        <v>151.67532737476614</v>
      </c>
      <c r="J16" s="3">
        <f>AVERAGE('Quarterly Average'!J53:J56)</f>
        <v>126.85421458530644</v>
      </c>
      <c r="K16" s="3">
        <f>AVERAGE('Quarterly Average'!K53:K56)</f>
        <v>176.04297917778959</v>
      </c>
      <c r="L16" s="3">
        <f>AVERAGE('Quarterly Average'!L53:L56)</f>
        <v>131.5</v>
      </c>
      <c r="M16" s="3">
        <f>AVERAGE('Quarterly Average'!M53:M56)</f>
        <v>134</v>
      </c>
      <c r="N16" s="3">
        <f>AVERAGE('Quarterly Average'!N53:N56)</f>
        <v>153.27087405752579</v>
      </c>
      <c r="O16" s="3">
        <f>AVERAGE('Quarterly Average'!O53:O56)</f>
        <v>180.25</v>
      </c>
      <c r="P16" s="3">
        <f>AVERAGE('Quarterly Average'!P53:P56)</f>
        <v>99.259694656488534</v>
      </c>
      <c r="Q16" s="3">
        <f>AVERAGE('Quarterly Average'!Q53:Q56)</f>
        <v>159.26508309731207</v>
      </c>
      <c r="R16" s="3">
        <f>AVERAGE('Quarterly Average'!R53:R56)</f>
        <v>95.25</v>
      </c>
      <c r="S16" s="3">
        <f>AVERAGE('Quarterly Average'!S53:S56)</f>
        <v>160.7038</v>
      </c>
      <c r="T16" s="3">
        <f>AVERAGE('Quarterly Average'!T53:T56)</f>
        <v>69.838323353293418</v>
      </c>
      <c r="U16" s="3">
        <f>AVERAGE('Quarterly Average'!U53:U56)</f>
        <v>65.931412894375867</v>
      </c>
      <c r="V16" s="3">
        <f>AVERAGE('Quarterly Average'!V53:V56)</f>
        <v>130</v>
      </c>
      <c r="W16" s="3">
        <f>AVERAGE('Quarterly Average'!W53:W56)</f>
        <v>126.75</v>
      </c>
      <c r="X16" s="3">
        <f>AVERAGE('Quarterly Average'!X53:X56)</f>
        <v>59.850000000000009</v>
      </c>
      <c r="Y16" s="3">
        <f>AVERAGE('Quarterly Average'!Y53:Y56)</f>
        <v>134.66379310344826</v>
      </c>
      <c r="Z16" s="3">
        <f>AVERAGE('Quarterly Average'!Z53:Z56)</f>
        <v>15.196735090751945</v>
      </c>
      <c r="AA16" s="3">
        <f>AVERAGE('Quarterly Average'!AA53:AA56)</f>
        <v>17.437592693565975</v>
      </c>
      <c r="AB16" s="3">
        <f>AVERAGE('Quarterly Average'!AB53:AB56)</f>
        <v>13.4725</v>
      </c>
      <c r="AC16" s="3" t="s">
        <v>98</v>
      </c>
      <c r="AD16" s="3">
        <f>AVERAGE('Quarterly Average'!AD53:AD56)</f>
        <v>33.707499999999996</v>
      </c>
      <c r="AE16" s="3">
        <f>AVERAGE('Quarterly Average'!AE53:AE56)</f>
        <v>30.974768646408847</v>
      </c>
      <c r="AF16" s="3">
        <f>AVERAGE('Quarterly Average'!AF53:AF56)</f>
        <v>16.58380293159609</v>
      </c>
      <c r="AG16" s="3">
        <f>AVERAGE('Quarterly Average'!AG53:AG56)</f>
        <v>28.421142495784139</v>
      </c>
      <c r="AH16" s="3">
        <f>AVERAGE('Quarterly Average'!AH53:AH56)</f>
        <v>16.7925</v>
      </c>
      <c r="AI16" s="3">
        <f>AVERAGE('Quarterly Average'!AI53:AI56)</f>
        <v>14.5</v>
      </c>
      <c r="AJ16" s="3">
        <f>AVERAGE('Quarterly Average'!AJ53:AJ56)</f>
        <v>11.185294117647056</v>
      </c>
      <c r="AK16" s="3">
        <f>AVERAGE('Quarterly Average'!AK53:AK56)</f>
        <v>11.75</v>
      </c>
      <c r="AL16" s="3">
        <f>AVERAGE('Quarterly Average'!AL53:AL56)</f>
        <v>11.128333333333332</v>
      </c>
      <c r="AM16" s="3">
        <f>AVERAGE('Quarterly Average'!AM53:AM56)</f>
        <v>11.791132075471701</v>
      </c>
      <c r="AN16" s="3">
        <f>AVERAGE('Quarterly Average'!AN53:AN56)</f>
        <v>13.079750000000001</v>
      </c>
      <c r="AO16" s="3">
        <f>AVERAGE('Quarterly Average'!AO53:AO56)</f>
        <v>16.596433673469384</v>
      </c>
      <c r="AP16" s="3">
        <f>AVERAGE('Quarterly Average'!AP53:AP56)</f>
        <v>8.6830357142857153</v>
      </c>
      <c r="AQ16" s="3">
        <f>AVERAGE('Quarterly Average'!AQ53:AQ56)</f>
        <v>12.002314814814813</v>
      </c>
      <c r="AR16" s="3">
        <f>AVERAGE('Quarterly Average'!AR53:AR56)</f>
        <v>14.25</v>
      </c>
      <c r="AS16" s="3">
        <f>AVERAGE('Quarterly Average'!AS53:AS56)</f>
        <v>15</v>
      </c>
      <c r="AT16" s="3">
        <f>AVERAGE('Quarterly Average'!AT53:AT56)</f>
        <v>9.9680851063829792</v>
      </c>
      <c r="AU16" s="3">
        <f>AVERAGE('Quarterly Average'!AU53:AU56)</f>
        <v>12.844551282051285</v>
      </c>
      <c r="AV16" s="3">
        <f>SUMPRODUCT(D16:Y16,'Quarterly Average'!D$234:Y$234)</f>
        <v>137.08842704212566</v>
      </c>
      <c r="AW16" s="3">
        <f>SUMPRODUCT(Z16:AU16,'Quarterly Average'!Z$234:AU$234)</f>
        <v>19.294013360724179</v>
      </c>
      <c r="AX16" s="2">
        <v>1.5233870967741936</v>
      </c>
      <c r="AY16" s="5">
        <f t="shared" si="0"/>
        <v>1.8523720836414974</v>
      </c>
      <c r="AZ16" s="5">
        <v>123.94166666666668</v>
      </c>
      <c r="BA16" s="5">
        <f t="shared" si="1"/>
        <v>253.93877524315769</v>
      </c>
      <c r="BB16" s="2">
        <f t="shared" si="2"/>
        <v>35.739691730811536</v>
      </c>
    </row>
    <row r="17" spans="1:54" x14ac:dyDescent="0.25">
      <c r="A17" s="2">
        <v>1990</v>
      </c>
      <c r="B17" s="2"/>
      <c r="C17" s="2"/>
      <c r="D17" s="3">
        <f>AVERAGE('Quarterly Average'!D57:D60)</f>
        <v>140.93089493563559</v>
      </c>
      <c r="E17" s="3">
        <f>AVERAGE('Quarterly Average'!E57:E60)</f>
        <v>173.96043100868002</v>
      </c>
      <c r="F17" s="3">
        <f>AVERAGE('Quarterly Average'!F57:F60)</f>
        <v>140.75</v>
      </c>
      <c r="G17" s="3" t="s">
        <v>98</v>
      </c>
      <c r="H17" s="3">
        <f>AVERAGE('Quarterly Average'!H57:H60)</f>
        <v>161.25</v>
      </c>
      <c r="I17" s="3">
        <f>AVERAGE('Quarterly Average'!I57:I60)</f>
        <v>158.13484722510913</v>
      </c>
      <c r="J17" s="3">
        <f>AVERAGE('Quarterly Average'!J57:J60)</f>
        <v>161.2756731159518</v>
      </c>
      <c r="K17" s="3">
        <f>AVERAGE('Quarterly Average'!K57:K60)</f>
        <v>192.07124636649456</v>
      </c>
      <c r="L17" s="3">
        <f>AVERAGE('Quarterly Average'!L57:L60)</f>
        <v>141.5</v>
      </c>
      <c r="M17" s="3">
        <f>AVERAGE('Quarterly Average'!M57:M60)</f>
        <v>149.25</v>
      </c>
      <c r="N17" s="3">
        <f>AVERAGE('Quarterly Average'!N57:N60)</f>
        <v>149.43437587266126</v>
      </c>
      <c r="O17" s="3">
        <f>AVERAGE('Quarterly Average'!O57:O60)</f>
        <v>172.5</v>
      </c>
      <c r="P17" s="3">
        <f>AVERAGE('Quarterly Average'!P57:P60)</f>
        <v>103.20106870229006</v>
      </c>
      <c r="Q17" s="3">
        <f>AVERAGE('Quarterly Average'!Q57:Q60)</f>
        <v>168.84051194356871</v>
      </c>
      <c r="R17" s="3">
        <f>AVERAGE('Quarterly Average'!R57:R60)</f>
        <v>141.5</v>
      </c>
      <c r="S17" s="3">
        <f>AVERAGE('Quarterly Average'!S57:S60)</f>
        <v>167.73792</v>
      </c>
      <c r="T17" s="3">
        <f>AVERAGE('Quarterly Average'!T57:T60)</f>
        <v>70.477544910179631</v>
      </c>
      <c r="U17" s="3">
        <f>AVERAGE('Quarterly Average'!U57:U60)</f>
        <v>64.349794238683131</v>
      </c>
      <c r="V17" s="3">
        <f>AVERAGE('Quarterly Average'!V57:V60)</f>
        <v>127.5</v>
      </c>
      <c r="W17" s="3">
        <f>AVERAGE('Quarterly Average'!W57:W60)</f>
        <v>127.25</v>
      </c>
      <c r="X17" s="3">
        <f>AVERAGE('Quarterly Average'!X57:X60)</f>
        <v>62.568333333333342</v>
      </c>
      <c r="Y17" s="3">
        <f>AVERAGE('Quarterly Average'!Y57:Y60)</f>
        <v>139.13925729442968</v>
      </c>
      <c r="Z17" s="3">
        <f>AVERAGE('Quarterly Average'!Z57:Z60)</f>
        <v>19.905682800345723</v>
      </c>
      <c r="AA17" s="3">
        <f>AVERAGE('Quarterly Average'!AA57:AA60)</f>
        <v>24.823200654307527</v>
      </c>
      <c r="AB17" s="3">
        <f>AVERAGE('Quarterly Average'!AB57:AB60)</f>
        <v>15</v>
      </c>
      <c r="AC17" s="3" t="s">
        <v>98</v>
      </c>
      <c r="AD17" s="3">
        <f>AVERAGE('Quarterly Average'!AD57:AD60)</f>
        <v>34.625</v>
      </c>
      <c r="AE17" s="3">
        <f>AVERAGE('Quarterly Average'!AE57:AE60)</f>
        <v>32.322237569060775</v>
      </c>
      <c r="AF17" s="3">
        <f>AVERAGE('Quarterly Average'!AF57:AF60)</f>
        <v>21.692589576547231</v>
      </c>
      <c r="AG17" s="3">
        <f>AVERAGE('Quarterly Average'!AG57:AG60)</f>
        <v>31.781197301854963</v>
      </c>
      <c r="AH17" s="3">
        <f>AVERAGE('Quarterly Average'!AH57:AH60)</f>
        <v>17</v>
      </c>
      <c r="AI17" s="3">
        <f>AVERAGE('Quarterly Average'!AI57:AI60)</f>
        <v>15.125</v>
      </c>
      <c r="AJ17" s="3">
        <f>AVERAGE('Quarterly Average'!AJ57:AJ60)</f>
        <v>12.499999999999996</v>
      </c>
      <c r="AK17" s="3">
        <f>AVERAGE('Quarterly Average'!AK57:AK60)</f>
        <v>14</v>
      </c>
      <c r="AL17" s="3">
        <f>AVERAGE('Quarterly Average'!AL57:AL60)</f>
        <v>12.705081300813006</v>
      </c>
      <c r="AM17" s="3">
        <f>AVERAGE('Quarterly Average'!AM57:AM60)</f>
        <v>13.221698113207548</v>
      </c>
      <c r="AN17" s="3">
        <f>AVERAGE('Quarterly Average'!AN57:AN60)</f>
        <v>12.620000000000001</v>
      </c>
      <c r="AO17" s="3">
        <f>AVERAGE('Quarterly Average'!AO57:AO60)</f>
        <v>16.4484693877551</v>
      </c>
      <c r="AP17" s="3">
        <f>AVERAGE('Quarterly Average'!AP57:AP60)</f>
        <v>9.071428571428573</v>
      </c>
      <c r="AQ17" s="3" t="s">
        <v>98</v>
      </c>
      <c r="AR17" s="3">
        <f>AVERAGE('Quarterly Average'!AR57:AR60)</f>
        <v>14.25</v>
      </c>
      <c r="AS17" s="3">
        <f>AVERAGE('Quarterly Average'!AS57:AS60)</f>
        <v>14.5</v>
      </c>
      <c r="AT17" s="3">
        <f>AVERAGE('Quarterly Average'!AT57:AT60)</f>
        <v>10.837588652482269</v>
      </c>
      <c r="AU17" s="3">
        <f>AVERAGE('Quarterly Average'!AU57:AU60)</f>
        <v>13.717307692307696</v>
      </c>
      <c r="AV17" s="3">
        <f>SUMPRODUCT(D17:Y17,'Quarterly Average'!D$234:Y$234)</f>
        <v>144.28470546458871</v>
      </c>
      <c r="AW17" s="3">
        <f>SUMPRODUCT(Z17:AU17,'Quarterly Average'!Z$234:AU$234)</f>
        <v>20.440247697183899</v>
      </c>
      <c r="AX17" s="2">
        <v>1.4452945677123183</v>
      </c>
      <c r="AY17" s="5">
        <f t="shared" si="0"/>
        <v>1.7571484150774919</v>
      </c>
      <c r="AZ17" s="5">
        <v>130.65833333333333</v>
      </c>
      <c r="BA17" s="5">
        <f t="shared" si="1"/>
        <v>253.52964152702478</v>
      </c>
      <c r="BB17" s="2">
        <f t="shared" si="2"/>
        <v>35.916548844898038</v>
      </c>
    </row>
    <row r="18" spans="1:54" x14ac:dyDescent="0.25">
      <c r="A18" s="2">
        <v>1991</v>
      </c>
      <c r="B18" s="2"/>
      <c r="C18" s="2"/>
      <c r="D18" s="3">
        <f>AVERAGE('Quarterly Average'!D61:D64)</f>
        <v>148.23113389347108</v>
      </c>
      <c r="E18" s="3">
        <f>AVERAGE('Quarterly Average'!E61:E64)</f>
        <v>170.62795570188564</v>
      </c>
      <c r="F18" s="3">
        <f>AVERAGE('Quarterly Average'!F61:F64)</f>
        <v>143</v>
      </c>
      <c r="G18" s="3" t="s">
        <v>98</v>
      </c>
      <c r="H18" s="3">
        <f>AVERAGE('Quarterly Average'!H61:H64)</f>
        <v>161.75</v>
      </c>
      <c r="I18" s="3">
        <f>AVERAGE('Quarterly Average'!I61:I64)</f>
        <v>150.40194346289752</v>
      </c>
      <c r="J18" s="3">
        <f>AVERAGE('Quarterly Average'!J61:J64)</f>
        <v>132.5833784332296</v>
      </c>
      <c r="K18" s="3">
        <f>AVERAGE('Quarterly Average'!K61:K64)</f>
        <v>182.08781218484893</v>
      </c>
      <c r="L18" s="3">
        <f>AVERAGE('Quarterly Average'!L61:L64)</f>
        <v>152.25</v>
      </c>
      <c r="M18" s="3">
        <f>AVERAGE('Quarterly Average'!M61:M64)</f>
        <v>143.75</v>
      </c>
      <c r="N18" s="3">
        <f>AVERAGE('Quarterly Average'!N61:N64)</f>
        <v>151.08991901703433</v>
      </c>
      <c r="O18" s="3">
        <f>AVERAGE('Quarterly Average'!O61:O64)</f>
        <v>174.75</v>
      </c>
      <c r="P18" s="3">
        <f>AVERAGE('Quarterly Average'!P61:P64)</f>
        <v>100.30618320610685</v>
      </c>
      <c r="Q18" s="3">
        <f>AVERAGE('Quarterly Average'!Q61:Q64)</f>
        <v>156.02010634318393</v>
      </c>
      <c r="R18" s="3">
        <f>AVERAGE('Quarterly Average'!R61:R64)</f>
        <v>98.75</v>
      </c>
      <c r="S18" s="3">
        <f>AVERAGE('Quarterly Average'!S61:S64)</f>
        <v>182.57488000000001</v>
      </c>
      <c r="T18" s="3">
        <f>AVERAGE('Quarterly Average'!T61:T64)</f>
        <v>72.028443113772454</v>
      </c>
      <c r="U18" s="3">
        <f>AVERAGE('Quarterly Average'!U61:U64)</f>
        <v>65.18518518518519</v>
      </c>
      <c r="V18" s="3">
        <f>AVERAGE('Quarterly Average'!V61:V64)</f>
        <v>133.75</v>
      </c>
      <c r="W18" s="3">
        <f>AVERAGE('Quarterly Average'!W61:W64)</f>
        <v>142.75</v>
      </c>
      <c r="X18" s="3">
        <f>AVERAGE('Quarterly Average'!X61:X64)</f>
        <v>80.460000000000022</v>
      </c>
      <c r="Y18" s="3">
        <f>AVERAGE('Quarterly Average'!Y61:Y64)</f>
        <v>125.3521220159151</v>
      </c>
      <c r="Z18" s="3">
        <f>AVERAGE('Quarterly Average'!Z61:Z64)</f>
        <v>20.472191011235957</v>
      </c>
      <c r="AA18" s="3">
        <f>AVERAGE('Quarterly Average'!AA61:AA64)</f>
        <v>24.393157033805892</v>
      </c>
      <c r="AB18" s="3">
        <f>AVERAGE('Quarterly Average'!AB61:AB64)</f>
        <v>18.875</v>
      </c>
      <c r="AC18" s="3" t="s">
        <v>98</v>
      </c>
      <c r="AD18" s="3">
        <f>AVERAGE('Quarterly Average'!AD61:AD64)</f>
        <v>34</v>
      </c>
      <c r="AE18" s="3">
        <f>AVERAGE('Quarterly Average'!AE61:AE64)</f>
        <v>34.809564917127076</v>
      </c>
      <c r="AF18" s="3">
        <f>AVERAGE('Quarterly Average'!AF61:AF64)</f>
        <v>18.788680781758956</v>
      </c>
      <c r="AG18" s="3">
        <f>AVERAGE('Quarterly Average'!AG61:AG64)</f>
        <v>28.332209106239453</v>
      </c>
      <c r="AH18" s="3">
        <f>AVERAGE('Quarterly Average'!AH61:AH64)</f>
        <v>20.125</v>
      </c>
      <c r="AI18" s="3">
        <f>AVERAGE('Quarterly Average'!AI61:AI64)</f>
        <v>20</v>
      </c>
      <c r="AJ18" s="3">
        <f>AVERAGE('Quarterly Average'!AJ61:AJ64)</f>
        <v>14.088235294117643</v>
      </c>
      <c r="AK18" s="3">
        <f>AVERAGE('Quarterly Average'!AK61:AK64)</f>
        <v>15.5</v>
      </c>
      <c r="AL18" s="3">
        <f>AVERAGE('Quarterly Average'!AL61:AL64)</f>
        <v>15.308943089430892</v>
      </c>
      <c r="AM18" s="3">
        <f>AVERAGE('Quarterly Average'!AM61:AM64)</f>
        <v>16.287735849056606</v>
      </c>
      <c r="AN18" s="3">
        <f>AVERAGE('Quarterly Average'!AN61:AN64)</f>
        <v>15.3</v>
      </c>
      <c r="AO18" s="3">
        <f>AVERAGE('Quarterly Average'!AO61:AO64)</f>
        <v>19.164030612244897</v>
      </c>
      <c r="AP18" s="3">
        <f>AVERAGE('Quarterly Average'!AP61:AP64)</f>
        <v>10.10357142857143</v>
      </c>
      <c r="AQ18" s="3">
        <f>AVERAGE('Quarterly Average'!AQ61:AQ64)</f>
        <v>9.6419753086419728</v>
      </c>
      <c r="AR18" s="3">
        <f>AVERAGE('Quarterly Average'!AR61:AR64)</f>
        <v>17.25</v>
      </c>
      <c r="AS18" s="3">
        <f>AVERAGE('Quarterly Average'!AS61:AS64)</f>
        <v>18</v>
      </c>
      <c r="AT18" s="3">
        <f>AVERAGE('Quarterly Average'!AT61:AT64)</f>
        <v>9.3643617021276597</v>
      </c>
      <c r="AU18" s="3">
        <f>AVERAGE('Quarterly Average'!AU61:AU64)</f>
        <v>11.866185897435901</v>
      </c>
      <c r="AV18" s="3">
        <f>SUMPRODUCT(D18:Y18,'Quarterly Average'!D$234:Y$234)</f>
        <v>142.70879938659948</v>
      </c>
      <c r="AW18" s="3">
        <f>SUMPRODUCT(Z18:AU18,'Quarterly Average'!Z$234:AU$234)</f>
        <v>21.7412073402249</v>
      </c>
      <c r="AX18" s="2">
        <v>1.3869309838472836</v>
      </c>
      <c r="AY18" s="5">
        <f t="shared" si="0"/>
        <v>1.68606670746634</v>
      </c>
      <c r="AZ18" s="5">
        <v>136.16666666666666</v>
      </c>
      <c r="BA18" s="5">
        <f t="shared" si="1"/>
        <v>240.61655550823824</v>
      </c>
      <c r="BB18" s="2">
        <f t="shared" si="2"/>
        <v>36.657125876476023</v>
      </c>
    </row>
    <row r="19" spans="1:54" x14ac:dyDescent="0.25">
      <c r="A19" s="2">
        <v>1992</v>
      </c>
      <c r="B19" s="2"/>
      <c r="C19" s="2"/>
      <c r="D19" s="3">
        <f>AVERAGE('Quarterly Average'!D65:D68)</f>
        <v>182</v>
      </c>
      <c r="E19" s="3">
        <f>AVERAGE('Quarterly Average'!E65:E68)</f>
        <v>194.25</v>
      </c>
      <c r="F19" s="3">
        <f>AVERAGE('Quarterly Average'!F65:F68)</f>
        <v>185.5</v>
      </c>
      <c r="G19" s="3">
        <f>AVERAGE('Quarterly Average'!G65:G68)</f>
        <v>164.25</v>
      </c>
      <c r="H19" s="3">
        <f>AVERAGE('Quarterly Average'!H65:H68)</f>
        <v>170</v>
      </c>
      <c r="I19" s="3">
        <f>AVERAGE('Quarterly Average'!I65:I68)</f>
        <v>181.75</v>
      </c>
      <c r="J19" s="3">
        <f>AVERAGE('Quarterly Average'!J65:J68)</f>
        <v>203</v>
      </c>
      <c r="K19" s="3">
        <f>AVERAGE('Quarterly Average'!K65:K68)</f>
        <v>215.75</v>
      </c>
      <c r="L19" s="3">
        <f>AVERAGE('Quarterly Average'!L65:L68)</f>
        <v>192.25</v>
      </c>
      <c r="M19" s="3">
        <f>AVERAGE('Quarterly Average'!M65:M68)</f>
        <v>177.75</v>
      </c>
      <c r="N19" s="3">
        <f>AVERAGE('Quarterly Average'!N65:N68)</f>
        <v>170.75</v>
      </c>
      <c r="O19" s="3">
        <f>AVERAGE('Quarterly Average'!O65:O68)</f>
        <v>199.75</v>
      </c>
      <c r="P19" s="3">
        <f>AVERAGE('Quarterly Average'!P65:P68)</f>
        <v>94.5</v>
      </c>
      <c r="Q19" s="3">
        <f>AVERAGE('Quarterly Average'!Q65:Q68)</f>
        <v>193.25</v>
      </c>
      <c r="R19" s="3">
        <f>AVERAGE('Quarterly Average'!R65:R68)</f>
        <v>176.25</v>
      </c>
      <c r="S19" s="3">
        <f>AVERAGE('Quarterly Average'!S65:S68)</f>
        <v>207.75</v>
      </c>
      <c r="T19" s="3">
        <f>AVERAGE('Quarterly Average'!T65:T68)</f>
        <v>91.75</v>
      </c>
      <c r="U19" s="3">
        <f>AVERAGE('Quarterly Average'!U65:U68)</f>
        <v>73</v>
      </c>
      <c r="V19" s="3">
        <f>AVERAGE('Quarterly Average'!V65:V68)</f>
        <v>168</v>
      </c>
      <c r="W19" s="3">
        <f>AVERAGE('Quarterly Average'!W65:W68)</f>
        <v>172.25</v>
      </c>
      <c r="X19" s="3">
        <f>AVERAGE('Quarterly Average'!X65:X68)</f>
        <v>121.75</v>
      </c>
      <c r="Y19" s="3">
        <f>AVERAGE('Quarterly Average'!Y65:Y68)</f>
        <v>146.75</v>
      </c>
      <c r="Z19" s="3">
        <f>AVERAGE('Quarterly Average'!Z65:Z68)</f>
        <v>20.855</v>
      </c>
      <c r="AA19" s="3">
        <f>AVERAGE('Quarterly Average'!AA65:AA68)</f>
        <v>24.975000000000001</v>
      </c>
      <c r="AB19" s="3">
        <f>AVERAGE('Quarterly Average'!AB65:AB68)</f>
        <v>17.984999999999999</v>
      </c>
      <c r="AC19" s="3">
        <f>AVERAGE('Quarterly Average'!AC65:AC68)</f>
        <v>17.03</v>
      </c>
      <c r="AD19" s="3">
        <f>AVERAGE('Quarterly Average'!AD65:AD68)</f>
        <v>36.637500000000003</v>
      </c>
      <c r="AE19" s="3">
        <f>AVERAGE('Quarterly Average'!AE65:AE68)</f>
        <v>35.0625</v>
      </c>
      <c r="AF19" s="3">
        <f>AVERAGE('Quarterly Average'!AF65:AF68)</f>
        <v>28.810000000000002</v>
      </c>
      <c r="AG19" s="3">
        <f>AVERAGE('Quarterly Average'!AG65:AG68)</f>
        <v>35.147500000000001</v>
      </c>
      <c r="AH19" s="3">
        <f>AVERAGE('Quarterly Average'!AH65:AH68)</f>
        <v>22.9375</v>
      </c>
      <c r="AI19" s="3">
        <f>AVERAGE('Quarterly Average'!AI65:AI68)</f>
        <v>22.22</v>
      </c>
      <c r="AJ19" s="3">
        <f>AVERAGE('Quarterly Average'!AJ65:AJ68)</f>
        <v>17.815000000000001</v>
      </c>
      <c r="AK19" s="3">
        <f>AVERAGE('Quarterly Average'!AK65:AK68)</f>
        <v>18.285</v>
      </c>
      <c r="AL19" s="3">
        <f>AVERAGE('Quarterly Average'!AL65:AL68)</f>
        <v>15.535</v>
      </c>
      <c r="AM19" s="3">
        <f>AVERAGE('Quarterly Average'!AM65:AM68)</f>
        <v>15.875</v>
      </c>
      <c r="AN19" s="3">
        <f>AVERAGE('Quarterly Average'!AN65:AN68)</f>
        <v>20.107500000000002</v>
      </c>
      <c r="AO19" s="3">
        <f>AVERAGE('Quarterly Average'!AO65:AO68)</f>
        <v>22.94</v>
      </c>
      <c r="AP19" s="3">
        <f>AVERAGE('Quarterly Average'!AP65:AP68)</f>
        <v>11.817500000000001</v>
      </c>
      <c r="AQ19" s="3">
        <f>AVERAGE('Quarterly Average'!AQ65:AQ68)</f>
        <v>12.545</v>
      </c>
      <c r="AR19" s="3">
        <f>AVERAGE('Quarterly Average'!AR65:AR68)</f>
        <v>21.462500000000002</v>
      </c>
      <c r="AS19" s="3">
        <f>AVERAGE('Quarterly Average'!AS65:AS68)</f>
        <v>20.55</v>
      </c>
      <c r="AT19" s="3">
        <f>AVERAGE('Quarterly Average'!AT65:AT68)</f>
        <v>12.1875</v>
      </c>
      <c r="AU19" s="3">
        <f>AVERAGE('Quarterly Average'!AU65:AU68)</f>
        <v>14.775</v>
      </c>
      <c r="AV19" s="3">
        <f>SUMPRODUCT(D19:Y19,'Quarterly Average'!D$234:Y$234)</f>
        <v>173.52787591119161</v>
      </c>
      <c r="AW19" s="3">
        <f>SUMPRODUCT(Z19:AU19,'Quarterly Average'!Z$234:AU$234)</f>
        <v>24.184462654924985</v>
      </c>
      <c r="AX19" s="2">
        <v>1.3464005702066999</v>
      </c>
      <c r="AY19" s="5">
        <f t="shared" si="0"/>
        <v>1.6362968462315137</v>
      </c>
      <c r="AZ19" s="5">
        <v>140.30833333333331</v>
      </c>
      <c r="BA19" s="5">
        <f t="shared" si="1"/>
        <v>283.94311608673632</v>
      </c>
      <c r="BB19" s="2">
        <f t="shared" si="2"/>
        <v>39.572959970057575</v>
      </c>
    </row>
    <row r="20" spans="1:54" x14ac:dyDescent="0.25">
      <c r="A20" s="2">
        <v>1993</v>
      </c>
      <c r="B20" s="2"/>
      <c r="C20" s="2"/>
      <c r="D20" s="3">
        <f>AVERAGE('Quarterly Average'!D69:D72)</f>
        <v>211.25</v>
      </c>
      <c r="E20" s="3">
        <f>AVERAGE('Quarterly Average'!E69:E72)</f>
        <v>267.5</v>
      </c>
      <c r="F20" s="3">
        <f>AVERAGE('Quarterly Average'!F69:F72)</f>
        <v>237.25</v>
      </c>
      <c r="G20" s="3">
        <f>AVERAGE('Quarterly Average'!G69:G72)</f>
        <v>213.25</v>
      </c>
      <c r="H20" s="3">
        <f>AVERAGE('Quarterly Average'!H69:H72)</f>
        <v>189</v>
      </c>
      <c r="I20" s="3">
        <f>AVERAGE('Quarterly Average'!I69:I72)</f>
        <v>199.25</v>
      </c>
      <c r="J20" s="3">
        <f>AVERAGE('Quarterly Average'!J69:J72)</f>
        <v>219.75</v>
      </c>
      <c r="K20" s="3">
        <f>AVERAGE('Quarterly Average'!K69:K72)</f>
        <v>265</v>
      </c>
      <c r="L20" s="3">
        <f>AVERAGE('Quarterly Average'!L69:L72)</f>
        <v>207.75</v>
      </c>
      <c r="M20" s="3">
        <f>AVERAGE('Quarterly Average'!M69:M72)</f>
        <v>202</v>
      </c>
      <c r="N20" s="3">
        <f>AVERAGE('Quarterly Average'!N69:N72)</f>
        <v>220.75</v>
      </c>
      <c r="O20" s="3">
        <f>AVERAGE('Quarterly Average'!O69:O72)</f>
        <v>245.75</v>
      </c>
      <c r="P20" s="3">
        <f>AVERAGE('Quarterly Average'!P69:P72)</f>
        <v>108.25</v>
      </c>
      <c r="Q20" s="3">
        <f>AVERAGE('Quarterly Average'!Q69:Q72)</f>
        <v>186.5</v>
      </c>
      <c r="R20" s="3">
        <f>AVERAGE('Quarterly Average'!R69:R72)</f>
        <v>179.75</v>
      </c>
      <c r="S20" s="3">
        <f>AVERAGE('Quarterly Average'!S69:S72)</f>
        <v>216</v>
      </c>
      <c r="T20" s="3">
        <f>AVERAGE('Quarterly Average'!T69:T72)</f>
        <v>115.25</v>
      </c>
      <c r="U20" s="3">
        <f>AVERAGE('Quarterly Average'!U69:U72)</f>
        <v>139</v>
      </c>
      <c r="V20" s="3">
        <f>AVERAGE('Quarterly Average'!V69:V72)</f>
        <v>189.5</v>
      </c>
      <c r="W20" s="3">
        <f>AVERAGE('Quarterly Average'!W69:W72)</f>
        <v>219.25</v>
      </c>
      <c r="X20" s="3">
        <f>AVERAGE('Quarterly Average'!X69:X72)</f>
        <v>128.75</v>
      </c>
      <c r="Y20" s="3">
        <f>AVERAGE('Quarterly Average'!Y69:Y72)</f>
        <v>184.5</v>
      </c>
      <c r="Z20" s="3">
        <f>AVERAGE('Quarterly Average'!Z69:Z72)</f>
        <v>25.9375</v>
      </c>
      <c r="AA20" s="3">
        <f>AVERAGE('Quarterly Average'!AA69:AA72)</f>
        <v>29.182499999999997</v>
      </c>
      <c r="AB20" s="3">
        <f>AVERAGE('Quarterly Average'!AB69:AB72)</f>
        <v>20.9925</v>
      </c>
      <c r="AC20" s="3">
        <f>AVERAGE('Quarterly Average'!AC69:AC72)</f>
        <v>19.822499999999998</v>
      </c>
      <c r="AD20" s="3">
        <f>AVERAGE('Quarterly Average'!AD69:AD72)</f>
        <v>47.58</v>
      </c>
      <c r="AE20" s="3">
        <f>AVERAGE('Quarterly Average'!AE69:AE72)</f>
        <v>41.547499999999999</v>
      </c>
      <c r="AF20" s="3">
        <f>AVERAGE('Quarterly Average'!AF69:AF72)</f>
        <v>28.677500000000002</v>
      </c>
      <c r="AG20" s="3">
        <f>AVERAGE('Quarterly Average'!AG69:AG72)</f>
        <v>38.802500000000002</v>
      </c>
      <c r="AH20" s="3">
        <f>AVERAGE('Quarterly Average'!AH69:AH72)</f>
        <v>23.344999999999999</v>
      </c>
      <c r="AI20" s="3">
        <f>AVERAGE('Quarterly Average'!AI69:AI72)</f>
        <v>22.047499999999999</v>
      </c>
      <c r="AJ20" s="3">
        <f>AVERAGE('Quarterly Average'!AJ69:AJ72)</f>
        <v>24.07</v>
      </c>
      <c r="AK20" s="3">
        <f>AVERAGE('Quarterly Average'!AK69:AK72)</f>
        <v>23.762499999999999</v>
      </c>
      <c r="AL20" s="3">
        <f>AVERAGE('Quarterly Average'!AL69:AL72)</f>
        <v>18.032499999999999</v>
      </c>
      <c r="AM20" s="3">
        <f>AVERAGE('Quarterly Average'!AM69:AM72)</f>
        <v>17.21</v>
      </c>
      <c r="AN20" s="3">
        <f>AVERAGE('Quarterly Average'!AN69:AN72)</f>
        <v>21.72</v>
      </c>
      <c r="AO20" s="3">
        <f>AVERAGE('Quarterly Average'!AO69:AO72)</f>
        <v>27.047499999999999</v>
      </c>
      <c r="AP20" s="3">
        <f>AVERAGE('Quarterly Average'!AP69:AP72)</f>
        <v>13.0825</v>
      </c>
      <c r="AQ20" s="3">
        <f>AVERAGE('Quarterly Average'!AQ69:AQ72)</f>
        <v>11.989999999999998</v>
      </c>
      <c r="AR20" s="3">
        <f>AVERAGE('Quarterly Average'!AR69:AR72)</f>
        <v>22.112500000000001</v>
      </c>
      <c r="AS20" s="3">
        <f>AVERAGE('Quarterly Average'!AS69:AS72)</f>
        <v>21.95</v>
      </c>
      <c r="AT20" s="3">
        <f>AVERAGE('Quarterly Average'!AT69:AT72)</f>
        <v>13.272500000000001</v>
      </c>
      <c r="AU20" s="3">
        <f>AVERAGE('Quarterly Average'!AU69:AU72)</f>
        <v>13.95</v>
      </c>
      <c r="AV20" s="3">
        <f>SUMPRODUCT(D20:Y20,'Quarterly Average'!D$234:Y$234)</f>
        <v>208.6529866835009</v>
      </c>
      <c r="AW20" s="3">
        <f>SUMPRODUCT(Z20:AU20,'Quarterly Average'!Z$234:AU$234)</f>
        <v>28.120536855838225</v>
      </c>
      <c r="AX20" s="2">
        <v>1.3072664359861592</v>
      </c>
      <c r="AY20" s="5">
        <f t="shared" si="0"/>
        <v>1.5891059583549632</v>
      </c>
      <c r="AZ20" s="5">
        <v>144.47499999999999</v>
      </c>
      <c r="BA20" s="5">
        <f t="shared" si="1"/>
        <v>331.57170436731008</v>
      </c>
      <c r="BB20" s="2">
        <f t="shared" si="2"/>
        <v>44.686512669752865</v>
      </c>
    </row>
    <row r="21" spans="1:54" x14ac:dyDescent="0.25">
      <c r="A21" s="2">
        <v>1994</v>
      </c>
      <c r="B21" s="2"/>
      <c r="C21" s="2"/>
      <c r="D21" s="3">
        <f>AVERAGE('Quarterly Average'!D73:D76)</f>
        <v>228</v>
      </c>
      <c r="E21" s="3">
        <f>AVERAGE('Quarterly Average'!E73:E76)</f>
        <v>360.25</v>
      </c>
      <c r="F21" s="3">
        <f>AVERAGE('Quarterly Average'!F73:F76)</f>
        <v>314.25</v>
      </c>
      <c r="G21" s="3">
        <f>AVERAGE('Quarterly Average'!G73:G76)</f>
        <v>286</v>
      </c>
      <c r="H21" s="3">
        <f>AVERAGE('Quarterly Average'!H73:H76)</f>
        <v>237.25</v>
      </c>
      <c r="I21" s="3">
        <f>AVERAGE('Quarterly Average'!I73:I76)</f>
        <v>233.75</v>
      </c>
      <c r="J21" s="3">
        <f>AVERAGE('Quarterly Average'!J73:J76)</f>
        <v>258.25</v>
      </c>
      <c r="K21" s="3">
        <f>AVERAGE('Quarterly Average'!K73:K76)</f>
        <v>296.5</v>
      </c>
      <c r="L21" s="3">
        <f>AVERAGE('Quarterly Average'!L73:L76)</f>
        <v>239.25</v>
      </c>
      <c r="M21" s="3">
        <f>AVERAGE('Quarterly Average'!M73:M76)</f>
        <v>275.75</v>
      </c>
      <c r="N21" s="3">
        <f>AVERAGE('Quarterly Average'!N73:N76)</f>
        <v>284.5</v>
      </c>
      <c r="O21" s="3">
        <f>AVERAGE('Quarterly Average'!O73:O76)</f>
        <v>342.25</v>
      </c>
      <c r="P21" s="3">
        <f>AVERAGE('Quarterly Average'!P73:P76)</f>
        <v>133.75</v>
      </c>
      <c r="Q21" s="3">
        <f>AVERAGE('Quarterly Average'!Q73:Q76)</f>
        <v>222</v>
      </c>
      <c r="R21" s="3">
        <f>AVERAGE('Quarterly Average'!R73:R76)</f>
        <v>238.25</v>
      </c>
      <c r="S21" s="3">
        <f>AVERAGE('Quarterly Average'!S73:S76)</f>
        <v>274.25</v>
      </c>
      <c r="T21" s="3">
        <f>AVERAGE('Quarterly Average'!T73:T76)</f>
        <v>144.75</v>
      </c>
      <c r="U21" s="3">
        <f>AVERAGE('Quarterly Average'!U73:U76)</f>
        <v>177.75</v>
      </c>
      <c r="V21" s="3">
        <f>AVERAGE('Quarterly Average'!V73:V76)</f>
        <v>275</v>
      </c>
      <c r="W21" s="3">
        <f>AVERAGE('Quarterly Average'!W73:W76)</f>
        <v>277.5</v>
      </c>
      <c r="X21" s="3">
        <f>AVERAGE('Quarterly Average'!X73:X76)</f>
        <v>143.75</v>
      </c>
      <c r="Y21" s="3">
        <f>AVERAGE('Quarterly Average'!Y73:Y76)</f>
        <v>206.75</v>
      </c>
      <c r="Z21" s="3">
        <f>AVERAGE('Quarterly Average'!Z73:Z76)</f>
        <v>26.112500000000004</v>
      </c>
      <c r="AA21" s="3">
        <f>AVERAGE('Quarterly Average'!AA73:AA76)</f>
        <v>31.720000000000002</v>
      </c>
      <c r="AB21" s="3">
        <f>AVERAGE('Quarterly Average'!AB73:AB76)</f>
        <v>23.357500000000002</v>
      </c>
      <c r="AC21" s="3">
        <f>AVERAGE('Quarterly Average'!AC73:AC76)</f>
        <v>22.217500000000001</v>
      </c>
      <c r="AD21" s="3">
        <f>AVERAGE('Quarterly Average'!AD73:AD76)</f>
        <v>35.557500000000005</v>
      </c>
      <c r="AE21" s="3">
        <f>AVERAGE('Quarterly Average'!AE73:AE76)</f>
        <v>34.737499999999997</v>
      </c>
      <c r="AF21" s="3">
        <f>AVERAGE('Quarterly Average'!AF73:AF76)</f>
        <v>25.027499999999996</v>
      </c>
      <c r="AG21" s="3">
        <f>AVERAGE('Quarterly Average'!AG73:AG76)</f>
        <v>32.912500000000001</v>
      </c>
      <c r="AH21" s="3">
        <f>AVERAGE('Quarterly Average'!AH73:AH76)</f>
        <v>22.509999999999998</v>
      </c>
      <c r="AI21" s="3">
        <f>AVERAGE('Quarterly Average'!AI73:AI76)</f>
        <v>22.61</v>
      </c>
      <c r="AJ21" s="3">
        <f>AVERAGE('Quarterly Average'!AJ73:AJ76)</f>
        <v>26.44</v>
      </c>
      <c r="AK21" s="3">
        <f>AVERAGE('Quarterly Average'!AK73:AK76)</f>
        <v>25.06</v>
      </c>
      <c r="AL21" s="3">
        <f>AVERAGE('Quarterly Average'!AL73:AL76)</f>
        <v>16.927500000000002</v>
      </c>
      <c r="AM21" s="3">
        <f>AVERAGE('Quarterly Average'!AM73:AM76)</f>
        <v>15.6525</v>
      </c>
      <c r="AN21" s="3">
        <f>AVERAGE('Quarterly Average'!AN73:AN76)</f>
        <v>19.22</v>
      </c>
      <c r="AO21" s="3">
        <f>AVERAGE('Quarterly Average'!AO73:AO76)</f>
        <v>22.704999999999998</v>
      </c>
      <c r="AP21" s="3">
        <f>AVERAGE('Quarterly Average'!AP73:AP76)</f>
        <v>15.035</v>
      </c>
      <c r="AQ21" s="3">
        <f>AVERAGE('Quarterly Average'!AQ73:AQ76)</f>
        <v>15.4275</v>
      </c>
      <c r="AR21" s="3">
        <f>AVERAGE('Quarterly Average'!AR73:AR76)</f>
        <v>20.3825</v>
      </c>
      <c r="AS21" s="3">
        <f>AVERAGE('Quarterly Average'!AS73:AS76)</f>
        <v>18.612500000000001</v>
      </c>
      <c r="AT21" s="3">
        <f>AVERAGE('Quarterly Average'!AT73:AT76)</f>
        <v>11.702500000000001</v>
      </c>
      <c r="AU21" s="3">
        <f>AVERAGE('Quarterly Average'!AU73:AU76)</f>
        <v>13.595000000000001</v>
      </c>
      <c r="AV21" s="3">
        <f>SUMPRODUCT(D21:Y21,'Quarterly Average'!D$234:Y$234)</f>
        <v>257.18782755252749</v>
      </c>
      <c r="AW21" s="3">
        <f>SUMPRODUCT(Z21:AU21,'Quarterly Average'!Z$234:AU$234)</f>
        <v>25.434931017612527</v>
      </c>
      <c r="AX21" s="2">
        <v>1.274628879892038</v>
      </c>
      <c r="AY21" s="5">
        <f t="shared" si="0"/>
        <v>1.5489025692921794</v>
      </c>
      <c r="AZ21" s="5">
        <v>148.22499999999999</v>
      </c>
      <c r="BA21" s="5">
        <f t="shared" si="1"/>
        <v>398.35888688678381</v>
      </c>
      <c r="BB21" s="2">
        <f t="shared" si="2"/>
        <v>39.396230002949387</v>
      </c>
    </row>
    <row r="22" spans="1:54" x14ac:dyDescent="0.25">
      <c r="A22" s="2">
        <v>1995</v>
      </c>
      <c r="B22" s="2"/>
      <c r="C22" s="2"/>
      <c r="D22" s="3">
        <f>AVERAGE('Quarterly Average'!D77:D80)</f>
        <v>269</v>
      </c>
      <c r="E22" s="3">
        <f>AVERAGE('Quarterly Average'!E77:E80)</f>
        <v>316.5</v>
      </c>
      <c r="F22" s="3">
        <f>AVERAGE('Quarterly Average'!F77:F80)</f>
        <v>286.75</v>
      </c>
      <c r="G22" s="3">
        <f>AVERAGE('Quarterly Average'!G77:G80)</f>
        <v>295.75</v>
      </c>
      <c r="H22" s="3">
        <f>AVERAGE('Quarterly Average'!H77:H80)</f>
        <v>272</v>
      </c>
      <c r="I22" s="3">
        <f>AVERAGE('Quarterly Average'!I77:I80)</f>
        <v>281</v>
      </c>
      <c r="J22" s="3">
        <f>AVERAGE('Quarterly Average'!J77:J80)</f>
        <v>311.5</v>
      </c>
      <c r="K22" s="3">
        <f>AVERAGE('Quarterly Average'!K77:K80)</f>
        <v>342.5</v>
      </c>
      <c r="L22" s="3">
        <f>AVERAGE('Quarterly Average'!L77:L80)</f>
        <v>296.75</v>
      </c>
      <c r="M22" s="3">
        <f>AVERAGE('Quarterly Average'!M77:M80)</f>
        <v>296.75</v>
      </c>
      <c r="N22" s="3">
        <f>AVERAGE('Quarterly Average'!N77:N80)</f>
        <v>302.5</v>
      </c>
      <c r="O22" s="3">
        <f>AVERAGE('Quarterly Average'!O77:O80)</f>
        <v>349.75</v>
      </c>
      <c r="P22" s="3">
        <f>AVERAGE('Quarterly Average'!P77:P80)</f>
        <v>110</v>
      </c>
      <c r="Q22" s="3">
        <f>AVERAGE('Quarterly Average'!Q77:Q80)</f>
        <v>230.75</v>
      </c>
      <c r="R22" s="3">
        <f>AVERAGE('Quarterly Average'!R77:R80)</f>
        <v>233.5</v>
      </c>
      <c r="S22" s="3">
        <f>AVERAGE('Quarterly Average'!S77:S80)</f>
        <v>319</v>
      </c>
      <c r="T22" s="3">
        <f>AVERAGE('Quarterly Average'!T77:T80)</f>
        <v>153</v>
      </c>
      <c r="U22" s="3">
        <f>AVERAGE('Quarterly Average'!U77:U80)</f>
        <v>185.75</v>
      </c>
      <c r="V22" s="3">
        <f>AVERAGE('Quarterly Average'!V77:V80)</f>
        <v>310</v>
      </c>
      <c r="W22" s="3">
        <f>AVERAGE('Quarterly Average'!W77:W80)</f>
        <v>318.5</v>
      </c>
      <c r="X22" s="3">
        <f>AVERAGE('Quarterly Average'!X77:X80)</f>
        <v>158.25</v>
      </c>
      <c r="Y22" s="3">
        <f>AVERAGE('Quarterly Average'!Y77:Y80)</f>
        <v>219.25</v>
      </c>
      <c r="Z22" s="3">
        <f>AVERAGE('Quarterly Average'!Z77:Z80)</f>
        <v>28.642500000000002</v>
      </c>
      <c r="AA22" s="3">
        <f>AVERAGE('Quarterly Average'!AA77:AA80)</f>
        <v>32.497500000000002</v>
      </c>
      <c r="AB22" s="3">
        <f>AVERAGE('Quarterly Average'!AB77:AB80)</f>
        <v>17.600000000000001</v>
      </c>
      <c r="AC22" s="3">
        <f>AVERAGE('Quarterly Average'!AC77:AC80)</f>
        <v>17.695</v>
      </c>
      <c r="AD22" s="3">
        <f>AVERAGE('Quarterly Average'!AD77:AD80)</f>
        <v>39.667499999999997</v>
      </c>
      <c r="AE22" s="3">
        <f>AVERAGE('Quarterly Average'!AE77:AE80)</f>
        <v>37.83</v>
      </c>
      <c r="AF22" s="3">
        <f>AVERAGE('Quarterly Average'!AF77:AF80)</f>
        <v>31.102499999999999</v>
      </c>
      <c r="AG22" s="3">
        <f>AVERAGE('Quarterly Average'!AG77:AG80)</f>
        <v>40.712500000000006</v>
      </c>
      <c r="AH22" s="3">
        <f>AVERAGE('Quarterly Average'!AH77:AH80)</f>
        <v>24.837500000000002</v>
      </c>
      <c r="AI22" s="3">
        <f>AVERAGE('Quarterly Average'!AI77:AI80)</f>
        <v>24.877500000000001</v>
      </c>
      <c r="AJ22" s="3">
        <f>AVERAGE('Quarterly Average'!AJ77:AJ80)</f>
        <v>30.34</v>
      </c>
      <c r="AK22" s="3">
        <f>AVERAGE('Quarterly Average'!AK77:AK80)</f>
        <v>29.385000000000002</v>
      </c>
      <c r="AL22" s="3">
        <f>AVERAGE('Quarterly Average'!AL77:AL80)</f>
        <v>16.9175</v>
      </c>
      <c r="AM22" s="3">
        <f>AVERAGE('Quarterly Average'!AM77:AM80)</f>
        <v>15.03</v>
      </c>
      <c r="AN22" s="3">
        <f>AVERAGE('Quarterly Average'!AN77:AN80)</f>
        <v>20.25</v>
      </c>
      <c r="AO22" s="3">
        <f>AVERAGE('Quarterly Average'!AO77:AO80)</f>
        <v>26.4</v>
      </c>
      <c r="AP22" s="3">
        <f>AVERAGE('Quarterly Average'!AP77:AP80)</f>
        <v>13.139999999999999</v>
      </c>
      <c r="AQ22" s="3">
        <f>AVERAGE('Quarterly Average'!AQ77:AQ80)</f>
        <v>15.895</v>
      </c>
      <c r="AR22" s="3">
        <f>AVERAGE('Quarterly Average'!AR77:AR80)</f>
        <v>20.88</v>
      </c>
      <c r="AS22" s="3">
        <f>AVERAGE('Quarterly Average'!AS77:AS80)</f>
        <v>21.2</v>
      </c>
      <c r="AT22" s="3">
        <f>AVERAGE('Quarterly Average'!AT77:AT80)</f>
        <v>12.234999999999999</v>
      </c>
      <c r="AU22" s="3">
        <f>AVERAGE('Quarterly Average'!AU77:AU80)</f>
        <v>13.64</v>
      </c>
      <c r="AV22" s="3">
        <f>SUMPRODUCT(D22:Y22,'Quarterly Average'!D$234:Y$234)</f>
        <v>275.07770677497746</v>
      </c>
      <c r="AW22" s="3">
        <f>SUMPRODUCT(Z22:AU22,'Quarterly Average'!Z$234:AU$234)</f>
        <v>27.698382093933468</v>
      </c>
      <c r="AX22" s="2">
        <v>1.2395013123359579</v>
      </c>
      <c r="AY22" s="5">
        <f t="shared" si="0"/>
        <v>1.5066351307010821</v>
      </c>
      <c r="AZ22" s="5">
        <v>152.38333333333335</v>
      </c>
      <c r="BA22" s="5">
        <f t="shared" si="1"/>
        <v>414.44173669987208</v>
      </c>
      <c r="BB22" s="2">
        <f t="shared" si="2"/>
        <v>41.731355526301961</v>
      </c>
    </row>
    <row r="23" spans="1:54" x14ac:dyDescent="0.25">
      <c r="A23" s="2">
        <v>1996</v>
      </c>
      <c r="B23" s="2"/>
      <c r="C23" s="2"/>
      <c r="D23" s="3">
        <f>AVERAGE('Quarterly Average'!D81:D84)</f>
        <v>249.75</v>
      </c>
      <c r="E23" s="3">
        <f>AVERAGE('Quarterly Average'!E81:E84)</f>
        <v>268.5</v>
      </c>
      <c r="F23" s="3">
        <f>AVERAGE('Quarterly Average'!F81:F84)</f>
        <v>267.25</v>
      </c>
      <c r="G23" s="3">
        <f>AVERAGE('Quarterly Average'!G81:G84)</f>
        <v>193</v>
      </c>
      <c r="H23" s="3">
        <f>AVERAGE('Quarterly Average'!H81:H84)</f>
        <v>241.25</v>
      </c>
      <c r="I23" s="3">
        <f>AVERAGE('Quarterly Average'!I81:I84)</f>
        <v>239</v>
      </c>
      <c r="J23" s="3">
        <f>AVERAGE('Quarterly Average'!J81:J84)</f>
        <v>277.25</v>
      </c>
      <c r="K23" s="3">
        <f>AVERAGE('Quarterly Average'!K81:K84)</f>
        <v>317</v>
      </c>
      <c r="L23" s="3">
        <f>AVERAGE('Quarterly Average'!L81:L84)</f>
        <v>262</v>
      </c>
      <c r="M23" s="3">
        <f>AVERAGE('Quarterly Average'!M81:M84)</f>
        <v>245.75</v>
      </c>
      <c r="N23" s="3">
        <f>AVERAGE('Quarterly Average'!N81:N84)</f>
        <v>268.25</v>
      </c>
      <c r="O23" s="3">
        <f>AVERAGE('Quarterly Average'!O81:O84)</f>
        <v>273</v>
      </c>
      <c r="P23" s="3">
        <f>AVERAGE('Quarterly Average'!P81:P84)</f>
        <v>98</v>
      </c>
      <c r="Q23" s="3">
        <f>AVERAGE('Quarterly Average'!Q81:Q84)</f>
        <v>262</v>
      </c>
      <c r="R23" s="3">
        <f>AVERAGE('Quarterly Average'!R81:R84)</f>
        <v>256.5</v>
      </c>
      <c r="S23" s="3">
        <f>AVERAGE('Quarterly Average'!S81:S84)</f>
        <v>302.25</v>
      </c>
      <c r="T23" s="3">
        <f>AVERAGE('Quarterly Average'!T81:T84)</f>
        <v>138</v>
      </c>
      <c r="U23" s="3">
        <f>AVERAGE('Quarterly Average'!U81:U84)</f>
        <v>149.5</v>
      </c>
      <c r="V23" s="3">
        <f>AVERAGE('Quarterly Average'!V81:V84)</f>
        <v>263.5</v>
      </c>
      <c r="W23" s="3">
        <f>AVERAGE('Quarterly Average'!W81:W84)</f>
        <v>269.25</v>
      </c>
      <c r="X23" s="3">
        <f>AVERAGE('Quarterly Average'!X81:X84)</f>
        <v>142.5</v>
      </c>
      <c r="Y23" s="3">
        <f>AVERAGE('Quarterly Average'!Y81:Y84)</f>
        <v>223</v>
      </c>
      <c r="Z23" s="3">
        <f>AVERAGE('Quarterly Average'!Z81:Z84)</f>
        <v>24.797500000000003</v>
      </c>
      <c r="AA23" s="3">
        <f>AVERAGE('Quarterly Average'!AA81:AA84)</f>
        <v>29.137499999999999</v>
      </c>
      <c r="AB23" s="3">
        <f>AVERAGE('Quarterly Average'!AB81:AB84)</f>
        <v>18.655000000000001</v>
      </c>
      <c r="AC23" s="3">
        <f>AVERAGE('Quarterly Average'!AC81:AC84)</f>
        <v>14.542499999999999</v>
      </c>
      <c r="AD23" s="3">
        <f>AVERAGE('Quarterly Average'!AD81:AD84)</f>
        <v>41.234999999999999</v>
      </c>
      <c r="AE23" s="3">
        <f>AVERAGE('Quarterly Average'!AE81:AE84)</f>
        <v>34.305</v>
      </c>
      <c r="AF23" s="3">
        <f>AVERAGE('Quarterly Average'!AF81:AF84)</f>
        <v>27.335000000000001</v>
      </c>
      <c r="AG23" s="3">
        <f>AVERAGE('Quarterly Average'!AG81:AG84)</f>
        <v>35.230000000000004</v>
      </c>
      <c r="AH23" s="3">
        <f>AVERAGE('Quarterly Average'!AH81:AH84)</f>
        <v>22.895</v>
      </c>
      <c r="AI23" s="3">
        <f>AVERAGE('Quarterly Average'!AI81:AI84)</f>
        <v>20.0625</v>
      </c>
      <c r="AJ23" s="3">
        <f>AVERAGE('Quarterly Average'!AJ81:AJ84)</f>
        <v>28.995000000000001</v>
      </c>
      <c r="AK23" s="3">
        <f>AVERAGE('Quarterly Average'!AK81:AK84)</f>
        <v>24.302499999999998</v>
      </c>
      <c r="AL23" s="3">
        <f>AVERAGE('Quarterly Average'!AL81:AL84)</f>
        <v>13.975000000000001</v>
      </c>
      <c r="AM23" s="3">
        <f>AVERAGE('Quarterly Average'!AM81:AM84)</f>
        <v>13.51</v>
      </c>
      <c r="AN23" s="3">
        <f>AVERAGE('Quarterly Average'!AN81:AN84)</f>
        <v>21.362499999999997</v>
      </c>
      <c r="AO23" s="3">
        <f>AVERAGE('Quarterly Average'!AO81:AO84)</f>
        <v>25.695</v>
      </c>
      <c r="AP23" s="3">
        <f>AVERAGE('Quarterly Average'!AP81:AP84)</f>
        <v>23.177500000000002</v>
      </c>
      <c r="AQ23" s="3">
        <f>AVERAGE('Quarterly Average'!AQ81:AQ84)</f>
        <v>27.42</v>
      </c>
      <c r="AR23" s="3">
        <f>AVERAGE('Quarterly Average'!AR81:AR84)</f>
        <v>20.5625</v>
      </c>
      <c r="AS23" s="3">
        <f>AVERAGE('Quarterly Average'!AS81:AS84)</f>
        <v>22.105</v>
      </c>
      <c r="AT23" s="3">
        <f>AVERAGE('Quarterly Average'!AT81:AT84)</f>
        <v>15.327500000000001</v>
      </c>
      <c r="AU23" s="3">
        <f>AVERAGE('Quarterly Average'!AU81:AU84)</f>
        <v>15.645000000000001</v>
      </c>
      <c r="AV23" s="3">
        <f>SUMPRODUCT(D23:Y23,'Quarterly Average'!D$234:Y$234)</f>
        <v>246.27290128162366</v>
      </c>
      <c r="AW23" s="3">
        <f>SUMPRODUCT(Z23:AU23,'Quarterly Average'!Z$234:AU$234)</f>
        <v>26.918311969993482</v>
      </c>
      <c r="AX23" s="2">
        <v>1.2039515615041427</v>
      </c>
      <c r="AY23" s="5">
        <f t="shared" si="0"/>
        <v>1.4636524464750569</v>
      </c>
      <c r="AZ23" s="5">
        <v>156.85833333333332</v>
      </c>
      <c r="BA23" s="5">
        <f t="shared" si="1"/>
        <v>360.45793446135866</v>
      </c>
      <c r="BB23" s="2">
        <f t="shared" si="2"/>
        <v>39.399053169859769</v>
      </c>
    </row>
    <row r="24" spans="1:54" x14ac:dyDescent="0.25">
      <c r="A24" s="2">
        <v>1997</v>
      </c>
      <c r="B24" s="2"/>
      <c r="C24" s="2"/>
      <c r="D24" s="3">
        <f>AVERAGE('Quarterly Average'!D85:D88)</f>
        <v>346</v>
      </c>
      <c r="E24" s="3">
        <f>AVERAGE('Quarterly Average'!E85:E88)</f>
        <v>389.5</v>
      </c>
      <c r="F24" s="3">
        <f>AVERAGE('Quarterly Average'!F85:F88)</f>
        <v>327.5</v>
      </c>
      <c r="G24" s="3">
        <f>AVERAGE('Quarterly Average'!G85:G88)</f>
        <v>206.25</v>
      </c>
      <c r="H24" s="3">
        <f>AVERAGE('Quarterly Average'!H85:H88)</f>
        <v>285.25</v>
      </c>
      <c r="I24" s="3">
        <f>AVERAGE('Quarterly Average'!I85:I88)</f>
        <v>314.5</v>
      </c>
      <c r="J24" s="3">
        <f>AVERAGE('Quarterly Average'!J85:J88)</f>
        <v>320.25</v>
      </c>
      <c r="K24" s="3">
        <f>AVERAGE('Quarterly Average'!K85:K88)</f>
        <v>355.25</v>
      </c>
      <c r="L24" s="3">
        <f>AVERAGE('Quarterly Average'!L85:L88)</f>
        <v>326</v>
      </c>
      <c r="M24" s="3">
        <f>AVERAGE('Quarterly Average'!M85:M88)</f>
        <v>349</v>
      </c>
      <c r="N24" s="3">
        <f>AVERAGE('Quarterly Average'!N85:N88)</f>
        <v>345</v>
      </c>
      <c r="O24" s="3">
        <f>AVERAGE('Quarterly Average'!O85:O88)</f>
        <v>346.25</v>
      </c>
      <c r="P24" s="3">
        <f>AVERAGE('Quarterly Average'!P85:P88)</f>
        <v>145.75</v>
      </c>
      <c r="Q24" s="3">
        <f>AVERAGE('Quarterly Average'!Q85:Q88)</f>
        <v>267.25</v>
      </c>
      <c r="R24" s="3">
        <f>AVERAGE('Quarterly Average'!R85:R88)</f>
        <v>300.75</v>
      </c>
      <c r="S24" s="3">
        <f>AVERAGE('Quarterly Average'!S85:S88)</f>
        <v>332.75</v>
      </c>
      <c r="T24" s="3">
        <f>AVERAGE('Quarterly Average'!T85:T88)</f>
        <v>83</v>
      </c>
      <c r="U24" s="3">
        <f>AVERAGE('Quarterly Average'!U85:U88)</f>
        <v>203.75</v>
      </c>
      <c r="V24" s="3">
        <f>AVERAGE('Quarterly Average'!V85:V88)</f>
        <v>349.25</v>
      </c>
      <c r="W24" s="3">
        <f>AVERAGE('Quarterly Average'!W85:W88)</f>
        <v>353.25</v>
      </c>
      <c r="X24" s="3">
        <f>AVERAGE('Quarterly Average'!X85:X88)</f>
        <v>146</v>
      </c>
      <c r="Y24" s="3">
        <f>AVERAGE('Quarterly Average'!Y85:Y88)</f>
        <v>251</v>
      </c>
      <c r="Z24" s="3">
        <f>AVERAGE('Quarterly Average'!Z85:Z88)</f>
        <v>31.787500000000001</v>
      </c>
      <c r="AA24" s="3">
        <f>AVERAGE('Quarterly Average'!AA85:AA88)</f>
        <v>33.012500000000003</v>
      </c>
      <c r="AB24" s="3">
        <f>AVERAGE('Quarterly Average'!AB85:AB88)</f>
        <v>20.517499999999998</v>
      </c>
      <c r="AC24" s="3">
        <f>AVERAGE('Quarterly Average'!AC85:AC88)</f>
        <v>13.227499999999999</v>
      </c>
      <c r="AD24" s="3">
        <f>AVERAGE('Quarterly Average'!AD85:AD88)</f>
        <v>44.164999999999999</v>
      </c>
      <c r="AE24" s="3">
        <f>AVERAGE('Quarterly Average'!AE85:AE88)</f>
        <v>35.674999999999997</v>
      </c>
      <c r="AF24" s="3">
        <f>AVERAGE('Quarterly Average'!AF85:AF88)</f>
        <v>30.4375</v>
      </c>
      <c r="AG24" s="3">
        <f>AVERAGE('Quarterly Average'!AG85:AG88)</f>
        <v>42.737499999999997</v>
      </c>
      <c r="AH24" s="3">
        <f>AVERAGE('Quarterly Average'!AH85:AH88)</f>
        <v>29.68</v>
      </c>
      <c r="AI24" s="3">
        <f>AVERAGE('Quarterly Average'!AI85:AI88)</f>
        <v>29.605</v>
      </c>
      <c r="AJ24" s="3">
        <f>AVERAGE('Quarterly Average'!AJ85:AJ88)</f>
        <v>35.379999999999995</v>
      </c>
      <c r="AK24" s="3">
        <f>AVERAGE('Quarterly Average'!AK85:AK88)</f>
        <v>30.307500000000005</v>
      </c>
      <c r="AL24" s="3">
        <f>AVERAGE('Quarterly Average'!AL85:AL88)</f>
        <v>14.42</v>
      </c>
      <c r="AM24" s="3">
        <f>AVERAGE('Quarterly Average'!AM85:AM88)</f>
        <v>14.42</v>
      </c>
      <c r="AN24" s="3">
        <f>AVERAGE('Quarterly Average'!AN85:AN88)</f>
        <v>24.4725</v>
      </c>
      <c r="AO24" s="3">
        <f>AVERAGE('Quarterly Average'!AO85:AO88)</f>
        <v>29.494999999999997</v>
      </c>
      <c r="AP24" s="3">
        <f>AVERAGE('Quarterly Average'!AP85:AP88)</f>
        <v>12.51</v>
      </c>
      <c r="AQ24" s="3">
        <f>AVERAGE('Quarterly Average'!AQ85:AQ88)</f>
        <v>31.3125</v>
      </c>
      <c r="AR24" s="3">
        <f>AVERAGE('Quarterly Average'!AR85:AR88)</f>
        <v>27.537500000000001</v>
      </c>
      <c r="AS24" s="3">
        <f>AVERAGE('Quarterly Average'!AS85:AS88)</f>
        <v>23.234999999999999</v>
      </c>
      <c r="AT24" s="3">
        <f>AVERAGE('Quarterly Average'!AT85:AT88)</f>
        <v>20.162500000000001</v>
      </c>
      <c r="AU24" s="3">
        <f>AVERAGE('Quarterly Average'!AU85:AU88)</f>
        <v>18.032499999999999</v>
      </c>
      <c r="AV24" s="3">
        <f>SUMPRODUCT(D24:Y24,'Quarterly Average'!D$234:Y$234)</f>
        <v>306.13059102386967</v>
      </c>
      <c r="AW24" s="3">
        <f>SUMPRODUCT(Z24:AU24,'Quarterly Average'!Z$234:AU$234)</f>
        <v>30.87474787997391</v>
      </c>
      <c r="AX24" s="2">
        <v>1.1769470404984423</v>
      </c>
      <c r="AY24" s="5">
        <f t="shared" si="0"/>
        <v>1.4302201110938064</v>
      </c>
      <c r="AZ24" s="5">
        <v>160.52500000000001</v>
      </c>
      <c r="BA24" s="5">
        <f t="shared" si="1"/>
        <v>437.8341279033715</v>
      </c>
      <c r="BB24" s="2">
        <f t="shared" si="2"/>
        <v>44.15768534288955</v>
      </c>
    </row>
    <row r="25" spans="1:54" x14ac:dyDescent="0.25">
      <c r="A25" s="2">
        <v>1998</v>
      </c>
      <c r="B25" s="2"/>
      <c r="C25" s="2"/>
      <c r="D25" s="3">
        <f>AVERAGE('Quarterly Average'!D89:D92)</f>
        <v>359</v>
      </c>
      <c r="E25" s="3">
        <f>AVERAGE('Quarterly Average'!E89:E92)</f>
        <v>393.75</v>
      </c>
      <c r="F25" s="3">
        <f>AVERAGE('Quarterly Average'!F89:F92)</f>
        <v>339.5</v>
      </c>
      <c r="G25" s="3">
        <f>AVERAGE('Quarterly Average'!G89:G92)</f>
        <v>259.75</v>
      </c>
      <c r="H25" s="3">
        <f>AVERAGE('Quarterly Average'!H89:H92)</f>
        <v>302.25</v>
      </c>
      <c r="I25" s="3">
        <f>AVERAGE('Quarterly Average'!I89:I92)</f>
        <v>318.25</v>
      </c>
      <c r="J25" s="3">
        <f>AVERAGE('Quarterly Average'!J89:J92)</f>
        <v>344</v>
      </c>
      <c r="K25" s="3">
        <f>AVERAGE('Quarterly Average'!K89:K92)</f>
        <v>380.75</v>
      </c>
      <c r="L25" s="3">
        <f>AVERAGE('Quarterly Average'!L89:L92)</f>
        <v>315.5</v>
      </c>
      <c r="M25" s="3">
        <f>AVERAGE('Quarterly Average'!M89:M92)</f>
        <v>335.25</v>
      </c>
      <c r="N25" s="3">
        <f>AVERAGE('Quarterly Average'!N89:N92)</f>
        <v>347.25</v>
      </c>
      <c r="O25" s="3">
        <f>AVERAGE('Quarterly Average'!O89:O92)</f>
        <v>369.5</v>
      </c>
      <c r="P25" s="3">
        <f>AVERAGE('Quarterly Average'!P89:P92)</f>
        <v>164.75</v>
      </c>
      <c r="Q25" s="3">
        <f>AVERAGE('Quarterly Average'!Q89:Q92)</f>
        <v>308.5</v>
      </c>
      <c r="R25" s="3">
        <f>AVERAGE('Quarterly Average'!R89:R92)</f>
        <v>316.75</v>
      </c>
      <c r="S25" s="3">
        <f>AVERAGE('Quarterly Average'!S89:S92)</f>
        <v>327</v>
      </c>
      <c r="T25" s="3">
        <f>AVERAGE('Quarterly Average'!T89:T92)</f>
        <v>151.75</v>
      </c>
      <c r="U25" s="3">
        <f>AVERAGE('Quarterly Average'!U89:U92)</f>
        <v>215.25</v>
      </c>
      <c r="V25" s="3">
        <f>AVERAGE('Quarterly Average'!V89:V92)</f>
        <v>314.25</v>
      </c>
      <c r="W25" s="3">
        <f>AVERAGE('Quarterly Average'!W89:W92)</f>
        <v>312.25</v>
      </c>
      <c r="X25" s="3">
        <f>AVERAGE('Quarterly Average'!X89:X92)</f>
        <v>220.75</v>
      </c>
      <c r="Y25" s="3">
        <f>AVERAGE('Quarterly Average'!Y89:Y92)</f>
        <v>282</v>
      </c>
      <c r="Z25" s="3">
        <f>AVERAGE('Quarterly Average'!Z89:Z92)</f>
        <v>31.327500000000004</v>
      </c>
      <c r="AA25" s="3">
        <f>AVERAGE('Quarterly Average'!AA89:AA92)</f>
        <v>34.397500000000001</v>
      </c>
      <c r="AB25" s="3">
        <f>AVERAGE('Quarterly Average'!AB89:AB92)</f>
        <v>17.62</v>
      </c>
      <c r="AC25" s="3">
        <f>AVERAGE('Quarterly Average'!AC89:AC92)</f>
        <v>14.824999999999999</v>
      </c>
      <c r="AD25" s="3">
        <f>AVERAGE('Quarterly Average'!AD89:AD92)</f>
        <v>46.375</v>
      </c>
      <c r="AE25" s="3">
        <f>AVERAGE('Quarterly Average'!AE89:AE92)</f>
        <v>37.317500000000003</v>
      </c>
      <c r="AF25" s="3">
        <f>AVERAGE('Quarterly Average'!AF89:AF92)</f>
        <v>31.137500000000003</v>
      </c>
      <c r="AG25" s="3">
        <f>AVERAGE('Quarterly Average'!AG89:AG92)</f>
        <v>42.215000000000003</v>
      </c>
      <c r="AH25" s="3">
        <f>AVERAGE('Quarterly Average'!AH89:AH92)</f>
        <v>28.447499999999998</v>
      </c>
      <c r="AI25" s="3">
        <f>AVERAGE('Quarterly Average'!AI89:AI92)</f>
        <v>27.817499999999999</v>
      </c>
      <c r="AJ25" s="3">
        <f>AVERAGE('Quarterly Average'!AJ89:AJ92)</f>
        <v>37.945</v>
      </c>
      <c r="AK25" s="3">
        <f>AVERAGE('Quarterly Average'!AK89:AK92)</f>
        <v>33.174999999999997</v>
      </c>
      <c r="AL25" s="3">
        <f>AVERAGE('Quarterly Average'!AL89:AL92)</f>
        <v>15.624999999999998</v>
      </c>
      <c r="AM25" s="3">
        <f>AVERAGE('Quarterly Average'!AM89:AM92)</f>
        <v>18.419999999999998</v>
      </c>
      <c r="AN25" s="3">
        <f>AVERAGE('Quarterly Average'!AN89:AN92)</f>
        <v>23.607500000000002</v>
      </c>
      <c r="AO25" s="3">
        <f>AVERAGE('Quarterly Average'!AO89:AO92)</f>
        <v>30.544999999999995</v>
      </c>
      <c r="AP25" s="3">
        <f>AVERAGE('Quarterly Average'!AP89:AP92)</f>
        <v>21.004999999999999</v>
      </c>
      <c r="AQ25" s="3">
        <f>AVERAGE('Quarterly Average'!AQ89:AQ92)</f>
        <v>28.6875</v>
      </c>
      <c r="AR25" s="3">
        <f>AVERAGE('Quarterly Average'!AR89:AR92)</f>
        <v>31.2775</v>
      </c>
      <c r="AS25" s="3">
        <f>AVERAGE('Quarterly Average'!AS89:AS92)</f>
        <v>30.002499999999998</v>
      </c>
      <c r="AT25" s="3">
        <f>AVERAGE('Quarterly Average'!AT89:AT92)</f>
        <v>24.112500000000001</v>
      </c>
      <c r="AU25" s="3">
        <f>AVERAGE('Quarterly Average'!AU89:AU92)</f>
        <v>22.182499999999997</v>
      </c>
      <c r="AV25" s="3">
        <f>SUMPRODUCT(D25:Y25,'Quarterly Average'!D$234:Y$234)</f>
        <v>319.40645159369183</v>
      </c>
      <c r="AW25" s="3">
        <f>SUMPRODUCT(Z25:AU25,'Quarterly Average'!Z$234:AU$234)</f>
        <v>31.709890737116773</v>
      </c>
      <c r="AX25" s="2">
        <v>1.1588957055214724</v>
      </c>
      <c r="AY25" s="5">
        <f t="shared" si="0"/>
        <v>1.4084315730279633</v>
      </c>
      <c r="AZ25" s="5">
        <v>163.00833333333335</v>
      </c>
      <c r="BA25" s="5">
        <f t="shared" si="1"/>
        <v>449.86213105338339</v>
      </c>
      <c r="BB25" s="2">
        <f t="shared" si="2"/>
        <v>44.661211291422219</v>
      </c>
    </row>
    <row r="26" spans="1:54" x14ac:dyDescent="0.25">
      <c r="A26" s="2">
        <v>1999</v>
      </c>
      <c r="B26" s="2"/>
      <c r="C26" s="2"/>
      <c r="D26" s="3">
        <f>AVERAGE('Quarterly Average'!D93:D96)</f>
        <v>342.25</v>
      </c>
      <c r="E26" s="3">
        <f>AVERAGE('Quarterly Average'!E93:E96)</f>
        <v>366.25</v>
      </c>
      <c r="F26" s="3">
        <f>AVERAGE('Quarterly Average'!F93:F96)</f>
        <v>306.25</v>
      </c>
      <c r="G26" s="3">
        <f>AVERAGE('Quarterly Average'!G93:G96)</f>
        <v>238.75</v>
      </c>
      <c r="H26" s="3">
        <f>AVERAGE('Quarterly Average'!H93:H96)</f>
        <v>290.75</v>
      </c>
      <c r="I26" s="3">
        <f>AVERAGE('Quarterly Average'!I93:I96)</f>
        <v>312.5</v>
      </c>
      <c r="J26" s="3">
        <f>AVERAGE('Quarterly Average'!J93:J96)</f>
        <v>328.75</v>
      </c>
      <c r="K26" s="3">
        <f>AVERAGE('Quarterly Average'!K93:K96)</f>
        <v>368</v>
      </c>
      <c r="L26" s="3">
        <f>AVERAGE('Quarterly Average'!L93:L96)</f>
        <v>288.5</v>
      </c>
      <c r="M26" s="3">
        <f>AVERAGE('Quarterly Average'!M93:M96)</f>
        <v>304</v>
      </c>
      <c r="N26" s="3">
        <f>AVERAGE('Quarterly Average'!N93:N96)</f>
        <v>354.5</v>
      </c>
      <c r="O26" s="3">
        <f>AVERAGE('Quarterly Average'!O93:O96)</f>
        <v>369.5</v>
      </c>
      <c r="P26" s="3">
        <f>AVERAGE('Quarterly Average'!P93:P96)</f>
        <v>193.75</v>
      </c>
      <c r="Q26" s="3">
        <f>AVERAGE('Quarterly Average'!Q93:Q96)</f>
        <v>329</v>
      </c>
      <c r="R26" s="3">
        <f>AVERAGE('Quarterly Average'!R93:R96)</f>
        <v>310</v>
      </c>
      <c r="S26" s="3">
        <f>AVERAGE('Quarterly Average'!S93:S96)</f>
        <v>324.25</v>
      </c>
      <c r="T26" s="3">
        <f>AVERAGE('Quarterly Average'!T93:T96)</f>
        <v>179.25</v>
      </c>
      <c r="U26" s="3">
        <f>AVERAGE('Quarterly Average'!U93:U96)</f>
        <v>197.25</v>
      </c>
      <c r="V26" s="3">
        <f>AVERAGE('Quarterly Average'!V93:V96)</f>
        <v>279</v>
      </c>
      <c r="W26" s="3">
        <f>AVERAGE('Quarterly Average'!W93:W96)</f>
        <v>283.75</v>
      </c>
      <c r="X26" s="3">
        <f>AVERAGE('Quarterly Average'!X93:X96)</f>
        <v>192.25</v>
      </c>
      <c r="Y26" s="3">
        <f>AVERAGE('Quarterly Average'!Y93:Y96)</f>
        <v>228</v>
      </c>
      <c r="Z26" s="3">
        <f>AVERAGE('Quarterly Average'!Z93:Z96)</f>
        <v>25.032499999999999</v>
      </c>
      <c r="AA26" s="3">
        <f>AVERAGE('Quarterly Average'!AA93:AA96)</f>
        <v>27.902499999999996</v>
      </c>
      <c r="AB26" s="3">
        <f>AVERAGE('Quarterly Average'!AB93:AB96)</f>
        <v>18.21</v>
      </c>
      <c r="AC26" s="3">
        <f>AVERAGE('Quarterly Average'!AC93:AC96)</f>
        <v>13.920000000000002</v>
      </c>
      <c r="AD26" s="3">
        <f>AVERAGE('Quarterly Average'!AD93:AD96)</f>
        <v>37.682499999999997</v>
      </c>
      <c r="AE26" s="3">
        <f>AVERAGE('Quarterly Average'!AE93:AE96)</f>
        <v>27.932499999999997</v>
      </c>
      <c r="AF26" s="3">
        <f>AVERAGE('Quarterly Average'!AF93:AF96)</f>
        <v>22.625000000000004</v>
      </c>
      <c r="AG26" s="3">
        <f>AVERAGE('Quarterly Average'!AG93:AG96)</f>
        <v>31.602500000000003</v>
      </c>
      <c r="AH26" s="3">
        <f>AVERAGE('Quarterly Average'!AH93:AH96)</f>
        <v>27.980000000000004</v>
      </c>
      <c r="AI26" s="3">
        <f>AVERAGE('Quarterly Average'!AI93:AI96)</f>
        <v>27.95</v>
      </c>
      <c r="AJ26" s="3">
        <f>AVERAGE('Quarterly Average'!AJ93:AJ96)</f>
        <v>25.8125</v>
      </c>
      <c r="AK26" s="3">
        <f>AVERAGE('Quarterly Average'!AK93:AK96)</f>
        <v>23.21</v>
      </c>
      <c r="AL26" s="3">
        <f>AVERAGE('Quarterly Average'!AL93:AL96)</f>
        <v>14.955</v>
      </c>
      <c r="AM26" s="3">
        <f>AVERAGE('Quarterly Average'!AM93:AM96)</f>
        <v>18.079999999999998</v>
      </c>
      <c r="AN26" s="3">
        <f>AVERAGE('Quarterly Average'!AN93:AN96)</f>
        <v>21.32</v>
      </c>
      <c r="AO26" s="3">
        <f>AVERAGE('Quarterly Average'!AO93:AO96)</f>
        <v>23.727499999999999</v>
      </c>
      <c r="AP26" s="3">
        <f>AVERAGE('Quarterly Average'!AP93:AP96)</f>
        <v>18.87</v>
      </c>
      <c r="AQ26" s="3">
        <f>AVERAGE('Quarterly Average'!AQ93:AQ96)</f>
        <v>27.065000000000001</v>
      </c>
      <c r="AR26" s="3">
        <f>AVERAGE('Quarterly Average'!AR93:AR96)</f>
        <v>30.240000000000002</v>
      </c>
      <c r="AS26" s="3">
        <f>AVERAGE('Quarterly Average'!AS93:AS96)</f>
        <v>27.317499999999999</v>
      </c>
      <c r="AT26" s="3">
        <f>AVERAGE('Quarterly Average'!AT93:AT96)</f>
        <v>21.522500000000001</v>
      </c>
      <c r="AU26" s="3">
        <f>AVERAGE('Quarterly Average'!AU93:AU96)</f>
        <v>21.684999999999999</v>
      </c>
      <c r="AV26" s="3">
        <f>SUMPRODUCT(D26:Y26,'Quarterly Average'!D$234:Y$234)</f>
        <v>300.50790354471394</v>
      </c>
      <c r="AW26" s="3">
        <f>SUMPRODUCT(Z26:AU26,'Quarterly Average'!Z$234:AU$234)</f>
        <v>26.396515655577307</v>
      </c>
      <c r="AX26" s="2">
        <v>1.1338535414165667</v>
      </c>
      <c r="AY26" s="5">
        <f t="shared" si="0"/>
        <v>1.3782056028014005</v>
      </c>
      <c r="AZ26" s="5">
        <v>166.58333333333331</v>
      </c>
      <c r="BA26" s="5">
        <f t="shared" si="1"/>
        <v>414.16167635142756</v>
      </c>
      <c r="BB26" s="2">
        <f t="shared" si="2"/>
        <v>36.379825770951527</v>
      </c>
    </row>
    <row r="27" spans="1:54" x14ac:dyDescent="0.25">
      <c r="A27" s="2">
        <v>2000</v>
      </c>
      <c r="B27" s="2"/>
      <c r="C27" s="2"/>
      <c r="D27" s="3">
        <f>AVERAGE('Quarterly Average'!D97:D100)</f>
        <v>341.25</v>
      </c>
      <c r="E27" s="3">
        <f>AVERAGE('Quarterly Average'!E97:E100)</f>
        <v>373.25</v>
      </c>
      <c r="F27" s="3">
        <f>AVERAGE('Quarterly Average'!F97:F100)</f>
        <v>304.75</v>
      </c>
      <c r="G27" s="3">
        <f>AVERAGE('Quarterly Average'!G97:G100)</f>
        <v>258</v>
      </c>
      <c r="H27" s="3">
        <f>AVERAGE('Quarterly Average'!H97:H100)</f>
        <v>279.25</v>
      </c>
      <c r="I27" s="3">
        <f>AVERAGE('Quarterly Average'!I97:I100)</f>
        <v>294</v>
      </c>
      <c r="J27" s="3">
        <f>AVERAGE('Quarterly Average'!J97:J100)</f>
        <v>297.25</v>
      </c>
      <c r="K27" s="3">
        <f>AVERAGE('Quarterly Average'!K97:K100)</f>
        <v>373.25</v>
      </c>
      <c r="L27" s="3">
        <f>AVERAGE('Quarterly Average'!L97:L100)</f>
        <v>285.5</v>
      </c>
      <c r="M27" s="3">
        <f>AVERAGE('Quarterly Average'!M97:M100)</f>
        <v>305</v>
      </c>
      <c r="N27" s="3">
        <f>AVERAGE('Quarterly Average'!N97:N100)</f>
        <v>342</v>
      </c>
      <c r="O27" s="3">
        <f>AVERAGE('Quarterly Average'!O97:O100)</f>
        <v>352</v>
      </c>
      <c r="P27" s="3">
        <f>AVERAGE('Quarterly Average'!P97:P100)</f>
        <v>219.5</v>
      </c>
      <c r="Q27" s="3">
        <f>AVERAGE('Quarterly Average'!Q97:Q100)</f>
        <v>345.25</v>
      </c>
      <c r="R27" s="3">
        <f>AVERAGE('Quarterly Average'!R97:R100)</f>
        <v>296.25</v>
      </c>
      <c r="S27" s="3">
        <f>AVERAGE('Quarterly Average'!S97:S100)</f>
        <v>324.75</v>
      </c>
      <c r="T27" s="3">
        <f>AVERAGE('Quarterly Average'!T97:T100)</f>
        <v>176</v>
      </c>
      <c r="U27" s="3">
        <f>AVERAGE('Quarterly Average'!U97:U100)</f>
        <v>236.5</v>
      </c>
      <c r="V27" s="3">
        <f>AVERAGE('Quarterly Average'!V97:V100)</f>
        <v>284.5</v>
      </c>
      <c r="W27" s="3">
        <f>AVERAGE('Quarterly Average'!W97:W100)</f>
        <v>276.25</v>
      </c>
      <c r="X27" s="3">
        <f>AVERAGE('Quarterly Average'!X97:X100)</f>
        <v>206.5</v>
      </c>
      <c r="Y27" s="3">
        <f>AVERAGE('Quarterly Average'!Y97:Y100)</f>
        <v>279.75</v>
      </c>
      <c r="Z27" s="3">
        <f>AVERAGE('Quarterly Average'!Z97:Z100)</f>
        <v>22.052499999999998</v>
      </c>
      <c r="AA27" s="3">
        <f>AVERAGE('Quarterly Average'!AA97:AA100)</f>
        <v>21.877499999999998</v>
      </c>
      <c r="AB27" s="3">
        <f>AVERAGE('Quarterly Average'!AB97:AB100)</f>
        <v>14.372499999999999</v>
      </c>
      <c r="AC27" s="3">
        <f>AVERAGE('Quarterly Average'!AC97:AC100)</f>
        <v>13.735000000000001</v>
      </c>
      <c r="AD27" s="3">
        <f>AVERAGE('Quarterly Average'!AD97:AD100)</f>
        <v>31.324999999999999</v>
      </c>
      <c r="AE27" s="3">
        <f>AVERAGE('Quarterly Average'!AE97:AE100)</f>
        <v>22.787499999999998</v>
      </c>
      <c r="AF27" s="3">
        <f>AVERAGE('Quarterly Average'!AF97:AF100)</f>
        <v>17.974999999999998</v>
      </c>
      <c r="AG27" s="3">
        <f>AVERAGE('Quarterly Average'!AG97:AG100)</f>
        <v>27.47</v>
      </c>
      <c r="AH27" s="3">
        <f>AVERAGE('Quarterly Average'!AH97:AH100)</f>
        <v>21.22</v>
      </c>
      <c r="AI27" s="3">
        <f>AVERAGE('Quarterly Average'!AI97:AI100)</f>
        <v>22.067499999999995</v>
      </c>
      <c r="AJ27" s="3">
        <f>AVERAGE('Quarterly Average'!AJ97:AJ100)</f>
        <v>20.955000000000002</v>
      </c>
      <c r="AK27" s="3">
        <f>AVERAGE('Quarterly Average'!AK97:AK100)</f>
        <v>19.3475</v>
      </c>
      <c r="AL27" s="3">
        <f>AVERAGE('Quarterly Average'!AL97:AL100)</f>
        <v>15.44</v>
      </c>
      <c r="AM27" s="3">
        <f>AVERAGE('Quarterly Average'!AM97:AM100)</f>
        <v>19.5625</v>
      </c>
      <c r="AN27" s="3">
        <f>AVERAGE('Quarterly Average'!AN97:AN100)</f>
        <v>21.037500000000001</v>
      </c>
      <c r="AO27" s="3">
        <f>AVERAGE('Quarterly Average'!AO97:AO100)</f>
        <v>23.47</v>
      </c>
      <c r="AP27" s="3">
        <f>AVERAGE('Quarterly Average'!AP97:AP100)</f>
        <v>13.377500000000001</v>
      </c>
      <c r="AQ27" s="3">
        <f>AVERAGE('Quarterly Average'!AQ97:AQ100)</f>
        <v>20.6175</v>
      </c>
      <c r="AR27" s="3">
        <f>AVERAGE('Quarterly Average'!AR97:AR100)</f>
        <v>19.177500000000002</v>
      </c>
      <c r="AS27" s="3">
        <f>AVERAGE('Quarterly Average'!AS97:AS100)</f>
        <v>18.7925</v>
      </c>
      <c r="AT27" s="3">
        <f>AVERAGE('Quarterly Average'!AT97:AT100)</f>
        <v>26.9375</v>
      </c>
      <c r="AU27" s="3">
        <f>AVERAGE('Quarterly Average'!AU97:AU100)</f>
        <v>30.004999999999999</v>
      </c>
      <c r="AV27" s="3">
        <f>SUMPRODUCT(D27:Y27,'Quarterly Average'!D$234:Y$234)</f>
        <v>304.1685138644051</v>
      </c>
      <c r="AW27" s="3">
        <f>SUMPRODUCT(Z27:AU27,'Quarterly Average'!Z$234:AU$234)</f>
        <v>22.404709393346373</v>
      </c>
      <c r="AX27" s="2">
        <v>1.0969802555168411</v>
      </c>
      <c r="AY27" s="5">
        <f t="shared" si="0"/>
        <v>1.3333170401200207</v>
      </c>
      <c r="AZ27" s="5">
        <v>172.19166666666669</v>
      </c>
      <c r="BA27" s="5">
        <f t="shared" si="1"/>
        <v>405.5530626033941</v>
      </c>
      <c r="BB27" s="2">
        <f t="shared" si="2"/>
        <v>29.872580813085811</v>
      </c>
    </row>
    <row r="28" spans="1:54" x14ac:dyDescent="0.25">
      <c r="A28" s="2">
        <v>2001</v>
      </c>
      <c r="B28" s="2"/>
      <c r="C28" s="2"/>
      <c r="D28" s="3">
        <f>AVERAGE('Quarterly Average'!D101:D104)</f>
        <v>285.75</v>
      </c>
      <c r="E28" s="3">
        <f>AVERAGE('Quarterly Average'!E101:E104)</f>
        <v>328.75</v>
      </c>
      <c r="F28" s="3">
        <f>AVERAGE('Quarterly Average'!F101:F104)</f>
        <v>261.5</v>
      </c>
      <c r="G28" s="3">
        <f>AVERAGE('Quarterly Average'!G101:G104)</f>
        <v>230</v>
      </c>
      <c r="H28" s="3">
        <f>AVERAGE('Quarterly Average'!H101:H104)</f>
        <v>275.75</v>
      </c>
      <c r="I28" s="3">
        <f>AVERAGE('Quarterly Average'!I101:I104)</f>
        <v>262</v>
      </c>
      <c r="J28" s="3">
        <f>AVERAGE('Quarterly Average'!J101:J104)</f>
        <v>246.5</v>
      </c>
      <c r="K28" s="3">
        <f>AVERAGE('Quarterly Average'!K101:K104)</f>
        <v>331.5</v>
      </c>
      <c r="L28" s="3">
        <f>AVERAGE('Quarterly Average'!L101:L104)</f>
        <v>257</v>
      </c>
      <c r="M28" s="3">
        <f>AVERAGE('Quarterly Average'!M101:M104)</f>
        <v>270.5</v>
      </c>
      <c r="N28" s="3">
        <f>AVERAGE('Quarterly Average'!N101:N104)</f>
        <v>303.25</v>
      </c>
      <c r="O28" s="3">
        <f>AVERAGE('Quarterly Average'!O101:O104)</f>
        <v>319.5</v>
      </c>
      <c r="P28" s="3">
        <f>AVERAGE('Quarterly Average'!P101:P104)</f>
        <v>214.75</v>
      </c>
      <c r="Q28" s="3">
        <f>AVERAGE('Quarterly Average'!Q101:Q104)</f>
        <v>332.5</v>
      </c>
      <c r="R28" s="3">
        <f>AVERAGE('Quarterly Average'!R101:R104)</f>
        <v>276.5</v>
      </c>
      <c r="S28" s="3">
        <f>AVERAGE('Quarterly Average'!S101:S104)</f>
        <v>311.25</v>
      </c>
      <c r="T28" s="3">
        <f>AVERAGE('Quarterly Average'!T101:T104)</f>
        <v>132</v>
      </c>
      <c r="U28" s="3">
        <f>AVERAGE('Quarterly Average'!U101:U104)</f>
        <v>179.25</v>
      </c>
      <c r="V28" s="3">
        <f>AVERAGE('Quarterly Average'!V101:V104)</f>
        <v>255.5</v>
      </c>
      <c r="W28" s="3">
        <f>AVERAGE('Quarterly Average'!W101:W104)</f>
        <v>254.75</v>
      </c>
      <c r="X28" s="3">
        <f>AVERAGE('Quarterly Average'!X101:X104)</f>
        <v>189</v>
      </c>
      <c r="Y28" s="3">
        <f>AVERAGE('Quarterly Average'!Y101:Y104)</f>
        <v>239</v>
      </c>
      <c r="Z28" s="3">
        <f>AVERAGE('Quarterly Average'!Z101:Z104)</f>
        <v>14.404999999999999</v>
      </c>
      <c r="AA28" s="3">
        <f>AVERAGE('Quarterly Average'!AA101:AA104)</f>
        <v>18.0275</v>
      </c>
      <c r="AB28" s="3">
        <f>AVERAGE('Quarterly Average'!AB101:AB104)</f>
        <v>12.532499999999999</v>
      </c>
      <c r="AC28" s="3">
        <f>AVERAGE('Quarterly Average'!AC101:AC104)</f>
        <v>11.0625</v>
      </c>
      <c r="AD28" s="3">
        <f>AVERAGE('Quarterly Average'!AD101:AD104)</f>
        <v>26.647499999999997</v>
      </c>
      <c r="AE28" s="3">
        <f>AVERAGE('Quarterly Average'!AE101:AE104)</f>
        <v>18.059999999999999</v>
      </c>
      <c r="AF28" s="3">
        <f>AVERAGE('Quarterly Average'!AF101:AF104)</f>
        <v>16.295000000000002</v>
      </c>
      <c r="AG28" s="3">
        <f>AVERAGE('Quarterly Average'!AG101:AG104)</f>
        <v>22.035</v>
      </c>
      <c r="AH28" s="3">
        <f>AVERAGE('Quarterly Average'!AH101:AH104)</f>
        <v>16.692499999999999</v>
      </c>
      <c r="AI28" s="3">
        <f>AVERAGE('Quarterly Average'!AI101:AI104)</f>
        <v>17.157499999999999</v>
      </c>
      <c r="AJ28" s="3">
        <f>AVERAGE('Quarterly Average'!AJ101:AJ104)</f>
        <v>19.032499999999999</v>
      </c>
      <c r="AK28" s="3">
        <f>AVERAGE('Quarterly Average'!AK101:AK104)</f>
        <v>17.637499999999999</v>
      </c>
      <c r="AL28" s="3">
        <f>AVERAGE('Quarterly Average'!AL101:AL104)</f>
        <v>13.2475</v>
      </c>
      <c r="AM28" s="3">
        <f>AVERAGE('Quarterly Average'!AM101:AM104)</f>
        <v>17.247500000000002</v>
      </c>
      <c r="AN28" s="3">
        <f>AVERAGE('Quarterly Average'!AN101:AN104)</f>
        <v>18.512499999999996</v>
      </c>
      <c r="AO28" s="3">
        <f>AVERAGE('Quarterly Average'!AO101:AO104)</f>
        <v>19.517499999999998</v>
      </c>
      <c r="AP28" s="3">
        <f>AVERAGE('Quarterly Average'!AP101:AP104)</f>
        <v>10.272500000000001</v>
      </c>
      <c r="AQ28" s="3">
        <f>AVERAGE('Quarterly Average'!AQ101:AQ104)</f>
        <v>18.28</v>
      </c>
      <c r="AR28" s="3">
        <f>AVERAGE('Quarterly Average'!AR101:AR104)</f>
        <v>14.5425</v>
      </c>
      <c r="AS28" s="3">
        <f>AVERAGE('Quarterly Average'!AS101:AS104)</f>
        <v>13.3</v>
      </c>
      <c r="AT28" s="3">
        <f>AVERAGE('Quarterly Average'!AT101:AT104)</f>
        <v>22.875</v>
      </c>
      <c r="AU28" s="3">
        <f>AVERAGE('Quarterly Average'!AU101:AU104)</f>
        <v>23.732499999999998</v>
      </c>
      <c r="AV28" s="3">
        <f>SUMPRODUCT(D28:Y28,'Quarterly Average'!D$234:Y$234)</f>
        <v>268.79370563152133</v>
      </c>
      <c r="AW28" s="3">
        <f>SUMPRODUCT(Z28:AU28,'Quarterly Average'!Z$234:AU$234)</f>
        <v>18.438311643835618</v>
      </c>
      <c r="AX28" s="2">
        <v>1.0666290231507622</v>
      </c>
      <c r="AY28" s="5">
        <f t="shared" si="0"/>
        <v>1.296791244998823</v>
      </c>
      <c r="AZ28" s="5">
        <v>177.04166666666666</v>
      </c>
      <c r="BA28" s="5">
        <f t="shared" si="1"/>
        <v>348.5693241737477</v>
      </c>
      <c r="BB28" s="2">
        <f t="shared" si="2"/>
        <v>23.910641112285887</v>
      </c>
    </row>
    <row r="29" spans="1:54" x14ac:dyDescent="0.25">
      <c r="A29" s="2">
        <v>2002</v>
      </c>
      <c r="B29" s="2"/>
      <c r="C29" s="2"/>
      <c r="D29" s="3">
        <f>AVERAGE('Quarterly Average'!D105:D108)</f>
        <v>318</v>
      </c>
      <c r="E29" s="3">
        <f>AVERAGE('Quarterly Average'!E105:E108)</f>
        <v>342.75</v>
      </c>
      <c r="F29" s="3">
        <f>AVERAGE('Quarterly Average'!F105:F108)</f>
        <v>274.5</v>
      </c>
      <c r="G29" s="3">
        <f>AVERAGE('Quarterly Average'!G105:G108)</f>
        <v>242.75</v>
      </c>
      <c r="H29" s="3">
        <f>AVERAGE('Quarterly Average'!H105:H108)</f>
        <v>280.25</v>
      </c>
      <c r="I29" s="3">
        <f>AVERAGE('Quarterly Average'!I105:I108)</f>
        <v>246.75</v>
      </c>
      <c r="J29" s="3">
        <f>AVERAGE('Quarterly Average'!J105:J108)</f>
        <v>242.5</v>
      </c>
      <c r="K29" s="3">
        <f>AVERAGE('Quarterly Average'!K105:K108)</f>
        <v>337.75</v>
      </c>
      <c r="L29" s="3">
        <f>AVERAGE('Quarterly Average'!L105:L108)</f>
        <v>275.75</v>
      </c>
      <c r="M29" s="3">
        <f>AVERAGE('Quarterly Average'!M105:M108)</f>
        <v>278.5</v>
      </c>
      <c r="N29" s="3">
        <f>AVERAGE('Quarterly Average'!N105:N108)</f>
        <v>328.25</v>
      </c>
      <c r="O29" s="3">
        <f>AVERAGE('Quarterly Average'!O105:O108)</f>
        <v>340.75</v>
      </c>
      <c r="P29" s="3">
        <f>AVERAGE('Quarterly Average'!P105:P108)</f>
        <v>237.75</v>
      </c>
      <c r="Q29" s="3">
        <f>AVERAGE('Quarterly Average'!Q105:Q108)</f>
        <v>316.75</v>
      </c>
      <c r="R29" s="3">
        <f>AVERAGE('Quarterly Average'!R105:R108)</f>
        <v>281.25</v>
      </c>
      <c r="S29" s="3">
        <f>AVERAGE('Quarterly Average'!S105:S108)</f>
        <v>307.75</v>
      </c>
      <c r="T29" s="3">
        <f>AVERAGE('Quarterly Average'!T105:T108)</f>
        <v>139</v>
      </c>
      <c r="U29" s="3">
        <f>AVERAGE('Quarterly Average'!U105:U108)</f>
        <v>235</v>
      </c>
      <c r="V29" s="3">
        <f>AVERAGE('Quarterly Average'!V105:V108)</f>
        <v>265.5</v>
      </c>
      <c r="W29" s="3">
        <f>AVERAGE('Quarterly Average'!W105:W108)</f>
        <v>274.5</v>
      </c>
      <c r="X29" s="3">
        <f>AVERAGE('Quarterly Average'!X105:X108)</f>
        <v>209.25</v>
      </c>
      <c r="Y29" s="3">
        <f>AVERAGE('Quarterly Average'!Y105:Y108)</f>
        <v>244.25</v>
      </c>
      <c r="Z29" s="3">
        <f>AVERAGE('Quarterly Average'!Z105:Z108)</f>
        <v>15.129999999999999</v>
      </c>
      <c r="AA29" s="3">
        <f>AVERAGE('Quarterly Average'!AA105:AA108)</f>
        <v>16.565000000000001</v>
      </c>
      <c r="AB29" s="3">
        <f>AVERAGE('Quarterly Average'!AB105:AB108)</f>
        <v>12.870000000000001</v>
      </c>
      <c r="AC29" s="3">
        <f>AVERAGE('Quarterly Average'!AC105:AC108)</f>
        <v>12.46</v>
      </c>
      <c r="AD29" s="3">
        <f>AVERAGE('Quarterly Average'!AD105:AD108)</f>
        <v>22.482500000000002</v>
      </c>
      <c r="AE29" s="3">
        <f>AVERAGE('Quarterly Average'!AE105:AE108)</f>
        <v>18.802499999999998</v>
      </c>
      <c r="AF29" s="3">
        <f>AVERAGE('Quarterly Average'!AF105:AF108)</f>
        <v>13.850000000000001</v>
      </c>
      <c r="AG29" s="3">
        <f>AVERAGE('Quarterly Average'!AG105:AG108)</f>
        <v>18.43</v>
      </c>
      <c r="AH29" s="3">
        <f>AVERAGE('Quarterly Average'!AH105:AH108)</f>
        <v>15.545</v>
      </c>
      <c r="AI29" s="3">
        <f>AVERAGE('Quarterly Average'!AI105:AI108)</f>
        <v>18.489999999999998</v>
      </c>
      <c r="AJ29" s="3">
        <f>AVERAGE('Quarterly Average'!AJ105:AJ108)</f>
        <v>15.5025</v>
      </c>
      <c r="AK29" s="3">
        <f>AVERAGE('Quarterly Average'!AK105:AK108)</f>
        <v>19.177500000000002</v>
      </c>
      <c r="AL29" s="3">
        <f>AVERAGE('Quarterly Average'!AL105:AL108)</f>
        <v>11.84</v>
      </c>
      <c r="AM29" s="3">
        <f>AVERAGE('Quarterly Average'!AM105:AM108)</f>
        <v>15.247499999999999</v>
      </c>
      <c r="AN29" s="3">
        <f>AVERAGE('Quarterly Average'!AN105:AN108)</f>
        <v>14.934999999999999</v>
      </c>
      <c r="AO29" s="3">
        <f>AVERAGE('Quarterly Average'!AO105:AO108)</f>
        <v>16.440000000000001</v>
      </c>
      <c r="AP29" s="3">
        <f>AVERAGE('Quarterly Average'!AP105:AP108)</f>
        <v>13.245000000000001</v>
      </c>
      <c r="AQ29" s="3">
        <f>AVERAGE('Quarterly Average'!AQ105:AQ108)</f>
        <v>18.97</v>
      </c>
      <c r="AR29" s="3">
        <f>AVERAGE('Quarterly Average'!AR105:AR108)</f>
        <v>14.719999999999999</v>
      </c>
      <c r="AS29" s="3">
        <f>AVERAGE('Quarterly Average'!AS105:AS108)</f>
        <v>12.19</v>
      </c>
      <c r="AT29" s="3">
        <f>AVERAGE('Quarterly Average'!AT105:AT108)</f>
        <v>21.41</v>
      </c>
      <c r="AU29" s="3">
        <f>AVERAGE('Quarterly Average'!AU105:AU108)</f>
        <v>20.335000000000001</v>
      </c>
      <c r="AV29" s="3">
        <f>SUMPRODUCT(D29:Y29,'Quarterly Average'!D$234:Y$234)</f>
        <v>282.36107842203069</v>
      </c>
      <c r="AW29" s="3">
        <f>SUMPRODUCT(Z29:AU29,'Quarterly Average'!Z$234:AU$234)</f>
        <v>17.096673679060668</v>
      </c>
      <c r="AX29" s="2">
        <v>1.0500277932184547</v>
      </c>
      <c r="AY29" s="5">
        <f t="shared" si="0"/>
        <v>1.2764237398072642</v>
      </c>
      <c r="AZ29" s="5">
        <v>179.86666666666667</v>
      </c>
      <c r="BA29" s="5">
        <f t="shared" si="1"/>
        <v>360.41238369546062</v>
      </c>
      <c r="BB29" s="2">
        <f t="shared" si="2"/>
        <v>21.822600155691038</v>
      </c>
    </row>
    <row r="30" spans="1:54" x14ac:dyDescent="0.25">
      <c r="A30" s="2">
        <v>2003</v>
      </c>
      <c r="B30" s="2"/>
      <c r="C30" s="2"/>
      <c r="D30" s="3">
        <f>AVERAGE('Quarterly Average'!D109:D112)</f>
        <v>331.25</v>
      </c>
      <c r="E30" s="3">
        <f>AVERAGE('Quarterly Average'!E109:E112)</f>
        <v>359</v>
      </c>
      <c r="F30" s="3">
        <f>AVERAGE('Quarterly Average'!F109:F112)</f>
        <v>268.75</v>
      </c>
      <c r="G30" s="3">
        <f>AVERAGE('Quarterly Average'!G109:G112)</f>
        <v>250.5</v>
      </c>
      <c r="H30" s="3">
        <f>AVERAGE('Quarterly Average'!H109:H112)</f>
        <v>281</v>
      </c>
      <c r="I30" s="3">
        <f>AVERAGE('Quarterly Average'!I109:I112)</f>
        <v>252.75</v>
      </c>
      <c r="J30" s="3">
        <f>AVERAGE('Quarterly Average'!J109:J112)</f>
        <v>267.5</v>
      </c>
      <c r="K30" s="3">
        <f>AVERAGE('Quarterly Average'!K109:K112)</f>
        <v>327.75</v>
      </c>
      <c r="L30" s="3">
        <f>AVERAGE('Quarterly Average'!L109:L112)</f>
        <v>248.75</v>
      </c>
      <c r="M30" s="3">
        <f>AVERAGE('Quarterly Average'!M109:M112)</f>
        <v>274.25</v>
      </c>
      <c r="N30" s="3">
        <f>AVERAGE('Quarterly Average'!N109:N112)</f>
        <v>336</v>
      </c>
      <c r="O30" s="3">
        <f>AVERAGE('Quarterly Average'!O109:O112)</f>
        <v>327.5</v>
      </c>
      <c r="P30" s="3">
        <f>AVERAGE('Quarterly Average'!P109:P112)</f>
        <v>249.75</v>
      </c>
      <c r="Q30" s="3">
        <f>AVERAGE('Quarterly Average'!Q109:Q112)</f>
        <v>292.25</v>
      </c>
      <c r="R30" s="3">
        <f>AVERAGE('Quarterly Average'!R109:R112)</f>
        <v>273.75</v>
      </c>
      <c r="S30" s="3">
        <f>AVERAGE('Quarterly Average'!S109:S112)</f>
        <v>287</v>
      </c>
      <c r="T30" s="3">
        <f>AVERAGE('Quarterly Average'!T109:T112)</f>
        <v>170.25</v>
      </c>
      <c r="U30" s="3">
        <f>AVERAGE('Quarterly Average'!U109:U112)</f>
        <v>186.25</v>
      </c>
      <c r="V30" s="3">
        <f>AVERAGE('Quarterly Average'!V109:V112)</f>
        <v>251</v>
      </c>
      <c r="W30" s="3">
        <f>AVERAGE('Quarterly Average'!W109:W112)</f>
        <v>276</v>
      </c>
      <c r="X30" s="3">
        <f>AVERAGE('Quarterly Average'!X109:X112)</f>
        <v>191.75</v>
      </c>
      <c r="Y30" s="3">
        <f>AVERAGE('Quarterly Average'!Y109:Y112)</f>
        <v>247.75</v>
      </c>
      <c r="Z30" s="3">
        <f>AVERAGE('Quarterly Average'!Z109:Z112)</f>
        <v>20.672499999999999</v>
      </c>
      <c r="AA30" s="3">
        <f>AVERAGE('Quarterly Average'!AA109:AA112)</f>
        <v>21.767499999999998</v>
      </c>
      <c r="AB30" s="3">
        <f>AVERAGE('Quarterly Average'!AB109:AB112)</f>
        <v>15.465</v>
      </c>
      <c r="AC30" s="3">
        <f>AVERAGE('Quarterly Average'!AC109:AC112)</f>
        <v>13.1225</v>
      </c>
      <c r="AD30" s="3">
        <f>AVERAGE('Quarterly Average'!AD109:AD112)</f>
        <v>23.942499999999999</v>
      </c>
      <c r="AE30" s="3">
        <f>AVERAGE('Quarterly Average'!AE109:AE112)</f>
        <v>20.6875</v>
      </c>
      <c r="AF30" s="3">
        <f>AVERAGE('Quarterly Average'!AF109:AF112)</f>
        <v>16.59</v>
      </c>
      <c r="AG30" s="3">
        <f>AVERAGE('Quarterly Average'!AG109:AG112)</f>
        <v>17.722499999999997</v>
      </c>
      <c r="AH30" s="3">
        <f>AVERAGE('Quarterly Average'!AH109:AH112)</f>
        <v>17.637499999999999</v>
      </c>
      <c r="AI30" s="3">
        <f>AVERAGE('Quarterly Average'!AI109:AI112)</f>
        <v>20.702500000000001</v>
      </c>
      <c r="AJ30" s="3">
        <f>AVERAGE('Quarterly Average'!AJ109:AJ112)</f>
        <v>19.297499999999999</v>
      </c>
      <c r="AK30" s="3">
        <f>AVERAGE('Quarterly Average'!AK109:AK112)</f>
        <v>22.41</v>
      </c>
      <c r="AL30" s="3">
        <f>AVERAGE('Quarterly Average'!AL109:AL112)</f>
        <v>14.067500000000001</v>
      </c>
      <c r="AM30" s="3">
        <f>AVERAGE('Quarterly Average'!AM109:AM112)</f>
        <v>17.622499999999999</v>
      </c>
      <c r="AN30" s="3">
        <f>AVERAGE('Quarterly Average'!AN109:AN112)</f>
        <v>14.9275</v>
      </c>
      <c r="AO30" s="3">
        <f>AVERAGE('Quarterly Average'!AO109:AO112)</f>
        <v>16.547499999999999</v>
      </c>
      <c r="AP30" s="3">
        <f>AVERAGE('Quarterly Average'!AP109:AP112)</f>
        <v>15.455</v>
      </c>
      <c r="AQ30" s="3">
        <f>AVERAGE('Quarterly Average'!AQ109:AQ112)</f>
        <v>19.774999999999999</v>
      </c>
      <c r="AR30" s="3">
        <f>AVERAGE('Quarterly Average'!AR109:AR112)</f>
        <v>15.7425</v>
      </c>
      <c r="AS30" s="3">
        <f>AVERAGE('Quarterly Average'!AS109:AS112)</f>
        <v>14.577500000000001</v>
      </c>
      <c r="AT30" s="3">
        <f>AVERAGE('Quarterly Average'!AT109:AT112)</f>
        <v>23.092500000000001</v>
      </c>
      <c r="AU30" s="3">
        <f>AVERAGE('Quarterly Average'!AU109:AU112)</f>
        <v>22.127499999999998</v>
      </c>
      <c r="AV30" s="3">
        <f>SUMPRODUCT(D30:Y30,'Quarterly Average'!D$234:Y$234)</f>
        <v>275.67897112773358</v>
      </c>
      <c r="AW30" s="3">
        <f>SUMPRODUCT(Z30:AU30,'Quarterly Average'!Z$234:AU$234)</f>
        <v>19.283281474233529</v>
      </c>
      <c r="AX30" s="2">
        <v>1.0266304347826087</v>
      </c>
      <c r="AY30" s="5">
        <f t="shared" si="0"/>
        <v>1.2477504528985504</v>
      </c>
      <c r="AZ30" s="5">
        <v>184</v>
      </c>
      <c r="BA30" s="5">
        <f t="shared" si="1"/>
        <v>343.97856107923593</v>
      </c>
      <c r="BB30" s="2">
        <f t="shared" si="2"/>
        <v>24.060723192845114</v>
      </c>
    </row>
    <row r="31" spans="1:54" x14ac:dyDescent="0.25">
      <c r="A31" s="2">
        <v>2004</v>
      </c>
      <c r="B31" s="2"/>
      <c r="C31" s="2"/>
      <c r="D31" s="3">
        <f>AVERAGE('Quarterly Average'!D113:D116)</f>
        <v>339.25</v>
      </c>
      <c r="E31" s="3">
        <f>AVERAGE('Quarterly Average'!E113:E116)</f>
        <v>369</v>
      </c>
      <c r="F31" s="3">
        <f>AVERAGE('Quarterly Average'!F113:F116)</f>
        <v>303.5</v>
      </c>
      <c r="G31" s="3">
        <f>AVERAGE('Quarterly Average'!G113:G116)</f>
        <v>255.25</v>
      </c>
      <c r="H31" s="3">
        <f>AVERAGE('Quarterly Average'!H113:H116)</f>
        <v>309.5</v>
      </c>
      <c r="I31" s="3">
        <f>AVERAGE('Quarterly Average'!I113:I116)</f>
        <v>277.5</v>
      </c>
      <c r="J31" s="3">
        <f>AVERAGE('Quarterly Average'!J113:J116)</f>
        <v>277</v>
      </c>
      <c r="K31" s="3">
        <f>AVERAGE('Quarterly Average'!K113:K116)</f>
        <v>340</v>
      </c>
      <c r="L31" s="3">
        <f>AVERAGE('Quarterly Average'!L113:L116)</f>
        <v>287.5</v>
      </c>
      <c r="M31" s="3">
        <f>AVERAGE('Quarterly Average'!M113:M116)</f>
        <v>272</v>
      </c>
      <c r="N31" s="3">
        <f>AVERAGE('Quarterly Average'!N113:N116)</f>
        <v>352.25</v>
      </c>
      <c r="O31" s="3">
        <f>AVERAGE('Quarterly Average'!O113:O116)</f>
        <v>345</v>
      </c>
      <c r="P31" s="3">
        <f>AVERAGE('Quarterly Average'!P113:P116)</f>
        <v>187.5</v>
      </c>
      <c r="Q31" s="3">
        <f>AVERAGE('Quarterly Average'!Q113:Q116)</f>
        <v>286.25</v>
      </c>
      <c r="R31" s="3">
        <f>AVERAGE('Quarterly Average'!R113:R116)</f>
        <v>284.5</v>
      </c>
      <c r="S31" s="3">
        <f>AVERAGE('Quarterly Average'!S113:S116)</f>
        <v>306.5</v>
      </c>
      <c r="T31" s="3">
        <f>AVERAGE('Quarterly Average'!T113:T116)</f>
        <v>223.5</v>
      </c>
      <c r="U31" s="3">
        <f>AVERAGE('Quarterly Average'!U113:U116)</f>
        <v>260.25</v>
      </c>
      <c r="V31" s="3">
        <f>AVERAGE('Quarterly Average'!V113:V116)</f>
        <v>297</v>
      </c>
      <c r="W31" s="3">
        <f>AVERAGE('Quarterly Average'!W113:W116)</f>
        <v>281.75</v>
      </c>
      <c r="X31" s="3">
        <f>AVERAGE('Quarterly Average'!X113:X116)</f>
        <v>178.25</v>
      </c>
      <c r="Y31" s="3">
        <f>AVERAGE('Quarterly Average'!Y113:Y116)</f>
        <v>249.5</v>
      </c>
      <c r="Z31" s="3">
        <f>AVERAGE('Quarterly Average'!Z113:Z116)</f>
        <v>17.107500000000002</v>
      </c>
      <c r="AA31" s="3">
        <f>AVERAGE('Quarterly Average'!AA113:AA116)</f>
        <v>20.349999999999998</v>
      </c>
      <c r="AB31" s="3">
        <f>AVERAGE('Quarterly Average'!AB113:AB116)</f>
        <v>16.767500000000002</v>
      </c>
      <c r="AC31" s="3">
        <f>AVERAGE('Quarterly Average'!AC113:AC116)</f>
        <v>12.395000000000001</v>
      </c>
      <c r="AD31" s="3">
        <f>AVERAGE('Quarterly Average'!AD113:AD116)</f>
        <v>22.369999999999997</v>
      </c>
      <c r="AE31" s="3">
        <f>AVERAGE('Quarterly Average'!AE113:AE116)</f>
        <v>19.592500000000001</v>
      </c>
      <c r="AF31" s="3">
        <f>AVERAGE('Quarterly Average'!AF113:AF116)</f>
        <v>16.45</v>
      </c>
      <c r="AG31" s="3">
        <f>AVERAGE('Quarterly Average'!AG113:AG116)</f>
        <v>17.565000000000001</v>
      </c>
      <c r="AH31" s="3">
        <f>AVERAGE('Quarterly Average'!AH113:AH116)</f>
        <v>18.285</v>
      </c>
      <c r="AI31" s="3">
        <f>AVERAGE('Quarterly Average'!AI113:AI116)</f>
        <v>16.41</v>
      </c>
      <c r="AJ31" s="3">
        <f>AVERAGE('Quarterly Average'!AJ113:AJ116)</f>
        <v>19.355</v>
      </c>
      <c r="AK31" s="3">
        <f>AVERAGE('Quarterly Average'!AK113:AK116)</f>
        <v>19.774999999999999</v>
      </c>
      <c r="AL31" s="3">
        <f>AVERAGE('Quarterly Average'!AL113:AL116)</f>
        <v>11.69</v>
      </c>
      <c r="AM31" s="3">
        <f>AVERAGE('Quarterly Average'!AM113:AM116)</f>
        <v>16.9375</v>
      </c>
      <c r="AN31" s="3">
        <f>AVERAGE('Quarterly Average'!AN113:AN116)</f>
        <v>14.577500000000001</v>
      </c>
      <c r="AO31" s="3">
        <f>AVERAGE('Quarterly Average'!AO113:AO116)</f>
        <v>15.71</v>
      </c>
      <c r="AP31" s="3">
        <f>AVERAGE('Quarterly Average'!AP113:AP116)</f>
        <v>17.995000000000001</v>
      </c>
      <c r="AQ31" s="3">
        <f>AVERAGE('Quarterly Average'!AQ113:AQ116)</f>
        <v>17.32</v>
      </c>
      <c r="AR31" s="3">
        <f>AVERAGE('Quarterly Average'!AR113:AR116)</f>
        <v>18.765000000000001</v>
      </c>
      <c r="AS31" s="3">
        <f>AVERAGE('Quarterly Average'!AS113:AS116)</f>
        <v>15.1175</v>
      </c>
      <c r="AT31" s="3">
        <f>AVERAGE('Quarterly Average'!AT113:AT116)</f>
        <v>19.592500000000001</v>
      </c>
      <c r="AU31" s="3">
        <f>AVERAGE('Quarterly Average'!AU113:AU116)</f>
        <v>20.782500000000002</v>
      </c>
      <c r="AV31" s="3">
        <f>SUMPRODUCT(D31:Y31,'Quarterly Average'!D$234:Y$234)</f>
        <v>296.08477833627137</v>
      </c>
      <c r="AW31" s="3">
        <f>SUMPRODUCT(Z31:AU31,'Quarterly Average'!Z$234:AU$234)</f>
        <v>18.237196673189825</v>
      </c>
      <c r="AX31" s="31">
        <v>1</v>
      </c>
      <c r="AY31" s="5">
        <f t="shared" si="0"/>
        <v>1.2153306277294984</v>
      </c>
      <c r="AZ31" s="5">
        <v>188.9083333333333</v>
      </c>
      <c r="BA31" s="5">
        <f t="shared" si="1"/>
        <v>359.84089951657006</v>
      </c>
      <c r="BB31" s="2">
        <f t="shared" si="2"/>
        <v>22.164223680854111</v>
      </c>
    </row>
    <row r="32" spans="1:54" x14ac:dyDescent="0.25">
      <c r="A32" s="2">
        <v>2005</v>
      </c>
      <c r="B32" s="2"/>
      <c r="C32" s="2"/>
      <c r="D32" s="3">
        <f>AVERAGE('Quarterly Average'!D117:D120)</f>
        <v>370.5</v>
      </c>
      <c r="E32" s="3">
        <f>AVERAGE('Quarterly Average'!E117:E120)</f>
        <v>367.25</v>
      </c>
      <c r="F32" s="3">
        <f>AVERAGE('Quarterly Average'!F117:F120)</f>
        <v>354.75</v>
      </c>
      <c r="G32" s="3">
        <f>AVERAGE('Quarterly Average'!G117:G120)</f>
        <v>276.25</v>
      </c>
      <c r="H32" s="3">
        <f>AVERAGE('Quarterly Average'!H117:H120)</f>
        <v>315.25</v>
      </c>
      <c r="I32" s="3">
        <f>AVERAGE('Quarterly Average'!I117:I120)</f>
        <v>298</v>
      </c>
      <c r="J32" s="3">
        <f>AVERAGE('Quarterly Average'!J117:J120)</f>
        <v>309.5</v>
      </c>
      <c r="K32" s="3">
        <f>AVERAGE('Quarterly Average'!K117:K120)</f>
        <v>357.5</v>
      </c>
      <c r="L32" s="3">
        <f>AVERAGE('Quarterly Average'!L117:L120)</f>
        <v>311.5</v>
      </c>
      <c r="M32" s="3">
        <f>AVERAGE('Quarterly Average'!M117:M120)</f>
        <v>267.5</v>
      </c>
      <c r="N32" s="3">
        <f>AVERAGE('Quarterly Average'!N117:N120)</f>
        <v>327.25</v>
      </c>
      <c r="O32" s="3">
        <f>AVERAGE('Quarterly Average'!O117:O120)</f>
        <v>325.75</v>
      </c>
      <c r="P32" s="3">
        <f>AVERAGE('Quarterly Average'!P117:P120)</f>
        <v>220.5</v>
      </c>
      <c r="Q32" s="3">
        <f>AVERAGE('Quarterly Average'!Q117:Q120)</f>
        <v>299</v>
      </c>
      <c r="R32" s="3">
        <f>AVERAGE('Quarterly Average'!R117:R120)</f>
        <v>298.5</v>
      </c>
      <c r="S32" s="3">
        <f>AVERAGE('Quarterly Average'!S117:S120)</f>
        <v>327</v>
      </c>
      <c r="T32" s="3">
        <f>AVERAGE('Quarterly Average'!T117:T120)</f>
        <v>219.5</v>
      </c>
      <c r="U32" s="3">
        <f>AVERAGE('Quarterly Average'!U117:U120)</f>
        <v>240.25</v>
      </c>
      <c r="V32" s="3">
        <f>AVERAGE('Quarterly Average'!V117:V120)</f>
        <v>321.5</v>
      </c>
      <c r="W32" s="3">
        <f>AVERAGE('Quarterly Average'!W117:W120)</f>
        <v>319</v>
      </c>
      <c r="X32" s="3">
        <f>AVERAGE('Quarterly Average'!X117:X120)</f>
        <v>199.25</v>
      </c>
      <c r="Y32" s="3">
        <f>AVERAGE('Quarterly Average'!Y117:Y120)</f>
        <v>278.75</v>
      </c>
      <c r="Z32" s="3">
        <f>AVERAGE('Quarterly Average'!Z117:Z120)</f>
        <v>20.357499999999998</v>
      </c>
      <c r="AA32" s="3">
        <f>AVERAGE('Quarterly Average'!AA117:AA120)</f>
        <v>20.865000000000002</v>
      </c>
      <c r="AB32" s="3">
        <f>AVERAGE('Quarterly Average'!AB117:AB120)</f>
        <v>23.79</v>
      </c>
      <c r="AC32" s="3">
        <f>AVERAGE('Quarterly Average'!AC117:AC120)</f>
        <v>16.5</v>
      </c>
      <c r="AD32" s="3">
        <f>AVERAGE('Quarterly Average'!AD117:AD120)</f>
        <v>20.327500000000001</v>
      </c>
      <c r="AE32" s="3">
        <f>AVERAGE('Quarterly Average'!AE117:AE120)</f>
        <v>20.215</v>
      </c>
      <c r="AF32" s="3">
        <f>AVERAGE('Quarterly Average'!AF117:AF120)</f>
        <v>18.164999999999999</v>
      </c>
      <c r="AG32" s="3">
        <f>AVERAGE('Quarterly Average'!AG117:AG120)</f>
        <v>18.587499999999999</v>
      </c>
      <c r="AH32" s="3">
        <f>AVERAGE('Quarterly Average'!AH117:AH120)</f>
        <v>22.622499999999999</v>
      </c>
      <c r="AI32" s="3">
        <f>AVERAGE('Quarterly Average'!AI117:AI120)</f>
        <v>17.342500000000001</v>
      </c>
      <c r="AJ32" s="3">
        <f>AVERAGE('Quarterly Average'!AJ117:AJ120)</f>
        <v>22.765000000000001</v>
      </c>
      <c r="AK32" s="3">
        <f>AVERAGE('Quarterly Average'!AK117:AK120)</f>
        <v>21.975000000000001</v>
      </c>
      <c r="AL32" s="3">
        <f>AVERAGE('Quarterly Average'!AL117:AL120)</f>
        <v>12.9125</v>
      </c>
      <c r="AM32" s="3">
        <f>AVERAGE('Quarterly Average'!AM117:AM120)</f>
        <v>16.355</v>
      </c>
      <c r="AN32" s="3">
        <f>AVERAGE('Quarterly Average'!AN117:AN120)</f>
        <v>16.245000000000001</v>
      </c>
      <c r="AO32" s="3">
        <f>AVERAGE('Quarterly Average'!AO117:AO120)</f>
        <v>17.454999999999998</v>
      </c>
      <c r="AP32" s="3">
        <f>AVERAGE('Quarterly Average'!AP117:AP120)</f>
        <v>16.4375</v>
      </c>
      <c r="AQ32" s="3">
        <f>AVERAGE('Quarterly Average'!AQ117:AQ120)</f>
        <v>19.579999999999998</v>
      </c>
      <c r="AR32" s="3">
        <f>AVERAGE('Quarterly Average'!AR117:AR120)</f>
        <v>29.195000000000004</v>
      </c>
      <c r="AS32" s="3">
        <f>AVERAGE('Quarterly Average'!AS117:AS120)</f>
        <v>19.5</v>
      </c>
      <c r="AT32" s="3">
        <f>AVERAGE('Quarterly Average'!AT117:AT120)</f>
        <v>20.07</v>
      </c>
      <c r="AU32" s="3">
        <f>AVERAGE('Quarterly Average'!AU117:AU120)</f>
        <v>20.754999999999999</v>
      </c>
      <c r="AV32" s="3">
        <f>SUMPRODUCT(D32:Y32,'Quarterly Average'!D$234:Y$234)</f>
        <v>310.90611272571346</v>
      </c>
      <c r="AW32" s="3">
        <f>SUMPRODUCT(Z32:AU32,'Quarterly Average'!Z$234:AU$234)</f>
        <v>19.721245270711034</v>
      </c>
      <c r="AX32" s="31"/>
      <c r="AY32" s="5">
        <f t="shared" si="0"/>
        <v>1.1757566575623077</v>
      </c>
      <c r="AZ32" s="5">
        <v>195.26666666666665</v>
      </c>
      <c r="BA32" s="5">
        <f t="shared" si="1"/>
        <v>365.54993191407493</v>
      </c>
      <c r="BB32" s="2">
        <f t="shared" si="2"/>
        <v>23.187385422457673</v>
      </c>
    </row>
    <row r="33" spans="1:54" x14ac:dyDescent="0.25">
      <c r="A33" s="2">
        <v>2006</v>
      </c>
      <c r="B33" s="2"/>
      <c r="C33" s="2"/>
      <c r="D33" s="3">
        <f>AVERAGE('Quarterly Average'!D121:D124)</f>
        <v>326.25</v>
      </c>
      <c r="E33" s="3">
        <f>AVERAGE('Quarterly Average'!E121:E124)</f>
        <v>345.75</v>
      </c>
      <c r="F33" s="3">
        <f>AVERAGE('Quarterly Average'!F121:F124)</f>
        <v>333.25</v>
      </c>
      <c r="G33" s="3">
        <f>AVERAGE('Quarterly Average'!G121:G124)</f>
        <v>274</v>
      </c>
      <c r="H33" s="3">
        <f>AVERAGE('Quarterly Average'!H121:H124)</f>
        <v>287.25</v>
      </c>
      <c r="I33" s="3">
        <f>AVERAGE('Quarterly Average'!I121:I124)</f>
        <v>285.5</v>
      </c>
      <c r="J33" s="3">
        <f>AVERAGE('Quarterly Average'!J121:J124)</f>
        <v>299.25</v>
      </c>
      <c r="K33" s="3">
        <f>AVERAGE('Quarterly Average'!K121:K124)</f>
        <v>336.5</v>
      </c>
      <c r="L33" s="3">
        <f>AVERAGE('Quarterly Average'!L121:L124)</f>
        <v>307.25</v>
      </c>
      <c r="M33" s="3">
        <f>AVERAGE('Quarterly Average'!M121:M124)</f>
        <v>264</v>
      </c>
      <c r="N33" s="3">
        <f>AVERAGE('Quarterly Average'!N121:N124)</f>
        <v>316.75</v>
      </c>
      <c r="O33" s="3">
        <f>AVERAGE('Quarterly Average'!O121:O124)</f>
        <v>302.5</v>
      </c>
      <c r="P33" s="3">
        <f>AVERAGE('Quarterly Average'!P121:P124)</f>
        <v>216.5</v>
      </c>
      <c r="Q33" s="3">
        <f>AVERAGE('Quarterly Average'!Q121:Q124)</f>
        <v>309.75</v>
      </c>
      <c r="R33" s="3">
        <f>AVERAGE('Quarterly Average'!R121:R124)</f>
        <v>292.25</v>
      </c>
      <c r="S33" s="3">
        <f>AVERAGE('Quarterly Average'!S121:S124)</f>
        <v>317.75</v>
      </c>
      <c r="T33" s="3">
        <f>AVERAGE('Quarterly Average'!T121:T124)</f>
        <v>203.25</v>
      </c>
      <c r="U33" s="3">
        <f>AVERAGE('Quarterly Average'!U121:U124)</f>
        <v>217</v>
      </c>
      <c r="V33" s="3">
        <f>AVERAGE('Quarterly Average'!V121:V124)</f>
        <v>282.5</v>
      </c>
      <c r="W33" s="3">
        <f>AVERAGE('Quarterly Average'!W121:W124)</f>
        <v>324.25</v>
      </c>
      <c r="X33" s="3">
        <f>AVERAGE('Quarterly Average'!X121:X124)</f>
        <v>208.5</v>
      </c>
      <c r="Y33" s="3">
        <f>AVERAGE('Quarterly Average'!Y121:Y124)</f>
        <v>261.5</v>
      </c>
      <c r="Z33" s="3">
        <f>AVERAGE('Quarterly Average'!Z121:Z124)</f>
        <v>17.164999999999999</v>
      </c>
      <c r="AA33" s="3">
        <f>AVERAGE('Quarterly Average'!AA121:AA124)</f>
        <v>18.962499999999999</v>
      </c>
      <c r="AB33" s="3">
        <f>AVERAGE('Quarterly Average'!AB121:AB124)</f>
        <v>19.954999999999998</v>
      </c>
      <c r="AC33" s="3">
        <f>AVERAGE('Quarterly Average'!AC121:AC124)</f>
        <v>14.037500000000001</v>
      </c>
      <c r="AD33" s="3">
        <f>AVERAGE('Quarterly Average'!AD121:AD124)</f>
        <v>20.5825</v>
      </c>
      <c r="AE33" s="3">
        <f>AVERAGE('Quarterly Average'!AE121:AE124)</f>
        <v>19.682500000000001</v>
      </c>
      <c r="AF33" s="3">
        <f>AVERAGE('Quarterly Average'!AF121:AF124)</f>
        <v>15.557500000000001</v>
      </c>
      <c r="AG33" s="3">
        <f>AVERAGE('Quarterly Average'!AG121:AG124)</f>
        <v>18.032499999999999</v>
      </c>
      <c r="AH33" s="3">
        <f>AVERAGE('Quarterly Average'!AH121:AH124)</f>
        <v>19.664999999999999</v>
      </c>
      <c r="AI33" s="3">
        <f>AVERAGE('Quarterly Average'!AI121:AI124)</f>
        <v>14.745000000000001</v>
      </c>
      <c r="AJ33" s="3">
        <f>AVERAGE('Quarterly Average'!AJ121:AJ124)</f>
        <v>20.029999999999998</v>
      </c>
      <c r="AK33" s="3">
        <f>AVERAGE('Quarterly Average'!AK121:AK124)</f>
        <v>16.190000000000001</v>
      </c>
      <c r="AL33" s="3">
        <f>AVERAGE('Quarterly Average'!AL121:AL124)</f>
        <v>12.525</v>
      </c>
      <c r="AM33" s="3">
        <f>AVERAGE('Quarterly Average'!AM121:AM124)</f>
        <v>16.265000000000001</v>
      </c>
      <c r="AN33" s="3">
        <f>AVERAGE('Quarterly Average'!AN121:AN124)</f>
        <v>18.217500000000001</v>
      </c>
      <c r="AO33" s="3">
        <f>AVERAGE('Quarterly Average'!AO121:AO124)</f>
        <v>18.845000000000002</v>
      </c>
      <c r="AP33" s="3">
        <f>AVERAGE('Quarterly Average'!AP121:AP124)</f>
        <v>15.0625</v>
      </c>
      <c r="AQ33" s="3">
        <f>AVERAGE('Quarterly Average'!AQ121:AQ124)</f>
        <v>17.587500000000002</v>
      </c>
      <c r="AR33" s="3">
        <f>AVERAGE('Quarterly Average'!AR121:AR124)</f>
        <v>20.73</v>
      </c>
      <c r="AS33" s="3">
        <f>AVERAGE('Quarterly Average'!AS121:AS124)</f>
        <v>16.2925</v>
      </c>
      <c r="AT33" s="3">
        <f>AVERAGE('Quarterly Average'!AT121:AT124)</f>
        <v>16.952500000000001</v>
      </c>
      <c r="AU33" s="3">
        <f>AVERAGE('Quarterly Average'!AU121:AU124)</f>
        <v>19.310000000000002</v>
      </c>
      <c r="AV33" s="3">
        <f>SUMPRODUCT(D33:Y33,'Quarterly Average'!D$234:Y$234)</f>
        <v>294.75593465624854</v>
      </c>
      <c r="AW33" s="3">
        <f>SUMPRODUCT(Z33:AU33,'Quarterly Average'!Z$234:AU$234)</f>
        <v>17.971904924983701</v>
      </c>
      <c r="AX33" s="31"/>
      <c r="AY33" s="5">
        <f t="shared" si="0"/>
        <v>1.1390552776284777</v>
      </c>
      <c r="AZ33" s="5">
        <v>201.55833333333337</v>
      </c>
      <c r="BA33" s="5">
        <f t="shared" si="1"/>
        <v>335.74330298251459</v>
      </c>
      <c r="BB33" s="2">
        <f t="shared" si="2"/>
        <v>20.470993153839913</v>
      </c>
    </row>
    <row r="34" spans="1:54" x14ac:dyDescent="0.25">
      <c r="A34" s="2">
        <v>2007</v>
      </c>
      <c r="B34" s="2"/>
      <c r="C34" s="2"/>
      <c r="D34" s="3">
        <f>AVERAGE('Quarterly Average'!D125:D128)</f>
        <v>283</v>
      </c>
      <c r="E34" s="3">
        <f>AVERAGE('Quarterly Average'!E125:E128)</f>
        <v>298.75</v>
      </c>
      <c r="F34" s="3">
        <f>AVERAGE('Quarterly Average'!F125:F128)</f>
        <v>360.5</v>
      </c>
      <c r="G34" s="3">
        <f>AVERAGE('Quarterly Average'!G125:G128)</f>
        <v>253</v>
      </c>
      <c r="H34" s="3">
        <f>AVERAGE('Quarterly Average'!H125:H128)</f>
        <v>280.25</v>
      </c>
      <c r="I34" s="3">
        <f>AVERAGE('Quarterly Average'!I125:I128)</f>
        <v>268.25</v>
      </c>
      <c r="J34" s="3">
        <f>AVERAGE('Quarterly Average'!J125:J128)</f>
        <v>279.75</v>
      </c>
      <c r="K34" s="3">
        <f>AVERAGE('Quarterly Average'!K125:K128)</f>
        <v>293.5</v>
      </c>
      <c r="L34" s="3">
        <f>AVERAGE('Quarterly Average'!L125:L128)</f>
        <v>322.75</v>
      </c>
      <c r="M34" s="3">
        <f>AVERAGE('Quarterly Average'!M125:M128)</f>
        <v>306</v>
      </c>
      <c r="N34" s="3">
        <f>AVERAGE('Quarterly Average'!N125:N128)</f>
        <v>279.25</v>
      </c>
      <c r="O34" s="3">
        <f>AVERAGE('Quarterly Average'!O125:O128)</f>
        <v>298.25</v>
      </c>
      <c r="P34" s="3">
        <f>AVERAGE('Quarterly Average'!P125:P128)</f>
        <v>202</v>
      </c>
      <c r="Q34" s="3">
        <f>AVERAGE('Quarterly Average'!Q125:Q128)</f>
        <v>296.5</v>
      </c>
      <c r="R34" s="3">
        <f>AVERAGE('Quarterly Average'!R125:R128)</f>
        <v>280.5</v>
      </c>
      <c r="S34" s="3">
        <f>AVERAGE('Quarterly Average'!S125:S128)</f>
        <v>305.5</v>
      </c>
      <c r="T34" s="3">
        <f>AVERAGE('Quarterly Average'!T125:T128)</f>
        <v>135.25</v>
      </c>
      <c r="U34" s="3">
        <f>AVERAGE('Quarterly Average'!U125:U128)</f>
        <v>177.75</v>
      </c>
      <c r="V34" s="3">
        <f>AVERAGE('Quarterly Average'!V125:V128)</f>
        <v>316.5</v>
      </c>
      <c r="W34" s="3">
        <f>AVERAGE('Quarterly Average'!W125:W128)</f>
        <v>338</v>
      </c>
      <c r="X34" s="3">
        <f>AVERAGE('Quarterly Average'!X125:X128)</f>
        <v>259.75</v>
      </c>
      <c r="Y34" s="3">
        <f>AVERAGE('Quarterly Average'!Y125:Y128)</f>
        <v>277</v>
      </c>
      <c r="Z34" s="3">
        <f>AVERAGE('Quarterly Average'!Z125:Z128)</f>
        <v>17.605</v>
      </c>
      <c r="AA34" s="3">
        <f>AVERAGE('Quarterly Average'!AA125:AA128)</f>
        <v>19.954999999999998</v>
      </c>
      <c r="AB34" s="3">
        <f>AVERAGE('Quarterly Average'!AB125:AB128)</f>
        <v>27.27</v>
      </c>
      <c r="AC34" s="3">
        <f>AVERAGE('Quarterly Average'!AC125:AC128)</f>
        <v>25.880000000000003</v>
      </c>
      <c r="AD34" s="3">
        <f>AVERAGE('Quarterly Average'!AD125:AD128)</f>
        <v>22.11</v>
      </c>
      <c r="AE34" s="3">
        <f>AVERAGE('Quarterly Average'!AE125:AE128)</f>
        <v>19.899999999999999</v>
      </c>
      <c r="AF34" s="3">
        <f>AVERAGE('Quarterly Average'!AF125:AF128)</f>
        <v>14.9625</v>
      </c>
      <c r="AG34" s="3">
        <f>AVERAGE('Quarterly Average'!AG125:AG128)</f>
        <v>19.38</v>
      </c>
      <c r="AH34" s="3">
        <f>AVERAGE('Quarterly Average'!AH125:AH128)</f>
        <v>25.7775</v>
      </c>
      <c r="AI34" s="3">
        <f>AVERAGE('Quarterly Average'!AI125:AI128)</f>
        <v>17.684999999999999</v>
      </c>
      <c r="AJ34" s="3">
        <f>AVERAGE('Quarterly Average'!AJ125:AJ128)</f>
        <v>21.747499999999999</v>
      </c>
      <c r="AK34" s="3">
        <f>AVERAGE('Quarterly Average'!AK125:AK128)</f>
        <v>20.309999999999999</v>
      </c>
      <c r="AL34" s="3">
        <f>AVERAGE('Quarterly Average'!AL125:AL128)</f>
        <v>12.2575</v>
      </c>
      <c r="AM34" s="3">
        <f>AVERAGE('Quarterly Average'!AM125:AM128)</f>
        <v>18.252500000000001</v>
      </c>
      <c r="AN34" s="3">
        <f>AVERAGE('Quarterly Average'!AN125:AN128)</f>
        <v>17.272500000000001</v>
      </c>
      <c r="AO34" s="3">
        <f>AVERAGE('Quarterly Average'!AO125:AO128)</f>
        <v>18.8475</v>
      </c>
      <c r="AP34" s="3">
        <f>AVERAGE('Quarterly Average'!AP125:AP128)</f>
        <v>23.247499999999999</v>
      </c>
      <c r="AQ34" s="3">
        <f>AVERAGE('Quarterly Average'!AQ125:AQ128)</f>
        <v>18.350000000000001</v>
      </c>
      <c r="AR34" s="3">
        <f>AVERAGE('Quarterly Average'!AR125:AR128)</f>
        <v>32.267499999999998</v>
      </c>
      <c r="AS34" s="3">
        <f>AVERAGE('Quarterly Average'!AS125:AS128)</f>
        <v>29.857500000000002</v>
      </c>
      <c r="AT34" s="3">
        <f>AVERAGE('Quarterly Average'!AT125:AT128)</f>
        <v>18.857500000000002</v>
      </c>
      <c r="AU34" s="3">
        <f>AVERAGE('Quarterly Average'!AU125:AU128)</f>
        <v>21.422499999999999</v>
      </c>
      <c r="AV34" s="3">
        <f>SUMPRODUCT(D34:Y34,'Quarterly Average'!D$234:Y$234)</f>
        <v>286.91117490113868</v>
      </c>
      <c r="AW34" s="3">
        <f>SUMPRODUCT(Z34:AU34,'Quarterly Average'!Z$234:AU$234)</f>
        <v>20.267251630789303</v>
      </c>
      <c r="AX34" s="31"/>
      <c r="AY34" s="5">
        <f t="shared" si="0"/>
        <v>1.107270520431006</v>
      </c>
      <c r="AZ34" s="5">
        <v>207.34416666666667</v>
      </c>
      <c r="BA34" s="5">
        <f t="shared" si="1"/>
        <v>317.68828595025525</v>
      </c>
      <c r="BB34" s="2">
        <f t="shared" si="2"/>
        <v>22.441330260930229</v>
      </c>
    </row>
    <row r="35" spans="1:54" x14ac:dyDescent="0.25">
      <c r="A35" s="2">
        <v>2008</v>
      </c>
      <c r="B35" s="2"/>
      <c r="C35" s="2"/>
      <c r="D35" s="3">
        <f>AVERAGE('Quarterly Average'!D129:D132)</f>
        <v>239</v>
      </c>
      <c r="E35" s="3">
        <f>AVERAGE('Quarterly Average'!E129:E132)</f>
        <v>270.75</v>
      </c>
      <c r="F35" s="3">
        <f>AVERAGE('Quarterly Average'!F129:F132)</f>
        <v>256.75</v>
      </c>
      <c r="G35" s="3">
        <f>AVERAGE('Quarterly Average'!G129:G132)</f>
        <v>198.25</v>
      </c>
      <c r="H35" s="3">
        <f>AVERAGE('Quarterly Average'!H129:H132)</f>
        <v>247.25</v>
      </c>
      <c r="I35" s="3">
        <f>AVERAGE('Quarterly Average'!I129:I132)</f>
        <v>252.25</v>
      </c>
      <c r="J35" s="3">
        <f>AVERAGE('Quarterly Average'!J129:J132)</f>
        <v>215.5</v>
      </c>
      <c r="K35" s="3">
        <f>AVERAGE('Quarterly Average'!K129:K132)</f>
        <v>240</v>
      </c>
      <c r="L35" s="3">
        <f>AVERAGE('Quarterly Average'!L129:L132)</f>
        <v>256.75</v>
      </c>
      <c r="M35" s="3">
        <f>AVERAGE('Quarterly Average'!M129:M132)</f>
        <v>241.5</v>
      </c>
      <c r="N35" s="3">
        <f>AVERAGE('Quarterly Average'!N129:N132)</f>
        <v>232.25</v>
      </c>
      <c r="O35" s="3">
        <f>AVERAGE('Quarterly Average'!O129:O132)</f>
        <v>270.5</v>
      </c>
      <c r="P35" s="3">
        <f>AVERAGE('Quarterly Average'!P129:P132)</f>
        <v>216.5</v>
      </c>
      <c r="Q35" s="3">
        <f>AVERAGE('Quarterly Average'!Q129:Q132)</f>
        <v>261.75</v>
      </c>
      <c r="R35" s="3">
        <f>AVERAGE('Quarterly Average'!R129:R132)</f>
        <v>253.25</v>
      </c>
      <c r="S35" s="3">
        <f>AVERAGE('Quarterly Average'!S129:S132)</f>
        <v>260.5</v>
      </c>
      <c r="T35" s="3">
        <f>AVERAGE('Quarterly Average'!T129:T132)</f>
        <v>110.75</v>
      </c>
      <c r="U35" s="3">
        <f>AVERAGE('Quarterly Average'!U129:U132)</f>
        <v>186.75</v>
      </c>
      <c r="V35" s="3">
        <f>AVERAGE('Quarterly Average'!V129:V132)</f>
        <v>234.25</v>
      </c>
      <c r="W35" s="3">
        <f>AVERAGE('Quarterly Average'!W129:W132)</f>
        <v>254.5</v>
      </c>
      <c r="X35" s="3">
        <f>AVERAGE('Quarterly Average'!X129:X132)</f>
        <v>194.25</v>
      </c>
      <c r="Y35" s="3">
        <f>AVERAGE('Quarterly Average'!Y129:Y132)</f>
        <v>234.5</v>
      </c>
      <c r="Z35" s="3">
        <f>AVERAGE('Quarterly Average'!Z129:Z132)</f>
        <v>19.984999999999999</v>
      </c>
      <c r="AA35" s="3">
        <f>AVERAGE('Quarterly Average'!AA129:AA132)</f>
        <v>25.4</v>
      </c>
      <c r="AB35" s="3">
        <f>AVERAGE('Quarterly Average'!AB129:AB132)</f>
        <v>31.0075</v>
      </c>
      <c r="AC35" s="3">
        <f>AVERAGE('Quarterly Average'!AC129:AC132)</f>
        <v>28.022500000000001</v>
      </c>
      <c r="AD35" s="3">
        <f>AVERAGE('Quarterly Average'!AD129:AD132)</f>
        <v>25.017499999999998</v>
      </c>
      <c r="AE35" s="3">
        <f>AVERAGE('Quarterly Average'!AE129:AE132)</f>
        <v>24.655000000000001</v>
      </c>
      <c r="AF35" s="3">
        <f>AVERAGE('Quarterly Average'!AF129:AF132)</f>
        <v>17.38</v>
      </c>
      <c r="AG35" s="3">
        <f>AVERAGE('Quarterly Average'!AG129:AG132)</f>
        <v>22.310000000000002</v>
      </c>
      <c r="AH35" s="3">
        <f>AVERAGE('Quarterly Average'!AH129:AH132)</f>
        <v>33.159999999999997</v>
      </c>
      <c r="AI35" s="3">
        <f>AVERAGE('Quarterly Average'!AI129:AI132)</f>
        <v>24.134999999999998</v>
      </c>
      <c r="AJ35" s="3">
        <f>AVERAGE('Quarterly Average'!AJ129:AJ132)</f>
        <v>22.6675</v>
      </c>
      <c r="AK35" s="3">
        <f>AVERAGE('Quarterly Average'!AK129:AK132)</f>
        <v>26.52</v>
      </c>
      <c r="AL35" s="3">
        <f>AVERAGE('Quarterly Average'!AL129:AL132)</f>
        <v>13.7875</v>
      </c>
      <c r="AM35" s="3">
        <f>AVERAGE('Quarterly Average'!AM129:AM132)</f>
        <v>18.422499999999999</v>
      </c>
      <c r="AN35" s="3">
        <f>AVERAGE('Quarterly Average'!AN129:AN132)</f>
        <v>18.552499999999998</v>
      </c>
      <c r="AO35" s="3">
        <f>AVERAGE('Quarterly Average'!AO129:AO132)</f>
        <v>21.692500000000003</v>
      </c>
      <c r="AP35" s="3">
        <f>AVERAGE('Quarterly Average'!AP129:AP132)</f>
        <v>23.267499999999998</v>
      </c>
      <c r="AQ35" s="3">
        <f>AVERAGE('Quarterly Average'!AQ129:AQ132)</f>
        <v>21.88</v>
      </c>
      <c r="AR35" s="3">
        <f>AVERAGE('Quarterly Average'!AR129:AR132)</f>
        <v>29.887499999999999</v>
      </c>
      <c r="AS35" s="3">
        <f>AVERAGE('Quarterly Average'!AS129:AS132)</f>
        <v>24.307500000000001</v>
      </c>
      <c r="AT35" s="3">
        <f>AVERAGE('Quarterly Average'!AT129:AT132)</f>
        <v>16.925000000000001</v>
      </c>
      <c r="AU35" s="3">
        <f>AVERAGE('Quarterly Average'!AU129:AU132)</f>
        <v>20.655000000000001</v>
      </c>
      <c r="AV35" s="3">
        <f>SUMPRODUCT(D35:Y35,'Quarterly Average'!D$234:Y$234)</f>
        <v>239.80502942017245</v>
      </c>
      <c r="AW35" s="3">
        <f>SUMPRODUCT(Z35:AU35,'Quarterly Average'!Z$234:AU$234)</f>
        <v>23.541840508806267</v>
      </c>
      <c r="AX35" s="31"/>
      <c r="AY35" s="5">
        <f t="shared" si="0"/>
        <v>1.0665809540733031</v>
      </c>
      <c r="AZ35" s="5">
        <v>215.25424999999998</v>
      </c>
      <c r="BA35" s="5">
        <f t="shared" si="1"/>
        <v>255.77147707054405</v>
      </c>
      <c r="BB35" s="2">
        <f t="shared" si="2"/>
        <v>25.109278710524123</v>
      </c>
    </row>
    <row r="36" spans="1:54" x14ac:dyDescent="0.25">
      <c r="A36" s="2">
        <v>2009</v>
      </c>
      <c r="B36" s="2"/>
      <c r="C36" s="2"/>
      <c r="D36" s="3">
        <f>AVERAGE('Quarterly Average'!D133:D136)</f>
        <v>199</v>
      </c>
      <c r="E36" s="3">
        <f>AVERAGE('Quarterly Average'!E133:E136)</f>
        <v>214.25</v>
      </c>
      <c r="F36" s="3">
        <f>AVERAGE('Quarterly Average'!F133:F136)</f>
        <v>219</v>
      </c>
      <c r="G36" s="3">
        <f>AVERAGE('Quarterly Average'!G133:G136)</f>
        <v>174.5</v>
      </c>
      <c r="H36" s="3">
        <f>AVERAGE('Quarterly Average'!H133:H136)</f>
        <v>223.5</v>
      </c>
      <c r="I36" s="3">
        <f>AVERAGE('Quarterly Average'!I133:I136)</f>
        <v>205.5</v>
      </c>
      <c r="J36" s="3">
        <f>AVERAGE('Quarterly Average'!J133:J136)</f>
        <v>190.75</v>
      </c>
      <c r="K36" s="3">
        <f>AVERAGE('Quarterly Average'!K133:K136)</f>
        <v>212.75</v>
      </c>
      <c r="L36" s="3">
        <f>AVERAGE('Quarterly Average'!L133:L136)</f>
        <v>233.25</v>
      </c>
      <c r="M36" s="3">
        <f>AVERAGE('Quarterly Average'!M133:M136)</f>
        <v>211.75</v>
      </c>
      <c r="N36" s="3">
        <f>AVERAGE('Quarterly Average'!N133:N136)</f>
        <v>220.75</v>
      </c>
      <c r="O36" s="3">
        <f>AVERAGE('Quarterly Average'!O133:O136)</f>
        <v>227</v>
      </c>
      <c r="P36" s="3">
        <f>AVERAGE('Quarterly Average'!P133:P136)</f>
        <v>174</v>
      </c>
      <c r="Q36" s="3">
        <f>AVERAGE('Quarterly Average'!Q133:Q136)</f>
        <v>219.75</v>
      </c>
      <c r="R36" s="3">
        <f>AVERAGE('Quarterly Average'!R133:R136)</f>
        <v>228.25</v>
      </c>
      <c r="S36" s="3">
        <f>AVERAGE('Quarterly Average'!S133:S136)</f>
        <v>232</v>
      </c>
      <c r="T36" s="3">
        <f>AVERAGE('Quarterly Average'!T133:T136)</f>
        <v>110.75</v>
      </c>
      <c r="U36" s="3">
        <f>AVERAGE('Quarterly Average'!U133:U136)</f>
        <v>175.75</v>
      </c>
      <c r="V36" s="3">
        <f>AVERAGE('Quarterly Average'!V133:V136)</f>
        <v>198</v>
      </c>
      <c r="W36" s="3">
        <f>AVERAGE('Quarterly Average'!W133:W136)</f>
        <v>206.5</v>
      </c>
      <c r="X36" s="3">
        <f>AVERAGE('Quarterly Average'!X133:X136)</f>
        <v>164.25</v>
      </c>
      <c r="Y36" s="3">
        <f>AVERAGE('Quarterly Average'!Y133:Y136)</f>
        <v>201</v>
      </c>
      <c r="Z36" s="3">
        <f>AVERAGE('Quarterly Average'!Z133:Z136)</f>
        <v>22.837499999999999</v>
      </c>
      <c r="AA36" s="3">
        <f>AVERAGE('Quarterly Average'!AA133:AA136)</f>
        <v>25.0625</v>
      </c>
      <c r="AB36" s="3">
        <f>AVERAGE('Quarterly Average'!AB133:AB136)</f>
        <v>27.442500000000003</v>
      </c>
      <c r="AC36" s="3">
        <f>AVERAGE('Quarterly Average'!AC133:AC136)</f>
        <v>23.035</v>
      </c>
      <c r="AD36" s="3">
        <f>AVERAGE('Quarterly Average'!AD133:AD136)</f>
        <v>25.494999999999997</v>
      </c>
      <c r="AE36" s="3">
        <f>AVERAGE('Quarterly Average'!AE133:AE136)</f>
        <v>23.729999999999997</v>
      </c>
      <c r="AF36" s="3">
        <f>AVERAGE('Quarterly Average'!AF133:AF136)</f>
        <v>18.0625</v>
      </c>
      <c r="AG36" s="3">
        <f>AVERAGE('Quarterly Average'!AG133:AG136)</f>
        <v>23.495000000000001</v>
      </c>
      <c r="AH36" s="3">
        <f>AVERAGE('Quarterly Average'!AH133:AH136)</f>
        <v>25.445</v>
      </c>
      <c r="AI36" s="3">
        <f>AVERAGE('Quarterly Average'!AI133:AI136)</f>
        <v>21.7225</v>
      </c>
      <c r="AJ36" s="3">
        <f>AVERAGE('Quarterly Average'!AJ133:AJ136)</f>
        <v>22.375</v>
      </c>
      <c r="AK36" s="3">
        <f>AVERAGE('Quarterly Average'!AK133:AK136)</f>
        <v>25.075000000000003</v>
      </c>
      <c r="AL36" s="3">
        <f>AVERAGE('Quarterly Average'!AL133:AL136)</f>
        <v>14.032499999999999</v>
      </c>
      <c r="AM36" s="3">
        <f>AVERAGE('Quarterly Average'!AM133:AM136)</f>
        <v>18.942500000000003</v>
      </c>
      <c r="AN36" s="3">
        <f>AVERAGE('Quarterly Average'!AN133:AN136)</f>
        <v>20.68</v>
      </c>
      <c r="AO36" s="3">
        <f>AVERAGE('Quarterly Average'!AO133:AO136)</f>
        <v>23.2775</v>
      </c>
      <c r="AP36" s="3">
        <f>AVERAGE('Quarterly Average'!AP133:AP136)</f>
        <v>17.75</v>
      </c>
      <c r="AQ36" s="3">
        <f>AVERAGE('Quarterly Average'!AQ133:AQ136)</f>
        <v>20.497500000000002</v>
      </c>
      <c r="AR36" s="3">
        <f>AVERAGE('Quarterly Average'!AR133:AR136)</f>
        <v>24.404999999999998</v>
      </c>
      <c r="AS36" s="3">
        <f>AVERAGE('Quarterly Average'!AS133:AS136)</f>
        <v>18.977499999999999</v>
      </c>
      <c r="AT36" s="3">
        <f>AVERAGE('Quarterly Average'!AT133:AT136)</f>
        <v>17.515000000000001</v>
      </c>
      <c r="AU36" s="3">
        <f>AVERAGE('Quarterly Average'!AU133:AU136)</f>
        <v>20.212499999999999</v>
      </c>
      <c r="AV36" s="3">
        <f>SUMPRODUCT(D36:Y36,'Quarterly Average'!D$234:Y$234)</f>
        <v>207.72994961646575</v>
      </c>
      <c r="AW36" s="3">
        <f>SUMPRODUCT(Z36:AU36,'Quarterly Average'!Z$234:AU$234)</f>
        <v>22.520939171559036</v>
      </c>
      <c r="AX36" s="31"/>
      <c r="AY36" s="5">
        <f t="shared" si="0"/>
        <v>1.0700088085332469</v>
      </c>
      <c r="AZ36" s="5">
        <v>214.56466666666668</v>
      </c>
      <c r="BA36" s="5">
        <f t="shared" si="1"/>
        <v>222.27287588578591</v>
      </c>
      <c r="BB36" s="2">
        <f t="shared" si="2"/>
        <v>24.097603290009612</v>
      </c>
    </row>
    <row r="37" spans="1:54" x14ac:dyDescent="0.25">
      <c r="A37" s="2">
        <v>2010</v>
      </c>
      <c r="B37" s="2"/>
      <c r="C37" s="2"/>
      <c r="D37" s="3">
        <f>AVERAGE('Quarterly Average'!D137:D140)</f>
        <v>201</v>
      </c>
      <c r="E37" s="3">
        <f>AVERAGE('Quarterly Average'!E137:E140)</f>
        <v>218.75</v>
      </c>
      <c r="F37" s="3">
        <f>AVERAGE('Quarterly Average'!F137:F140)</f>
        <v>214.25</v>
      </c>
      <c r="G37" s="3">
        <f>AVERAGE('Quarterly Average'!G137:G140)</f>
        <v>196.75</v>
      </c>
      <c r="H37" s="3">
        <f>AVERAGE('Quarterly Average'!H137:H140)</f>
        <v>227.75</v>
      </c>
      <c r="I37" s="3">
        <f>AVERAGE('Quarterly Average'!I137:I140)</f>
        <v>213.25</v>
      </c>
      <c r="J37" s="3">
        <f>AVERAGE('Quarterly Average'!J137:J140)</f>
        <v>217.25</v>
      </c>
      <c r="K37" s="3">
        <f>AVERAGE('Quarterly Average'!K137:K140)</f>
        <v>222.75</v>
      </c>
      <c r="L37" s="3">
        <f>AVERAGE('Quarterly Average'!L137:L140)</f>
        <v>239.5</v>
      </c>
      <c r="M37" s="3">
        <f>AVERAGE('Quarterly Average'!M137:M140)</f>
        <v>222</v>
      </c>
      <c r="N37" s="3">
        <f>AVERAGE('Quarterly Average'!N137:N140)</f>
        <v>226.25</v>
      </c>
      <c r="O37" s="3">
        <f>AVERAGE('Quarterly Average'!O137:O140)</f>
        <v>259.75</v>
      </c>
      <c r="P37" s="3">
        <f>AVERAGE('Quarterly Average'!P137:P140)</f>
        <v>210.25</v>
      </c>
      <c r="Q37" s="3">
        <f>AVERAGE('Quarterly Average'!Q137:Q140)</f>
        <v>247.5</v>
      </c>
      <c r="R37" s="3">
        <f>AVERAGE('Quarterly Average'!R137:R140)</f>
        <v>210.25</v>
      </c>
      <c r="S37" s="3">
        <f>AVERAGE('Quarterly Average'!S137:S140)</f>
        <v>222.25</v>
      </c>
      <c r="T37" s="3">
        <f>AVERAGE('Quarterly Average'!T137:T140)</f>
        <v>121.75</v>
      </c>
      <c r="U37" s="3">
        <f>AVERAGE('Quarterly Average'!U137:U140)</f>
        <v>155</v>
      </c>
      <c r="V37" s="3">
        <f>AVERAGE('Quarterly Average'!V137:V140)</f>
        <v>196.25</v>
      </c>
      <c r="W37" s="3">
        <f>AVERAGE('Quarterly Average'!W137:W140)</f>
        <v>241.5</v>
      </c>
      <c r="X37" s="3">
        <f>AVERAGE('Quarterly Average'!X137:X140)</f>
        <v>159</v>
      </c>
      <c r="Y37" s="3">
        <f>AVERAGE('Quarterly Average'!Y137:Y140)</f>
        <v>206</v>
      </c>
      <c r="Z37" s="3">
        <f>AVERAGE('Quarterly Average'!Z137:Z140)</f>
        <v>25.155000000000001</v>
      </c>
      <c r="AA37" s="3">
        <f>AVERAGE('Quarterly Average'!AA137:AA140)</f>
        <v>29.597499999999997</v>
      </c>
      <c r="AB37" s="3">
        <f>AVERAGE('Quarterly Average'!AB137:AB140)</f>
        <v>31.835000000000001</v>
      </c>
      <c r="AC37" s="3">
        <f>AVERAGE('Quarterly Average'!AC137:AC140)</f>
        <v>25.6675</v>
      </c>
      <c r="AD37" s="3">
        <f>AVERAGE('Quarterly Average'!AD137:AD140)</f>
        <v>27.085000000000001</v>
      </c>
      <c r="AE37" s="3">
        <f>AVERAGE('Quarterly Average'!AE137:AE140)</f>
        <v>32.155000000000001</v>
      </c>
      <c r="AF37" s="3">
        <f>AVERAGE('Quarterly Average'!AF137:AF140)</f>
        <v>21.229999999999997</v>
      </c>
      <c r="AG37" s="3">
        <f>AVERAGE('Quarterly Average'!AG137:AG140)</f>
        <v>29.03</v>
      </c>
      <c r="AH37" s="3">
        <f>AVERAGE('Quarterly Average'!AH137:AH140)</f>
        <v>31.875</v>
      </c>
      <c r="AI37" s="3">
        <f>AVERAGE('Quarterly Average'!AI137:AI140)</f>
        <v>26.372499999999999</v>
      </c>
      <c r="AJ37" s="3">
        <f>AVERAGE('Quarterly Average'!AJ137:AJ140)</f>
        <v>28.484999999999999</v>
      </c>
      <c r="AK37" s="3">
        <f>AVERAGE('Quarterly Average'!AK137:AK140)</f>
        <v>31.29</v>
      </c>
      <c r="AL37" s="3">
        <f>AVERAGE('Quarterly Average'!AL137:AL140)</f>
        <v>19.814999999999998</v>
      </c>
      <c r="AM37" s="3">
        <f>AVERAGE('Quarterly Average'!AM137:AM140)</f>
        <v>23.9025</v>
      </c>
      <c r="AN37" s="3">
        <f>AVERAGE('Quarterly Average'!AN137:AN140)</f>
        <v>24.564999999999998</v>
      </c>
      <c r="AO37" s="3">
        <f>AVERAGE('Quarterly Average'!AO137:AO140)</f>
        <v>27.022500000000001</v>
      </c>
      <c r="AP37" s="3">
        <f>AVERAGE('Quarterly Average'!AP137:AP140)</f>
        <v>16.9575</v>
      </c>
      <c r="AQ37" s="3">
        <f>AVERAGE('Quarterly Average'!AQ137:AQ140)</f>
        <v>19.03</v>
      </c>
      <c r="AR37" s="3">
        <f>AVERAGE('Quarterly Average'!AR137:AR140)</f>
        <v>29.28</v>
      </c>
      <c r="AS37" s="3">
        <f>AVERAGE('Quarterly Average'!AS137:AS140)</f>
        <v>23.517499999999998</v>
      </c>
      <c r="AT37" s="3">
        <f>AVERAGE('Quarterly Average'!AT137:AT140)</f>
        <v>19.297499999999999</v>
      </c>
      <c r="AU37" s="3">
        <f>AVERAGE('Quarterly Average'!AU137:AU140)</f>
        <v>22.17</v>
      </c>
      <c r="AV37" s="3">
        <f>SUMPRODUCT(D37:Y37,'Quarterly Average'!D$234:Y$234)</f>
        <v>214.32976023154981</v>
      </c>
      <c r="AW37" s="3">
        <f>SUMPRODUCT(Z37:AU37,'Quarterly Average'!Z$234:AU$234)</f>
        <v>26.455849804305291</v>
      </c>
      <c r="AX37" s="31"/>
      <c r="AY37" s="5">
        <f t="shared" si="0"/>
        <v>1.0527793423857255</v>
      </c>
      <c r="AZ37" s="5">
        <v>218.07616666666672</v>
      </c>
      <c r="BA37" s="5">
        <f t="shared" si="1"/>
        <v>225.64194403026121</v>
      </c>
      <c r="BB37" s="2">
        <f t="shared" si="2"/>
        <v>27.852172159232047</v>
      </c>
    </row>
    <row r="38" spans="1:54" x14ac:dyDescent="0.25">
      <c r="A38" s="2">
        <v>2011</v>
      </c>
      <c r="B38" s="2"/>
      <c r="C38" s="2"/>
      <c r="D38" s="3">
        <f>AVERAGE('Quarterly Average'!D141:D144)</f>
        <v>173.75</v>
      </c>
      <c r="E38" s="3">
        <f>AVERAGE('Quarterly Average'!E141:E144)</f>
        <v>201.25</v>
      </c>
      <c r="F38" s="3">
        <f>AVERAGE('Quarterly Average'!F141:F144)</f>
        <v>178.5</v>
      </c>
      <c r="G38" s="3">
        <f>AVERAGE('Quarterly Average'!G141:G144)</f>
        <v>156.25</v>
      </c>
      <c r="H38" s="3">
        <f>AVERAGE('Quarterly Average'!H141:H144)</f>
        <v>219.75</v>
      </c>
      <c r="I38" s="3">
        <f>AVERAGE('Quarterly Average'!I141:I144)</f>
        <v>183.25</v>
      </c>
      <c r="J38" s="3">
        <f>AVERAGE('Quarterly Average'!J141:J144)</f>
        <v>188.5</v>
      </c>
      <c r="K38" s="3">
        <f>AVERAGE('Quarterly Average'!K141:K144)</f>
        <v>194.5</v>
      </c>
      <c r="L38" s="3">
        <f>AVERAGE('Quarterly Average'!L141:L144)</f>
        <v>206.25</v>
      </c>
      <c r="M38" s="3">
        <f>AVERAGE('Quarterly Average'!M141:M144)</f>
        <v>183</v>
      </c>
      <c r="N38" s="3">
        <f>AVERAGE('Quarterly Average'!N141:N144)</f>
        <v>170</v>
      </c>
      <c r="O38" s="3">
        <f>AVERAGE('Quarterly Average'!O141:O144)</f>
        <v>185.75</v>
      </c>
      <c r="P38" s="3">
        <f>AVERAGE('Quarterly Average'!P141:P144)</f>
        <v>152.5</v>
      </c>
      <c r="Q38" s="3">
        <f>AVERAGE('Quarterly Average'!Q141:Q144)</f>
        <v>208.75</v>
      </c>
      <c r="R38" s="3">
        <f>AVERAGE('Quarterly Average'!R141:R144)</f>
        <v>191</v>
      </c>
      <c r="S38" s="3">
        <f>AVERAGE('Quarterly Average'!S141:S144)</f>
        <v>201.5</v>
      </c>
      <c r="T38" s="3">
        <f>AVERAGE('Quarterly Average'!T141:T144)</f>
        <v>111.75</v>
      </c>
      <c r="U38" s="3">
        <f>AVERAGE('Quarterly Average'!U141:U144)</f>
        <v>121</v>
      </c>
      <c r="V38" s="3">
        <f>AVERAGE('Quarterly Average'!V141:V144)</f>
        <v>174.5</v>
      </c>
      <c r="W38" s="3">
        <f>AVERAGE('Quarterly Average'!W141:W144)</f>
        <v>226.75</v>
      </c>
      <c r="X38" s="3">
        <f>AVERAGE('Quarterly Average'!X141:X144)</f>
        <v>149.25</v>
      </c>
      <c r="Y38" s="3">
        <f>AVERAGE('Quarterly Average'!Y141:Y144)</f>
        <v>176.75</v>
      </c>
      <c r="Z38" s="3">
        <f>AVERAGE('Quarterly Average'!Z141:Z144)</f>
        <v>21.85</v>
      </c>
      <c r="AA38" s="3">
        <f>AVERAGE('Quarterly Average'!AA141:AA144)</f>
        <v>25.587499999999999</v>
      </c>
      <c r="AB38" s="3">
        <f>AVERAGE('Quarterly Average'!AB141:AB144)</f>
        <v>21.125</v>
      </c>
      <c r="AC38" s="3">
        <f>AVERAGE('Quarterly Average'!AC141:AC144)</f>
        <v>19.314999999999998</v>
      </c>
      <c r="AD38" s="3">
        <f>AVERAGE('Quarterly Average'!AD141:AD144)</f>
        <v>25.034999999999997</v>
      </c>
      <c r="AE38" s="3">
        <f>AVERAGE('Quarterly Average'!AE141:AE144)</f>
        <v>28.35</v>
      </c>
      <c r="AF38" s="3">
        <f>AVERAGE('Quarterly Average'!AF141:AF144)</f>
        <v>20.875</v>
      </c>
      <c r="AG38" s="3">
        <f>AVERAGE('Quarterly Average'!AG141:AG144)</f>
        <v>26.675000000000001</v>
      </c>
      <c r="AH38" s="3">
        <f>AVERAGE('Quarterly Average'!AH141:AH144)</f>
        <v>20.952500000000001</v>
      </c>
      <c r="AI38" s="3">
        <f>AVERAGE('Quarterly Average'!AI141:AI144)</f>
        <v>23.164999999999999</v>
      </c>
      <c r="AJ38" s="3">
        <f>AVERAGE('Quarterly Average'!AJ141:AJ144)</f>
        <v>18.532499999999999</v>
      </c>
      <c r="AK38" s="3">
        <f>AVERAGE('Quarterly Average'!AK141:AK144)</f>
        <v>24.067500000000003</v>
      </c>
      <c r="AL38" s="3">
        <f>AVERAGE('Quarterly Average'!AL141:AL144)</f>
        <v>16.3825</v>
      </c>
      <c r="AM38" s="3">
        <f>AVERAGE('Quarterly Average'!AM141:AM144)</f>
        <v>19.094999999999999</v>
      </c>
      <c r="AN38" s="3">
        <f>AVERAGE('Quarterly Average'!AN141:AN144)</f>
        <v>21.8125</v>
      </c>
      <c r="AO38" s="3">
        <f>AVERAGE('Quarterly Average'!AO141:AO144)</f>
        <v>25.202500000000001</v>
      </c>
      <c r="AP38" s="3">
        <f>AVERAGE('Quarterly Average'!AP141:AP144)</f>
        <v>19.454999999999998</v>
      </c>
      <c r="AQ38" s="3">
        <f>AVERAGE('Quarterly Average'!AQ141:AQ144)</f>
        <v>21.552499999999998</v>
      </c>
      <c r="AR38" s="3">
        <f>AVERAGE('Quarterly Average'!AR141:AR144)</f>
        <v>18.939999999999998</v>
      </c>
      <c r="AS38" s="3">
        <f>AVERAGE('Quarterly Average'!AS141:AS144)</f>
        <v>18.71</v>
      </c>
      <c r="AT38" s="3">
        <f>AVERAGE('Quarterly Average'!AT141:AT144)</f>
        <v>21.844999999999999</v>
      </c>
      <c r="AU38" s="3">
        <f>AVERAGE('Quarterly Average'!AU141:AU144)</f>
        <v>22.717500000000001</v>
      </c>
      <c r="AV38" s="3">
        <f>SUMPRODUCT(D38:Y38,'Quarterly Average'!D$234:Y$234)</f>
        <v>182.01485718709807</v>
      </c>
      <c r="AW38" s="3">
        <f>SUMPRODUCT(Z38:AU38,'Quarterly Average'!Z$234:AU$234)</f>
        <v>22.465747716894981</v>
      </c>
      <c r="AX38" s="31"/>
      <c r="AY38" s="5">
        <f t="shared" si="0"/>
        <v>1.0207319097350349</v>
      </c>
      <c r="AZ38" s="5">
        <v>224.923</v>
      </c>
      <c r="BA38" s="5">
        <f t="shared" si="1"/>
        <v>185.78837277673625</v>
      </c>
      <c r="BB38" s="2">
        <f t="shared" si="2"/>
        <v>22.931505570691716</v>
      </c>
    </row>
    <row r="39" spans="1:54" x14ac:dyDescent="0.25">
      <c r="A39" s="2">
        <v>2012</v>
      </c>
      <c r="B39" s="2"/>
      <c r="C39" s="2"/>
      <c r="D39" s="3">
        <f>AVERAGE('Quarterly Average'!D145:D148)</f>
        <v>179.75</v>
      </c>
      <c r="E39" s="3">
        <f>AVERAGE('Quarterly Average'!E145:E148)</f>
        <v>204.25</v>
      </c>
      <c r="F39" s="3">
        <f>AVERAGE('Quarterly Average'!F145:F148)</f>
        <v>167.5</v>
      </c>
      <c r="G39" s="3">
        <f>AVERAGE('Quarterly Average'!G145:G148)</f>
        <v>147.5</v>
      </c>
      <c r="H39" s="3">
        <f>AVERAGE('Quarterly Average'!H145:H148)</f>
        <v>188.75</v>
      </c>
      <c r="I39" s="3">
        <f>AVERAGE('Quarterly Average'!I145:I148)</f>
        <v>183.75</v>
      </c>
      <c r="J39" s="3">
        <f>AVERAGE('Quarterly Average'!J145:J148)</f>
        <v>170.25</v>
      </c>
      <c r="K39" s="3">
        <f>AVERAGE('Quarterly Average'!K145:K148)</f>
        <v>188.25</v>
      </c>
      <c r="L39" s="3">
        <f>AVERAGE('Quarterly Average'!L145:L148)</f>
        <v>206</v>
      </c>
      <c r="M39" s="3">
        <f>AVERAGE('Quarterly Average'!M145:M148)</f>
        <v>186.25</v>
      </c>
      <c r="N39" s="3">
        <f>AVERAGE('Quarterly Average'!N145:N148)</f>
        <v>155</v>
      </c>
      <c r="O39" s="3">
        <f>AVERAGE('Quarterly Average'!O145:O148)</f>
        <v>187.75</v>
      </c>
      <c r="P39" s="3">
        <f>AVERAGE('Quarterly Average'!P145:P148)</f>
        <v>163.25</v>
      </c>
      <c r="Q39" s="3">
        <f>AVERAGE('Quarterly Average'!Q145:Q148)</f>
        <v>202.75</v>
      </c>
      <c r="R39" s="3">
        <f>AVERAGE('Quarterly Average'!R145:R148)</f>
        <v>172.75</v>
      </c>
      <c r="S39" s="3">
        <f>AVERAGE('Quarterly Average'!S145:S148)</f>
        <v>188.5</v>
      </c>
      <c r="T39" s="3">
        <f>AVERAGE('Quarterly Average'!T145:T148)</f>
        <v>119.75</v>
      </c>
      <c r="U39" s="3">
        <f>AVERAGE('Quarterly Average'!U145:U148)</f>
        <v>122</v>
      </c>
      <c r="V39" s="3">
        <f>AVERAGE('Quarterly Average'!V145:V148)</f>
        <v>185.75</v>
      </c>
      <c r="W39" s="3">
        <f>AVERAGE('Quarterly Average'!W145:W148)</f>
        <v>203.25</v>
      </c>
      <c r="X39" s="3">
        <f>AVERAGE('Quarterly Average'!X145:X148)</f>
        <v>149.5</v>
      </c>
      <c r="Y39" s="3">
        <f>AVERAGE('Quarterly Average'!Y145:Y148)</f>
        <v>177</v>
      </c>
      <c r="Z39" s="3">
        <f>AVERAGE('Quarterly Average'!Z145:Z148)</f>
        <v>21.324999999999999</v>
      </c>
      <c r="AA39" s="3">
        <f>AVERAGE('Quarterly Average'!AA145:AA148)</f>
        <v>29.115000000000002</v>
      </c>
      <c r="AB39" s="3">
        <f>AVERAGE('Quarterly Average'!AB145:AB148)</f>
        <v>24.094999999999999</v>
      </c>
      <c r="AC39" s="3">
        <f>AVERAGE('Quarterly Average'!AC145:AC148)</f>
        <v>17.462499999999999</v>
      </c>
      <c r="AD39" s="3">
        <f>AVERAGE('Quarterly Average'!AD145:AD148)</f>
        <v>30.675000000000001</v>
      </c>
      <c r="AE39" s="3">
        <f>AVERAGE('Quarterly Average'!AE145:AE148)</f>
        <v>31</v>
      </c>
      <c r="AF39" s="3">
        <f>AVERAGE('Quarterly Average'!AF145:AF148)</f>
        <v>20.557499999999997</v>
      </c>
      <c r="AG39" s="3">
        <f>AVERAGE('Quarterly Average'!AG145:AG148)</f>
        <v>28.037499999999998</v>
      </c>
      <c r="AH39" s="3">
        <f>AVERAGE('Quarterly Average'!AH145:AH148)</f>
        <v>24.655000000000001</v>
      </c>
      <c r="AI39" s="3">
        <f>AVERAGE('Quarterly Average'!AI145:AI148)</f>
        <v>24.662500000000001</v>
      </c>
      <c r="AJ39" s="3">
        <f>AVERAGE('Quarterly Average'!AJ145:AJ148)</f>
        <v>17.5</v>
      </c>
      <c r="AK39" s="3">
        <f>AVERAGE('Quarterly Average'!AK145:AK148)</f>
        <v>24.424999999999997</v>
      </c>
      <c r="AL39" s="3">
        <f>AVERAGE('Quarterly Average'!AL145:AL148)</f>
        <v>15.172500000000001</v>
      </c>
      <c r="AM39" s="3">
        <f>AVERAGE('Quarterly Average'!AM145:AM148)</f>
        <v>20.532499999999999</v>
      </c>
      <c r="AN39" s="3">
        <f>AVERAGE('Quarterly Average'!AN145:AN148)</f>
        <v>21.97</v>
      </c>
      <c r="AO39" s="3">
        <f>AVERAGE('Quarterly Average'!AO145:AO148)</f>
        <v>26.614999999999998</v>
      </c>
      <c r="AP39" s="3">
        <f>AVERAGE('Quarterly Average'!AP145:AP148)</f>
        <v>20.82</v>
      </c>
      <c r="AQ39" s="3">
        <f>AVERAGE('Quarterly Average'!AQ145:AQ148)</f>
        <v>22.68</v>
      </c>
      <c r="AR39" s="3">
        <f>AVERAGE('Quarterly Average'!AR145:AR148)</f>
        <v>24.747499999999999</v>
      </c>
      <c r="AS39" s="3">
        <f>AVERAGE('Quarterly Average'!AS145:AS148)</f>
        <v>22.557499999999997</v>
      </c>
      <c r="AT39" s="3">
        <f>AVERAGE('Quarterly Average'!AT145:AT148)</f>
        <v>23.315000000000001</v>
      </c>
      <c r="AU39" s="3">
        <f>AVERAGE('Quarterly Average'!AU145:AU148)</f>
        <v>25.022500000000001</v>
      </c>
      <c r="AV39" s="3">
        <f>SUMPRODUCT(D39:Y39,'Quarterly Average'!D$234:Y$234)</f>
        <v>177.90445709657442</v>
      </c>
      <c r="AW39" s="3">
        <f>SUMPRODUCT(Z39:AU39,'Quarterly Average'!Z$234:AU$234)</f>
        <v>24.736888943248541</v>
      </c>
      <c r="AX39" s="31"/>
      <c r="AY39" s="5">
        <f t="shared" si="0"/>
        <v>1</v>
      </c>
      <c r="AZ39" s="5">
        <v>229.58608333333328</v>
      </c>
      <c r="BA39" s="5">
        <f t="shared" si="1"/>
        <v>177.90445709657442</v>
      </c>
      <c r="BB39" s="2">
        <f t="shared" si="2"/>
        <v>24.736888943248541</v>
      </c>
    </row>
    <row r="40" spans="1:54" x14ac:dyDescent="0.25">
      <c r="A40" s="2">
        <v>2013</v>
      </c>
      <c r="B40" s="2"/>
      <c r="C40" s="2"/>
      <c r="D40" s="3">
        <f>AVERAGE('Quarterly Average'!D149:D152)</f>
        <v>185.75</v>
      </c>
      <c r="E40" s="3">
        <f>AVERAGE('Quarterly Average'!E149:E152)</f>
        <v>208</v>
      </c>
      <c r="F40" s="3">
        <f>AVERAGE('Quarterly Average'!F149:F152)</f>
        <v>177.5</v>
      </c>
      <c r="G40" s="3">
        <f>AVERAGE('Quarterly Average'!G149:G152)</f>
        <v>151.25</v>
      </c>
      <c r="H40" s="3">
        <f>AVERAGE('Quarterly Average'!H149:H152)</f>
        <v>204</v>
      </c>
      <c r="I40" s="3">
        <f>AVERAGE('Quarterly Average'!I149:I152)</f>
        <v>211.5</v>
      </c>
      <c r="J40" s="3">
        <f>AVERAGE('Quarterly Average'!J149:J152)</f>
        <v>177.25</v>
      </c>
      <c r="K40" s="3">
        <f>AVERAGE('Quarterly Average'!K149:K152)</f>
        <v>218.75</v>
      </c>
      <c r="L40" s="3">
        <f>AVERAGE('Quarterly Average'!L149:L152)</f>
        <v>202.25</v>
      </c>
      <c r="M40" s="3">
        <f>AVERAGE('Quarterly Average'!M149:M152)</f>
        <v>196.5</v>
      </c>
      <c r="N40" s="3">
        <f>AVERAGE('Quarterly Average'!N149:N152)</f>
        <v>168.75</v>
      </c>
      <c r="O40" s="3">
        <f>AVERAGE('Quarterly Average'!O149:O152)</f>
        <v>191.5</v>
      </c>
      <c r="P40" s="3">
        <f>AVERAGE('Quarterly Average'!P149:P152)</f>
        <v>184.25</v>
      </c>
      <c r="Q40" s="3">
        <f>AVERAGE('Quarterly Average'!Q149:Q152)</f>
        <v>217</v>
      </c>
      <c r="R40" s="3">
        <f>AVERAGE('Quarterly Average'!R149:R152)</f>
        <v>174.75</v>
      </c>
      <c r="S40" s="3">
        <f>AVERAGE('Quarterly Average'!S149:S152)</f>
        <v>194.5</v>
      </c>
      <c r="T40" s="3">
        <f>AVERAGE('Quarterly Average'!T149:T152)</f>
        <v>112.5</v>
      </c>
      <c r="U40" s="3">
        <f>AVERAGE('Quarterly Average'!U149:U152)</f>
        <v>124.5</v>
      </c>
      <c r="V40" s="3">
        <f>AVERAGE('Quarterly Average'!V149:V152)</f>
        <v>209.75</v>
      </c>
      <c r="W40" s="3">
        <f>AVERAGE('Quarterly Average'!W149:W152)</f>
        <v>205.75</v>
      </c>
      <c r="X40" s="3">
        <f>AVERAGE('Quarterly Average'!X149:X152)</f>
        <v>156.75</v>
      </c>
      <c r="Y40" s="3">
        <f>AVERAGE('Quarterly Average'!Y149:Y152)</f>
        <v>189.5</v>
      </c>
      <c r="Z40" s="3">
        <f>AVERAGE('Quarterly Average'!Z149:Z152)</f>
        <v>24.34</v>
      </c>
      <c r="AA40" s="3">
        <f>AVERAGE('Quarterly Average'!AA149:AA152)</f>
        <v>33.195</v>
      </c>
      <c r="AB40" s="3">
        <f>AVERAGE('Quarterly Average'!AB149:AB152)</f>
        <v>24.8825</v>
      </c>
      <c r="AC40" s="3">
        <f>AVERAGE('Quarterly Average'!AC149:AC152)</f>
        <v>19.07</v>
      </c>
      <c r="AD40" s="3">
        <f>AVERAGE('Quarterly Average'!AD149:AD152)</f>
        <v>35.365000000000002</v>
      </c>
      <c r="AE40" s="3">
        <f>AVERAGE('Quarterly Average'!AE149:AE152)</f>
        <v>36.892499999999998</v>
      </c>
      <c r="AF40" s="3">
        <f>AVERAGE('Quarterly Average'!AF149:AF152)</f>
        <v>21.5075</v>
      </c>
      <c r="AG40" s="3">
        <f>AVERAGE('Quarterly Average'!AG149:AG152)</f>
        <v>34.725000000000001</v>
      </c>
      <c r="AH40" s="3">
        <f>AVERAGE('Quarterly Average'!AH149:AH152)</f>
        <v>25.849999999999998</v>
      </c>
      <c r="AI40" s="3">
        <f>AVERAGE('Quarterly Average'!AI149:AI152)</f>
        <v>26.44</v>
      </c>
      <c r="AJ40" s="3">
        <f>AVERAGE('Quarterly Average'!AJ149:AJ152)</f>
        <v>20.67</v>
      </c>
      <c r="AK40" s="3">
        <f>AVERAGE('Quarterly Average'!AK149:AK152)</f>
        <v>27.502499999999998</v>
      </c>
      <c r="AL40" s="3">
        <f>AVERAGE('Quarterly Average'!AL149:AL152)</f>
        <v>17.59</v>
      </c>
      <c r="AM40" s="3">
        <f>AVERAGE('Quarterly Average'!AM149:AM152)</f>
        <v>24.807500000000005</v>
      </c>
      <c r="AN40" s="3">
        <f>AVERAGE('Quarterly Average'!AN149:AN152)</f>
        <v>23.2075</v>
      </c>
      <c r="AO40" s="3">
        <f>AVERAGE('Quarterly Average'!AO149:AO152)</f>
        <v>28.774999999999999</v>
      </c>
      <c r="AP40" s="3">
        <f>AVERAGE('Quarterly Average'!AP149:AP152)</f>
        <v>17.86</v>
      </c>
      <c r="AQ40" s="3">
        <f>AVERAGE('Quarterly Average'!AQ149:AQ152)</f>
        <v>20.630000000000003</v>
      </c>
      <c r="AR40" s="3">
        <f>AVERAGE('Quarterly Average'!AR149:AR152)</f>
        <v>21.5275</v>
      </c>
      <c r="AS40" s="3">
        <f>AVERAGE('Quarterly Average'!AS149:AS152)</f>
        <v>23</v>
      </c>
      <c r="AT40" s="3">
        <f>AVERAGE('Quarterly Average'!AT149:AT152)</f>
        <v>30.255000000000003</v>
      </c>
      <c r="AU40" s="3">
        <f>AVERAGE('Quarterly Average'!AU149:AU152)</f>
        <v>32.650000000000006</v>
      </c>
      <c r="AV40" s="3">
        <f>SUMPRODUCT(D40:Y40,'Quarterly Average'!D$234:Y$234)</f>
        <v>187.34780539806567</v>
      </c>
      <c r="AW40" s="3">
        <f>SUMPRODUCT(Z40:AU40,'Quarterly Average'!Z$234:AU$234)</f>
        <v>27.986030169602095</v>
      </c>
      <c r="AX40" s="31"/>
      <c r="AY40" s="5">
        <f t="shared" si="0"/>
        <v>0.98555208678764294</v>
      </c>
      <c r="AZ40" s="5">
        <v>232.95174999999998</v>
      </c>
      <c r="BA40" s="5">
        <f t="shared" si="1"/>
        <v>184.64102056514886</v>
      </c>
      <c r="BB40" s="2">
        <f t="shared" si="2"/>
        <v>27.581690434553277</v>
      </c>
    </row>
    <row r="41" spans="1:54" x14ac:dyDescent="0.25">
      <c r="A41" s="2">
        <v>2014</v>
      </c>
      <c r="B41" s="2"/>
      <c r="C41" s="2"/>
      <c r="D41" s="3">
        <f>AVERAGE('Quarterly Average'!D153:D156)</f>
        <v>186.25</v>
      </c>
      <c r="E41" s="3">
        <f>AVERAGE('Quarterly Average'!E153:E156)</f>
        <v>212.75</v>
      </c>
      <c r="F41" s="3">
        <f>AVERAGE('Quarterly Average'!F153:F156)</f>
        <v>183.25</v>
      </c>
      <c r="G41" s="3">
        <f>AVERAGE('Quarterly Average'!G153:G156)</f>
        <v>165.5</v>
      </c>
      <c r="H41" s="3">
        <f>AVERAGE('Quarterly Average'!H153:H156)</f>
        <v>219.5</v>
      </c>
      <c r="I41" s="3">
        <f>AVERAGE('Quarterly Average'!I153:I156)</f>
        <v>210.25</v>
      </c>
      <c r="J41" s="3">
        <f>AVERAGE('Quarterly Average'!J153:J156)</f>
        <v>199</v>
      </c>
      <c r="K41" s="3">
        <f>AVERAGE('Quarterly Average'!K153:K156)</f>
        <v>228</v>
      </c>
      <c r="L41" s="3">
        <f>AVERAGE('Quarterly Average'!L153:L156)</f>
        <v>215.5</v>
      </c>
      <c r="M41" s="3">
        <f>AVERAGE('Quarterly Average'!M153:M156)</f>
        <v>200.5</v>
      </c>
      <c r="N41" s="3">
        <f>AVERAGE('Quarterly Average'!N153:N156)</f>
        <v>164.5</v>
      </c>
      <c r="O41" s="3">
        <f>AVERAGE('Quarterly Average'!O153:O156)</f>
        <v>190.25</v>
      </c>
      <c r="P41" s="3">
        <f>AVERAGE('Quarterly Average'!P153:P156)</f>
        <v>184.75</v>
      </c>
      <c r="Q41" s="3">
        <f>AVERAGE('Quarterly Average'!Q153:Q156)</f>
        <v>212.75</v>
      </c>
      <c r="R41" s="3">
        <f>AVERAGE('Quarterly Average'!R153:R156)</f>
        <v>184.5</v>
      </c>
      <c r="S41" s="3">
        <f>AVERAGE('Quarterly Average'!S153:S156)</f>
        <v>203.5</v>
      </c>
      <c r="T41" s="3">
        <f>AVERAGE('Quarterly Average'!T153:T156)</f>
        <v>118.75</v>
      </c>
      <c r="U41" s="3">
        <f>AVERAGE('Quarterly Average'!U153:U156)</f>
        <v>131.5</v>
      </c>
      <c r="V41" s="3">
        <f>AVERAGE('Quarterly Average'!V153:V156)</f>
        <v>214.25</v>
      </c>
      <c r="W41" s="3">
        <f>AVERAGE('Quarterly Average'!W153:W156)</f>
        <v>239.5</v>
      </c>
      <c r="X41" s="3">
        <f>AVERAGE('Quarterly Average'!X153:X156)</f>
        <v>175</v>
      </c>
      <c r="Y41" s="3">
        <f>AVERAGE('Quarterly Average'!Y153:Y156)</f>
        <v>185.75</v>
      </c>
      <c r="Z41" s="3">
        <f>AVERAGE('Quarterly Average'!Z153:Z156)</f>
        <v>24.8675</v>
      </c>
      <c r="AA41" s="3">
        <f>AVERAGE('Quarterly Average'!AA153:AA156)</f>
        <v>32.1875</v>
      </c>
      <c r="AB41" s="3">
        <f>AVERAGE('Quarterly Average'!AB153:AB156)</f>
        <v>23.82</v>
      </c>
      <c r="AC41" s="3">
        <f>AVERAGE('Quarterly Average'!AC153:AC156)</f>
        <v>19.5</v>
      </c>
      <c r="AD41" s="3">
        <f>AVERAGE('Quarterly Average'!AD153:AD156)</f>
        <v>39.647500000000001</v>
      </c>
      <c r="AE41" s="3">
        <f>AVERAGE('Quarterly Average'!AE153:AE156)</f>
        <v>39.392499999999998</v>
      </c>
      <c r="AF41" s="3">
        <f>AVERAGE('Quarterly Average'!AF153:AF156)</f>
        <v>25.754999999999999</v>
      </c>
      <c r="AG41" s="3">
        <f>AVERAGE('Quarterly Average'!AG153:AG156)</f>
        <v>38.627500000000005</v>
      </c>
      <c r="AH41" s="3">
        <f>AVERAGE('Quarterly Average'!AH153:AH156)</f>
        <v>31.542499999999997</v>
      </c>
      <c r="AI41" s="3">
        <f>AVERAGE('Quarterly Average'!AI153:AI156)</f>
        <v>27.300000000000004</v>
      </c>
      <c r="AJ41" s="3">
        <f>AVERAGE('Quarterly Average'!AJ153:AJ156)</f>
        <v>16.189999999999998</v>
      </c>
      <c r="AK41" s="3">
        <f>AVERAGE('Quarterly Average'!AK153:AK156)</f>
        <v>26.835000000000001</v>
      </c>
      <c r="AL41" s="3">
        <f>AVERAGE('Quarterly Average'!AL153:AL156)</f>
        <v>17.009999999999998</v>
      </c>
      <c r="AM41" s="3">
        <f>AVERAGE('Quarterly Average'!AM153:AM156)</f>
        <v>24.094999999999999</v>
      </c>
      <c r="AN41" s="3">
        <f>AVERAGE('Quarterly Average'!AN153:AN156)</f>
        <v>26.954999999999998</v>
      </c>
      <c r="AO41" s="3">
        <f>AVERAGE('Quarterly Average'!AO153:AO156)</f>
        <v>35.137499999999996</v>
      </c>
      <c r="AP41" s="3">
        <f>AVERAGE('Quarterly Average'!AP153:AP156)</f>
        <v>20.6525</v>
      </c>
      <c r="AQ41" s="3">
        <f>AVERAGE('Quarterly Average'!AQ153:AQ156)</f>
        <v>19.5825</v>
      </c>
      <c r="AR41" s="3">
        <f>AVERAGE('Quarterly Average'!AR153:AR156)</f>
        <v>27.19</v>
      </c>
      <c r="AS41" s="3">
        <f>AVERAGE('Quarterly Average'!AS153:AS156)</f>
        <v>27.047499999999999</v>
      </c>
      <c r="AT41" s="3">
        <f>AVERAGE('Quarterly Average'!AT153:AT156)</f>
        <v>31.397500000000001</v>
      </c>
      <c r="AU41" s="3">
        <f>AVERAGE('Quarterly Average'!AU153:AU156)</f>
        <v>35.07</v>
      </c>
      <c r="AV41" s="3">
        <f>SUMPRODUCT(D41:Y41,'Quarterly Average'!D$234:Y$234)</f>
        <v>193.06947925103623</v>
      </c>
      <c r="AW41" s="3">
        <f>SUMPRODUCT(Z41:AU41,'Quarterly Average'!Z$234:AU$234)</f>
        <v>29.83268020221788</v>
      </c>
      <c r="AX41" s="31"/>
      <c r="AY41" s="5">
        <f t="shared" si="0"/>
        <v>0.96988396735877858</v>
      </c>
      <c r="AZ41" s="5">
        <v>236.715</v>
      </c>
      <c r="BA41" s="5">
        <f t="shared" si="1"/>
        <v>187.25499251188839</v>
      </c>
      <c r="BB41" s="2">
        <f t="shared" si="2"/>
        <v>28.934238231472765</v>
      </c>
    </row>
    <row r="42" spans="1:54" x14ac:dyDescent="0.25">
      <c r="A42" s="2">
        <v>2015</v>
      </c>
      <c r="B42" s="2"/>
      <c r="C42" s="2"/>
      <c r="D42" s="3">
        <f>AVERAGE('Quarterly Average'!D157:D160)</f>
        <v>182.5</v>
      </c>
      <c r="E42" s="3">
        <f>AVERAGE('Quarterly Average'!E157:E160)</f>
        <v>190.25</v>
      </c>
      <c r="F42" s="3">
        <f>AVERAGE('Quarterly Average'!F157:F160)</f>
        <v>189.25</v>
      </c>
      <c r="G42" s="3">
        <f>AVERAGE('Quarterly Average'!G157:G160)</f>
        <v>172.5</v>
      </c>
      <c r="H42" s="3">
        <f>AVERAGE('Quarterly Average'!H157:H160)</f>
        <v>226.75</v>
      </c>
      <c r="I42" s="3">
        <f>AVERAGE('Quarterly Average'!I157:I160)</f>
        <v>207.5</v>
      </c>
      <c r="J42" s="3">
        <f>AVERAGE('Quarterly Average'!J157:J160)</f>
        <v>196.75</v>
      </c>
      <c r="K42" s="3">
        <f>AVERAGE('Quarterly Average'!K157:K160)</f>
        <v>217.75</v>
      </c>
      <c r="L42" s="3">
        <f>AVERAGE('Quarterly Average'!L157:L160)</f>
        <v>230.5</v>
      </c>
      <c r="M42" s="3">
        <f>AVERAGE('Quarterly Average'!M157:M160)</f>
        <v>199.75</v>
      </c>
      <c r="N42" s="3">
        <f>AVERAGE('Quarterly Average'!N157:N160)</f>
        <v>176.5</v>
      </c>
      <c r="O42" s="3">
        <f>AVERAGE('Quarterly Average'!O157:O160)</f>
        <v>199.5</v>
      </c>
      <c r="P42" s="3">
        <f>AVERAGE('Quarterly Average'!P157:P160)</f>
        <v>160.75</v>
      </c>
      <c r="Q42" s="3">
        <f>AVERAGE('Quarterly Average'!Q157:Q160)</f>
        <v>201.25</v>
      </c>
      <c r="R42" s="3">
        <f>AVERAGE('Quarterly Average'!R157:R160)</f>
        <v>187.75</v>
      </c>
      <c r="S42" s="3">
        <f>AVERAGE('Quarterly Average'!S157:S160)</f>
        <v>210.25</v>
      </c>
      <c r="T42" s="3">
        <f>AVERAGE('Quarterly Average'!T157:T160)</f>
        <v>145</v>
      </c>
      <c r="U42" s="3">
        <f>AVERAGE('Quarterly Average'!U157:U160)</f>
        <v>149.25</v>
      </c>
      <c r="V42" s="3">
        <f>AVERAGE('Quarterly Average'!V157:V160)</f>
        <v>223.5</v>
      </c>
      <c r="W42" s="3">
        <f>AVERAGE('Quarterly Average'!W157:W160)</f>
        <v>235.75</v>
      </c>
      <c r="X42" s="3">
        <f>AVERAGE('Quarterly Average'!X157:X160)</f>
        <v>168.75</v>
      </c>
      <c r="Y42" s="3">
        <f>AVERAGE('Quarterly Average'!Y157:Y160)</f>
        <v>179</v>
      </c>
      <c r="Z42" s="3">
        <f>AVERAGE('Quarterly Average'!Z157:Z160)</f>
        <v>22.704999999999998</v>
      </c>
      <c r="AA42" s="3">
        <f>AVERAGE('Quarterly Average'!AA157:AA160)</f>
        <v>30.020000000000003</v>
      </c>
      <c r="AB42" s="3">
        <f>AVERAGE('Quarterly Average'!AB157:AB160)</f>
        <v>21.504999999999999</v>
      </c>
      <c r="AC42" s="3">
        <f>AVERAGE('Quarterly Average'!AC157:AC160)</f>
        <v>19.59</v>
      </c>
      <c r="AD42" s="3">
        <f>AVERAGE('Quarterly Average'!AD157:AD160)</f>
        <v>41.975000000000009</v>
      </c>
      <c r="AE42" s="3">
        <f>AVERAGE('Quarterly Average'!AE157:AE160)</f>
        <v>33.885000000000005</v>
      </c>
      <c r="AF42" s="3">
        <f>AVERAGE('Quarterly Average'!AF157:AF160)</f>
        <v>26.172499999999999</v>
      </c>
      <c r="AG42" s="3">
        <f>AVERAGE('Quarterly Average'!AG157:AG160)</f>
        <v>38.9</v>
      </c>
      <c r="AH42" s="3">
        <f>AVERAGE('Quarterly Average'!AH157:AH160)</f>
        <v>28.927500000000002</v>
      </c>
      <c r="AI42" s="3">
        <f>AVERAGE('Quarterly Average'!AI157:AI160)</f>
        <v>25.102499999999999</v>
      </c>
      <c r="AJ42" s="3">
        <f>AVERAGE('Quarterly Average'!AJ157:AJ160)</f>
        <v>14.25</v>
      </c>
      <c r="AK42" s="3">
        <f>AVERAGE('Quarterly Average'!AK157:AK160)</f>
        <v>26.7225</v>
      </c>
      <c r="AL42" s="3">
        <f>AVERAGE('Quarterly Average'!AL157:AL160)</f>
        <v>16.672499999999999</v>
      </c>
      <c r="AM42" s="3">
        <f>AVERAGE('Quarterly Average'!AM157:AM160)</f>
        <v>25.674999999999997</v>
      </c>
      <c r="AN42" s="3">
        <f>AVERAGE('Quarterly Average'!AN157:AN160)</f>
        <v>26.8475</v>
      </c>
      <c r="AO42" s="3">
        <f>AVERAGE('Quarterly Average'!AO157:AO160)</f>
        <v>36.342500000000001</v>
      </c>
      <c r="AP42" s="3">
        <f>AVERAGE('Quarterly Average'!AP157:AP160)</f>
        <v>19.484999999999999</v>
      </c>
      <c r="AQ42" s="3">
        <f>AVERAGE('Quarterly Average'!AQ157:AQ160)</f>
        <v>21.227499999999999</v>
      </c>
      <c r="AR42" s="3">
        <f>AVERAGE('Quarterly Average'!AR157:AR160)</f>
        <v>26.677499999999998</v>
      </c>
      <c r="AS42" s="3">
        <f>AVERAGE('Quarterly Average'!AS157:AS160)</f>
        <v>28.904999999999998</v>
      </c>
      <c r="AT42" s="3">
        <f>AVERAGE('Quarterly Average'!AT157:AT160)</f>
        <v>31.305000000000003</v>
      </c>
      <c r="AU42" s="3">
        <f>AVERAGE('Quarterly Average'!AU157:AU160)</f>
        <v>34.377500000000005</v>
      </c>
      <c r="AV42" s="3">
        <f>SUMPRODUCT(D42:Y42,'Quarterly Average'!D$234:Y$234)</f>
        <v>194.09274024489019</v>
      </c>
      <c r="AW42" s="3">
        <f>SUMPRODUCT(Z42:AU42,'Quarterly Average'!Z$234:AU$234)</f>
        <v>29.066641715590343</v>
      </c>
      <c r="AX42" s="31"/>
      <c r="AY42" s="5">
        <f t="shared" si="0"/>
        <v>0.96872650734500354</v>
      </c>
      <c r="AZ42" s="5">
        <v>236.99783333333335</v>
      </c>
      <c r="BA42" s="5">
        <f t="shared" si="1"/>
        <v>188.0227823584535</v>
      </c>
      <c r="BB42" s="2">
        <f t="shared" si="2"/>
        <v>28.157626309392416</v>
      </c>
    </row>
    <row r="43" spans="1:54" x14ac:dyDescent="0.25">
      <c r="A43" s="2">
        <v>2016</v>
      </c>
      <c r="B43" s="2"/>
      <c r="C43" s="2"/>
      <c r="D43" s="3">
        <f>AVERAGE('Quarterly Average'!D161:D164)</f>
        <v>180.75</v>
      </c>
      <c r="E43" s="3">
        <f>AVERAGE('Quarterly Average'!E161:E164)</f>
        <v>183.5</v>
      </c>
      <c r="F43" s="3">
        <f>AVERAGE('Quarterly Average'!F161:F164)</f>
        <v>176.75</v>
      </c>
      <c r="G43" s="3">
        <f>AVERAGE('Quarterly Average'!G161:G164)</f>
        <v>172.75</v>
      </c>
      <c r="H43" s="3">
        <f>AVERAGE('Quarterly Average'!H161:H164)</f>
        <v>220.25</v>
      </c>
      <c r="I43" s="3">
        <f>AVERAGE('Quarterly Average'!I161:I164)</f>
        <v>205</v>
      </c>
      <c r="J43" s="3">
        <f>AVERAGE('Quarterly Average'!J161:J164)</f>
        <v>180.5</v>
      </c>
      <c r="K43" s="3">
        <f>AVERAGE('Quarterly Average'!K161:K164)</f>
        <v>208.5</v>
      </c>
      <c r="L43" s="3">
        <f>AVERAGE('Quarterly Average'!L161:L164)</f>
        <v>213.75</v>
      </c>
      <c r="M43" s="3">
        <f>AVERAGE('Quarterly Average'!M161:M164)</f>
        <v>198.5</v>
      </c>
      <c r="N43" s="3">
        <f>AVERAGE('Quarterly Average'!N161:N164)</f>
        <v>167</v>
      </c>
      <c r="O43" s="3">
        <f>AVERAGE('Quarterly Average'!O161:O164)</f>
        <v>187.75</v>
      </c>
      <c r="P43" s="3">
        <f>AVERAGE('Quarterly Average'!P161:P164)</f>
        <v>160.5</v>
      </c>
      <c r="Q43" s="3">
        <f>AVERAGE('Quarterly Average'!Q161:Q164)</f>
        <v>220.75</v>
      </c>
      <c r="R43" s="3">
        <f>AVERAGE('Quarterly Average'!R161:R164)</f>
        <v>184.75</v>
      </c>
      <c r="S43" s="3">
        <f>AVERAGE('Quarterly Average'!S161:S164)</f>
        <v>212.75</v>
      </c>
      <c r="T43" s="3">
        <f>AVERAGE('Quarterly Average'!T161:T164)</f>
        <v>156.5</v>
      </c>
      <c r="U43" s="3">
        <f>AVERAGE('Quarterly Average'!U161:U164)</f>
        <v>139.75</v>
      </c>
      <c r="V43" s="3">
        <f>AVERAGE('Quarterly Average'!V161:V164)</f>
        <v>195.5</v>
      </c>
      <c r="W43" s="3">
        <f>AVERAGE('Quarterly Average'!W161:W164)</f>
        <v>222.25</v>
      </c>
      <c r="X43" s="3">
        <f>AVERAGE('Quarterly Average'!X161:X164)</f>
        <v>156.5</v>
      </c>
      <c r="Y43" s="3">
        <f>AVERAGE('Quarterly Average'!Y161:Y164)</f>
        <v>163.5</v>
      </c>
      <c r="Z43" s="3">
        <f>AVERAGE('Quarterly Average'!Z161:Z164)</f>
        <v>22.252500000000001</v>
      </c>
      <c r="AA43" s="3">
        <f>AVERAGE('Quarterly Average'!AA161:AA164)</f>
        <v>28.1175</v>
      </c>
      <c r="AB43" s="3">
        <f>AVERAGE('Quarterly Average'!AB161:AB164)</f>
        <v>19.7575</v>
      </c>
      <c r="AC43" s="3">
        <f>AVERAGE('Quarterly Average'!AC161:AC164)</f>
        <v>17.18</v>
      </c>
      <c r="AD43" s="3">
        <f>AVERAGE('Quarterly Average'!AD161:AD164)</f>
        <v>41.657499999999999</v>
      </c>
      <c r="AE43" s="3">
        <f>AVERAGE('Quarterly Average'!AE161:AE164)</f>
        <v>34.58</v>
      </c>
      <c r="AF43" s="3">
        <f>AVERAGE('Quarterly Average'!AF161:AF164)</f>
        <v>26.685000000000002</v>
      </c>
      <c r="AG43" s="3">
        <f>AVERAGE('Quarterly Average'!AG161:AG164)</f>
        <v>39.765000000000001</v>
      </c>
      <c r="AH43" s="3">
        <f>AVERAGE('Quarterly Average'!AH161:AH164)</f>
        <v>31.465000000000003</v>
      </c>
      <c r="AI43" s="3">
        <f>AVERAGE('Quarterly Average'!AI161:AI164)</f>
        <v>25.097499999999997</v>
      </c>
      <c r="AJ43" s="3">
        <f>AVERAGE('Quarterly Average'!AJ161:AJ164)</f>
        <v>16.244999999999997</v>
      </c>
      <c r="AK43" s="3">
        <f>AVERAGE('Quarterly Average'!AK161:AK164)</f>
        <v>24.7225</v>
      </c>
      <c r="AL43" s="3">
        <f>AVERAGE('Quarterly Average'!AL161:AL164)</f>
        <v>18.657499999999999</v>
      </c>
      <c r="AM43" s="3">
        <f>AVERAGE('Quarterly Average'!AM161:AM164)</f>
        <v>34.417499999999997</v>
      </c>
      <c r="AN43" s="3">
        <f>AVERAGE('Quarterly Average'!AN161:AN164)</f>
        <v>26.89</v>
      </c>
      <c r="AO43" s="3">
        <f>AVERAGE('Quarterly Average'!AO161:AO164)</f>
        <v>38.477499999999999</v>
      </c>
      <c r="AP43" s="3">
        <f>AVERAGE('Quarterly Average'!AP161:AP164)</f>
        <v>17.962499999999999</v>
      </c>
      <c r="AQ43" s="3">
        <f>AVERAGE('Quarterly Average'!AQ161:AQ164)</f>
        <v>16.119999999999997</v>
      </c>
      <c r="AR43" s="3">
        <f>AVERAGE('Quarterly Average'!AR161:AR164)</f>
        <v>26.274999999999999</v>
      </c>
      <c r="AS43" s="3">
        <f>AVERAGE('Quarterly Average'!AS161:AS164)</f>
        <v>23.827500000000001</v>
      </c>
      <c r="AT43" s="3">
        <f>AVERAGE('Quarterly Average'!AT161:AT164)</f>
        <v>34.352500000000006</v>
      </c>
      <c r="AU43" s="3">
        <f>AVERAGE('Quarterly Average'!AU161:AU164)</f>
        <v>34.1175</v>
      </c>
      <c r="AV43" s="3">
        <f>SUMPRODUCT(D43:Y43,'Quarterly Average'!D$234:Y$234)</f>
        <v>185.35560591262092</v>
      </c>
      <c r="AW43" s="3">
        <f>SUMPRODUCT(Z43:AU43,'Quarterly Average'!Z$234:AU$234)</f>
        <v>29.41053114807567</v>
      </c>
      <c r="AX43" s="31"/>
      <c r="AY43" s="5">
        <f t="shared" si="0"/>
        <v>0.95657779106438556</v>
      </c>
      <c r="AZ43" s="5">
        <v>240.00774999999999</v>
      </c>
      <c r="BA43" s="5">
        <f t="shared" si="1"/>
        <v>177.30705606529568</v>
      </c>
      <c r="BB43" s="2">
        <f t="shared" si="2"/>
        <v>28.133460919656532</v>
      </c>
    </row>
    <row r="44" spans="1:54" x14ac:dyDescent="0.25">
      <c r="A44" s="2">
        <v>2017</v>
      </c>
      <c r="B44" s="2"/>
      <c r="C44" s="2"/>
      <c r="D44" s="3">
        <f>AVERAGE('Quarterly Average'!D165:D168)</f>
        <v>171.5</v>
      </c>
      <c r="E44" s="3">
        <f>AVERAGE('Quarterly Average'!E165:E168)</f>
        <v>179</v>
      </c>
      <c r="F44" s="3">
        <f>AVERAGE('Quarterly Average'!F165:F168)</f>
        <v>172</v>
      </c>
      <c r="G44" s="3">
        <f>AVERAGE('Quarterly Average'!G165:G168)</f>
        <v>160.5</v>
      </c>
      <c r="H44" s="3">
        <f>AVERAGE('Quarterly Average'!H165:H168)</f>
        <v>224.25</v>
      </c>
      <c r="I44" s="3">
        <f>AVERAGE('Quarterly Average'!I165:I168)</f>
        <v>201</v>
      </c>
      <c r="J44" s="3">
        <f>AVERAGE('Quarterly Average'!J165:J168)</f>
        <v>163</v>
      </c>
      <c r="K44" s="3">
        <f>AVERAGE('Quarterly Average'!K165:K168)</f>
        <v>201.25</v>
      </c>
      <c r="L44" s="3">
        <f>AVERAGE('Quarterly Average'!L165:L168)</f>
        <v>190.75</v>
      </c>
      <c r="M44" s="3">
        <f>AVERAGE('Quarterly Average'!M165:M168)</f>
        <v>177</v>
      </c>
      <c r="N44" s="3">
        <f>AVERAGE('Quarterly Average'!N165:N168)</f>
        <v>158.5</v>
      </c>
      <c r="O44" s="3">
        <f>AVERAGE('Quarterly Average'!O165:O168)</f>
        <v>184.5</v>
      </c>
      <c r="P44" s="3">
        <f>AVERAGE('Quarterly Average'!P165:P168)</f>
        <v>155.5</v>
      </c>
      <c r="Q44" s="3">
        <f>AVERAGE('Quarterly Average'!Q165:Q168)</f>
        <v>204.5</v>
      </c>
      <c r="R44" s="3">
        <f>AVERAGE('Quarterly Average'!R165:R168)</f>
        <v>177</v>
      </c>
      <c r="S44" s="3">
        <f>AVERAGE('Quarterly Average'!S165:S168)</f>
        <v>204.25</v>
      </c>
      <c r="T44" s="3">
        <f>AVERAGE('Quarterly Average'!T165:T168)</f>
        <v>140.25</v>
      </c>
      <c r="U44" s="3">
        <f>AVERAGE('Quarterly Average'!U165:U168)</f>
        <v>136</v>
      </c>
      <c r="V44" s="3">
        <f>AVERAGE('Quarterly Average'!V165:V168)</f>
        <v>198</v>
      </c>
      <c r="W44" s="3">
        <f>AVERAGE('Quarterly Average'!W165:W168)</f>
        <v>202.75</v>
      </c>
      <c r="X44" s="3">
        <f>AVERAGE('Quarterly Average'!X165:X168)</f>
        <v>146</v>
      </c>
      <c r="Y44" s="3">
        <f>AVERAGE('Quarterly Average'!Y165:Y168)</f>
        <v>151.75</v>
      </c>
      <c r="Z44" s="3">
        <f>AVERAGE('Quarterly Average'!Z165:Z168)</f>
        <v>20.395000000000003</v>
      </c>
      <c r="AA44" s="3">
        <f>AVERAGE('Quarterly Average'!AA165:AA168)</f>
        <v>24.54</v>
      </c>
      <c r="AB44" s="3">
        <f>AVERAGE('Quarterly Average'!AB165:AB168)</f>
        <v>17.0625</v>
      </c>
      <c r="AC44" s="3">
        <f>AVERAGE('Quarterly Average'!AC165:AC168)</f>
        <v>16.195</v>
      </c>
      <c r="AD44" s="3">
        <f>AVERAGE('Quarterly Average'!AD165:AD168)</f>
        <v>40.067499999999995</v>
      </c>
      <c r="AE44" s="3">
        <f>AVERAGE('Quarterly Average'!AE165:AE168)</f>
        <v>31.432500000000001</v>
      </c>
      <c r="AF44" s="3">
        <f>AVERAGE('Quarterly Average'!AF165:AF168)</f>
        <v>24.377500000000001</v>
      </c>
      <c r="AG44" s="3">
        <f>AVERAGE('Quarterly Average'!AG165:AG168)</f>
        <v>37.94</v>
      </c>
      <c r="AH44" s="3">
        <f>AVERAGE('Quarterly Average'!AH165:AH168)</f>
        <v>29.152500000000003</v>
      </c>
      <c r="AI44" s="3">
        <f>AVERAGE('Quarterly Average'!AI165:AI168)</f>
        <v>25.457499999999996</v>
      </c>
      <c r="AJ44" s="3">
        <f>AVERAGE('Quarterly Average'!AJ165:AJ168)</f>
        <v>13.935</v>
      </c>
      <c r="AK44" s="3">
        <f>AVERAGE('Quarterly Average'!AK165:AK168)</f>
        <v>21.977499999999999</v>
      </c>
      <c r="AL44" s="3">
        <f>AVERAGE('Quarterly Average'!AL165:AL168)</f>
        <v>21.775000000000002</v>
      </c>
      <c r="AM44" s="3">
        <f>AVERAGE('Quarterly Average'!AM165:AM168)</f>
        <v>38.517499999999998</v>
      </c>
      <c r="AN44" s="3">
        <f>AVERAGE('Quarterly Average'!AN165:AN168)</f>
        <v>23.369999999999997</v>
      </c>
      <c r="AO44" s="3">
        <f>AVERAGE('Quarterly Average'!AO165:AO168)</f>
        <v>32.962499999999999</v>
      </c>
      <c r="AP44" s="3">
        <f>AVERAGE('Quarterly Average'!AP165:AP168)</f>
        <v>17.384999999999998</v>
      </c>
      <c r="AQ44" s="3">
        <f>AVERAGE('Quarterly Average'!AQ165:AQ168)</f>
        <v>18.1875</v>
      </c>
      <c r="AR44" s="3">
        <f>AVERAGE('Quarterly Average'!AR165:AR168)</f>
        <v>20.985000000000003</v>
      </c>
      <c r="AS44" s="3">
        <f>AVERAGE('Quarterly Average'!AS165:AS168)</f>
        <v>23.922499999999999</v>
      </c>
      <c r="AT44" s="3">
        <f>AVERAGE('Quarterly Average'!AT165:AT168)</f>
        <v>25.675000000000001</v>
      </c>
      <c r="AU44" s="3">
        <f>AVERAGE('Quarterly Average'!AU165:AU168)</f>
        <v>31.954999999999998</v>
      </c>
      <c r="AV44" s="3">
        <f>SUMPRODUCT(D44:Y44,'Quarterly Average'!D$234:Y$234)</f>
        <v>176.06997474867791</v>
      </c>
      <c r="AW44" s="3">
        <f>SUMPRODUCT(Z44:AU44,'Quarterly Average'!Z$234:AU$234)</f>
        <v>27.742179223744294</v>
      </c>
      <c r="AX44" s="31"/>
      <c r="AY44" s="5">
        <f t="shared" si="0"/>
        <v>0.93657316911487243</v>
      </c>
      <c r="AZ44" s="5">
        <v>245.13416666666663</v>
      </c>
      <c r="BA44" s="5">
        <f t="shared" si="1"/>
        <v>164.90241423634484</v>
      </c>
      <c r="BB44" s="2">
        <f t="shared" si="2"/>
        <v>25.982580713734965</v>
      </c>
    </row>
    <row r="45" spans="1:54" x14ac:dyDescent="0.25">
      <c r="A45" s="2">
        <v>2018</v>
      </c>
      <c r="B45" s="2"/>
      <c r="C45" s="2"/>
      <c r="D45" s="3">
        <f>AVERAGE('Quarterly Average'!D169:D172)</f>
        <v>176.25</v>
      </c>
      <c r="E45" s="3">
        <f>AVERAGE('Quarterly Average'!E169:E172)</f>
        <v>184.75</v>
      </c>
      <c r="F45" s="3">
        <f>AVERAGE('Quarterly Average'!F169:F172)</f>
        <v>176.25</v>
      </c>
      <c r="G45" s="3">
        <f>AVERAGE('Quarterly Average'!G169:G172)</f>
        <v>163.25</v>
      </c>
      <c r="H45" s="3">
        <f>AVERAGE('Quarterly Average'!H169:H172)</f>
        <v>229.25</v>
      </c>
      <c r="I45" s="3">
        <f>AVERAGE('Quarterly Average'!I169:I172)</f>
        <v>203.75</v>
      </c>
      <c r="J45" s="3">
        <f>AVERAGE('Quarterly Average'!J169:J172)</f>
        <v>168.75</v>
      </c>
      <c r="K45" s="3">
        <f>AVERAGE('Quarterly Average'!K169:K172)</f>
        <v>207.5</v>
      </c>
      <c r="L45" s="3">
        <f>AVERAGE('Quarterly Average'!L169:L172)</f>
        <v>196.5</v>
      </c>
      <c r="M45" s="3">
        <f>AVERAGE('Quarterly Average'!M169:M172)</f>
        <v>165.5</v>
      </c>
      <c r="N45" s="3">
        <f>AVERAGE('Quarterly Average'!N169:N172)</f>
        <v>169</v>
      </c>
      <c r="O45" s="3">
        <f>AVERAGE('Quarterly Average'!O169:O172)</f>
        <v>184.75</v>
      </c>
      <c r="P45" s="3">
        <f>AVERAGE('Quarterly Average'!P169:P172)</f>
        <v>166</v>
      </c>
      <c r="Q45" s="3">
        <f>AVERAGE('Quarterly Average'!Q169:Q172)</f>
        <v>211</v>
      </c>
      <c r="R45" s="3">
        <f>AVERAGE('Quarterly Average'!R169:R172)</f>
        <v>167.5</v>
      </c>
      <c r="S45" s="3">
        <f>AVERAGE('Quarterly Average'!S169:S172)</f>
        <v>205</v>
      </c>
      <c r="T45" s="3">
        <f>AVERAGE('Quarterly Average'!T169:T172)</f>
        <v>139.25</v>
      </c>
      <c r="U45" s="3">
        <f>AVERAGE('Quarterly Average'!U169:U172)</f>
        <v>140.75</v>
      </c>
      <c r="V45" s="3">
        <f>AVERAGE('Quarterly Average'!V169:V172)</f>
        <v>194.25</v>
      </c>
      <c r="W45" s="3">
        <f>AVERAGE('Quarterly Average'!W169:W172)</f>
        <v>187.5</v>
      </c>
      <c r="X45" s="3">
        <f>AVERAGE('Quarterly Average'!X169:X172)</f>
        <v>145</v>
      </c>
      <c r="Y45" s="3">
        <f>AVERAGE('Quarterly Average'!Y169:Y172)</f>
        <v>157.25</v>
      </c>
      <c r="Z45" s="3">
        <f>AVERAGE('Quarterly Average'!Z169:Z172)</f>
        <v>17.82</v>
      </c>
      <c r="AA45" s="3">
        <f>AVERAGE('Quarterly Average'!AA169:AA172)</f>
        <v>26.702500000000001</v>
      </c>
      <c r="AB45" s="3">
        <f>AVERAGE('Quarterly Average'!AB169:AB172)</f>
        <v>18.657499999999999</v>
      </c>
      <c r="AC45" s="3">
        <f>AVERAGE('Quarterly Average'!AC169:AC172)</f>
        <v>17.585000000000001</v>
      </c>
      <c r="AD45" s="3">
        <f>AVERAGE('Quarterly Average'!AD169:AD172)</f>
        <v>42.16</v>
      </c>
      <c r="AE45" s="3">
        <f>AVERAGE('Quarterly Average'!AE169:AE172)</f>
        <v>29.215</v>
      </c>
      <c r="AF45" s="3">
        <f>AVERAGE('Quarterly Average'!AF169:AF172)</f>
        <v>24.2575</v>
      </c>
      <c r="AG45" s="3">
        <f>AVERAGE('Quarterly Average'!AG169:AG172)</f>
        <v>36.855000000000004</v>
      </c>
      <c r="AH45" s="3">
        <f>AVERAGE('Quarterly Average'!AH169:AH172)</f>
        <v>27.55</v>
      </c>
      <c r="AI45" s="3">
        <f>AVERAGE('Quarterly Average'!AI169:AI172)</f>
        <v>21.4725</v>
      </c>
      <c r="AJ45" s="3">
        <f>AVERAGE('Quarterly Average'!AJ169:AJ172)</f>
        <v>11.217500000000001</v>
      </c>
      <c r="AK45" s="3">
        <f>AVERAGE('Quarterly Average'!AK169:AK172)</f>
        <v>19.13</v>
      </c>
      <c r="AL45" s="3">
        <f>AVERAGE('Quarterly Average'!AL169:AL172)</f>
        <v>21.505000000000003</v>
      </c>
      <c r="AM45" s="3">
        <f>AVERAGE('Quarterly Average'!AM169:AM172)</f>
        <v>36.682499999999997</v>
      </c>
      <c r="AN45" s="3">
        <f>AVERAGE('Quarterly Average'!AN169:AN172)</f>
        <v>22.55</v>
      </c>
      <c r="AO45" s="3">
        <f>AVERAGE('Quarterly Average'!AO169:AO172)</f>
        <v>32.827500000000001</v>
      </c>
      <c r="AP45" s="3">
        <f>AVERAGE('Quarterly Average'!AP169:AP172)</f>
        <v>13.7775</v>
      </c>
      <c r="AQ45" s="3">
        <f>AVERAGE('Quarterly Average'!AQ169:AQ172)</f>
        <v>14.605</v>
      </c>
      <c r="AR45" s="3">
        <f>AVERAGE('Quarterly Average'!AR169:AR172)</f>
        <v>24.945</v>
      </c>
      <c r="AS45" s="3">
        <f>AVERAGE('Quarterly Average'!AS169:AS172)</f>
        <v>20.689999999999998</v>
      </c>
      <c r="AT45" s="3">
        <f>AVERAGE('Quarterly Average'!AT169:AT172)</f>
        <v>27.774999999999999</v>
      </c>
      <c r="AU45" s="3">
        <f>AVERAGE('Quarterly Average'!AU169:AU172)</f>
        <v>31.68</v>
      </c>
      <c r="AV45" s="3">
        <f>SUMPRODUCT(D45:Y45,'Quarterly Average'!D$234:Y$234)</f>
        <v>180.21169541188237</v>
      </c>
      <c r="AW45" s="3">
        <f>SUMPRODUCT(Z45:AU45,'Quarterly Average'!Z$234:AU$234)</f>
        <v>27.049132909328119</v>
      </c>
      <c r="AX45" s="31"/>
      <c r="AY45" s="5">
        <f t="shared" si="0"/>
        <v>0.91430614784700881</v>
      </c>
      <c r="AZ45" s="5">
        <v>251.10416666666666</v>
      </c>
      <c r="BA45" s="5">
        <f t="shared" si="1"/>
        <v>164.76866102901664</v>
      </c>
      <c r="BB45" s="2">
        <f t="shared" si="2"/>
        <v>24.731188512929545</v>
      </c>
    </row>
    <row r="46" spans="1:54" x14ac:dyDescent="0.25">
      <c r="A46" s="2">
        <v>2019</v>
      </c>
      <c r="B46" s="2"/>
      <c r="C46" s="2"/>
      <c r="D46" s="3">
        <f>AVERAGE('Quarterly Average'!D173:D176)</f>
        <v>161.36000000000001</v>
      </c>
      <c r="E46" s="3">
        <f>AVERAGE('Quarterly Average'!E173:E176)</f>
        <v>167.48500000000001</v>
      </c>
      <c r="F46" s="3">
        <f>AVERAGE('Quarterly Average'!F173:F176)</f>
        <v>178.92</v>
      </c>
      <c r="G46" s="3">
        <f>AVERAGE('Quarterly Average'!G173:G176)</f>
        <v>162.1275</v>
      </c>
      <c r="H46" s="3">
        <f>AVERAGE('Quarterly Average'!H173:H176)</f>
        <v>203.38749999999999</v>
      </c>
      <c r="I46" s="3">
        <f>AVERAGE('Quarterly Average'!I173:I176)</f>
        <v>190.99250000000001</v>
      </c>
      <c r="J46" s="3">
        <f>AVERAGE('Quarterly Average'!J173:J176)</f>
        <v>158.815</v>
      </c>
      <c r="K46" s="3">
        <f>AVERAGE('Quarterly Average'!K173:K176)</f>
        <v>186.3725</v>
      </c>
      <c r="L46" s="3">
        <f>AVERAGE('Quarterly Average'!L173:L176)</f>
        <v>184.63249999999999</v>
      </c>
      <c r="M46" s="3">
        <f>AVERAGE('Quarterly Average'!M173:M176)</f>
        <v>157.2175</v>
      </c>
      <c r="N46" s="3">
        <f>AVERAGE('Quarterly Average'!N173:N176)</f>
        <v>151.04499999999999</v>
      </c>
      <c r="O46" s="3">
        <f>AVERAGE('Quarterly Average'!O173:O176)</f>
        <v>171.3075</v>
      </c>
      <c r="P46" s="3">
        <f>AVERAGE('Quarterly Average'!P173:P176)</f>
        <v>160.85</v>
      </c>
      <c r="Q46" s="3">
        <f>AVERAGE('Quarterly Average'!Q173:Q176)</f>
        <v>236.47500000000002</v>
      </c>
      <c r="R46" s="3">
        <f>AVERAGE('Quarterly Average'!R173:R176)</f>
        <v>153.55500000000001</v>
      </c>
      <c r="S46" s="3">
        <f>AVERAGE('Quarterly Average'!S173:S176)</f>
        <v>180.9</v>
      </c>
      <c r="T46" s="3">
        <f>AVERAGE('Quarterly Average'!T173:T176)</f>
        <v>133.62</v>
      </c>
      <c r="U46" s="3">
        <f>AVERAGE('Quarterly Average'!U173:U176)</f>
        <v>128.77000000000001</v>
      </c>
      <c r="V46" s="3">
        <f>AVERAGE('Quarterly Average'!V173:V176)</f>
        <v>199.58</v>
      </c>
      <c r="W46" s="3">
        <f>AVERAGE('Quarterly Average'!W173:W176)</f>
        <v>187.89</v>
      </c>
      <c r="X46" s="3">
        <f>AVERAGE('Quarterly Average'!X173:X176)</f>
        <v>142.52250000000001</v>
      </c>
      <c r="Y46" s="3">
        <f>AVERAGE('Quarterly Average'!Y173:Y176)</f>
        <v>148.66749999999999</v>
      </c>
      <c r="Z46" s="3">
        <f>AVERAGE('Quarterly Average'!Z173:Z176)</f>
        <v>16.2227</v>
      </c>
      <c r="AA46" s="3">
        <f>AVERAGE('Quarterly Average'!AA173:AA176)</f>
        <v>24.081199999999999</v>
      </c>
      <c r="AB46" s="3">
        <f>AVERAGE('Quarterly Average'!AB173:AB176)</f>
        <v>19.932200000000002</v>
      </c>
      <c r="AC46" s="3">
        <f>AVERAGE('Quarterly Average'!AC173:AC176)</f>
        <v>18.616099999999999</v>
      </c>
      <c r="AD46" s="3">
        <f>AVERAGE('Quarterly Average'!AD173:AD176)</f>
        <v>41.443600000000004</v>
      </c>
      <c r="AE46" s="3">
        <f>AVERAGE('Quarterly Average'!AE173:AE176)</f>
        <v>27.898499999999999</v>
      </c>
      <c r="AF46" s="3">
        <f>AVERAGE('Quarterly Average'!AF173:AF176)</f>
        <v>25.323399999999999</v>
      </c>
      <c r="AG46" s="3">
        <f>AVERAGE('Quarterly Average'!AG173:AG176)</f>
        <v>37.410499999999999</v>
      </c>
      <c r="AH46" s="3">
        <f>AVERAGE('Quarterly Average'!AH173:AH176)</f>
        <v>26.421099999999999</v>
      </c>
      <c r="AI46" s="3">
        <f>AVERAGE('Quarterly Average'!AI173:AI176)</f>
        <v>20.4255</v>
      </c>
      <c r="AJ46" s="3">
        <f>AVERAGE('Quarterly Average'!AJ173:AJ176)</f>
        <v>10.3223</v>
      </c>
      <c r="AK46" s="3">
        <f>AVERAGE('Quarterly Average'!AK173:AK176)</f>
        <v>19.002600000000001</v>
      </c>
      <c r="AL46" s="3">
        <f>AVERAGE('Quarterly Average'!AL173:AL176)</f>
        <v>21.540099999999999</v>
      </c>
      <c r="AM46" s="3">
        <f>AVERAGE('Quarterly Average'!AM173:AM176)</f>
        <v>28.4559</v>
      </c>
      <c r="AN46" s="3">
        <f>AVERAGE('Quarterly Average'!AN173:AN176)</f>
        <v>23.5991</v>
      </c>
      <c r="AO46" s="3">
        <f>AVERAGE('Quarterly Average'!AO173:AO176)</f>
        <v>32.657499999999999</v>
      </c>
      <c r="AP46" s="3">
        <f>AVERAGE('Quarterly Average'!AP173:AP176)</f>
        <v>15.4062</v>
      </c>
      <c r="AQ46" s="3">
        <f>AVERAGE('Quarterly Average'!AQ173:AQ176)</f>
        <v>13.1989</v>
      </c>
      <c r="AR46" s="3">
        <f>AVERAGE('Quarterly Average'!AR173:AR176)</f>
        <v>27.340800000000002</v>
      </c>
      <c r="AS46" s="3">
        <f>AVERAGE('Quarterly Average'!AS173:AS176)</f>
        <v>27.850500000000004</v>
      </c>
      <c r="AT46" s="3">
        <f>AVERAGE('Quarterly Average'!AT173:AT176)</f>
        <v>31.002100000000002</v>
      </c>
      <c r="AU46" s="3">
        <f>AVERAGE('Quarterly Average'!AU173:AU176)</f>
        <v>33.326100000000004</v>
      </c>
      <c r="AV46" s="3">
        <f>SUMPRODUCT(D46:Y46,'Quarterly Average'!D$234:Y$234)</f>
        <v>170.10615758254326</v>
      </c>
      <c r="AW46" s="3">
        <f>SUMPRODUCT(Z46:AU46,'Quarterly Average'!Z$234:AU$234)</f>
        <v>26.145925172863681</v>
      </c>
      <c r="AX46" s="2"/>
      <c r="AY46" s="5">
        <f t="shared" si="0"/>
        <v>0.90066291919826347</v>
      </c>
      <c r="AZ46" s="5">
        <v>254.90788888888892</v>
      </c>
      <c r="BA46" s="5">
        <f t="shared" si="1"/>
        <v>153.20830846189324</v>
      </c>
      <c r="BB46" s="2">
        <f t="shared" si="2"/>
        <v>23.548665291330764</v>
      </c>
    </row>
    <row r="47" spans="1:54" x14ac:dyDescent="0.25">
      <c r="A47" s="2">
        <v>2020</v>
      </c>
      <c r="B47" s="2"/>
      <c r="C47" s="2"/>
      <c r="D47" s="3">
        <f>AVERAGE('Quarterly Average'!D177:D180)</f>
        <v>158.5</v>
      </c>
      <c r="E47" s="3">
        <f>AVERAGE('Quarterly Average'!E177:E180)</f>
        <v>169</v>
      </c>
      <c r="F47" s="3">
        <f>AVERAGE('Quarterly Average'!F177:F180)</f>
        <v>174</v>
      </c>
      <c r="G47" s="3">
        <f>AVERAGE('Quarterly Average'!G177:G180)</f>
        <v>156.5</v>
      </c>
      <c r="H47" s="3">
        <f>AVERAGE('Quarterly Average'!H177:H180)</f>
        <v>200.5</v>
      </c>
      <c r="I47" s="3">
        <f>AVERAGE('Quarterly Average'!I177:I180)</f>
        <v>188</v>
      </c>
      <c r="J47" s="3">
        <f>AVERAGE('Quarterly Average'!J177:J180)</f>
        <v>149.25</v>
      </c>
      <c r="K47" s="3">
        <f>AVERAGE('Quarterly Average'!K177:K180)</f>
        <v>190.75</v>
      </c>
      <c r="L47" s="3">
        <f>AVERAGE('Quarterly Average'!L177:L180)</f>
        <v>184.25</v>
      </c>
      <c r="M47" s="3">
        <f>AVERAGE('Quarterly Average'!M177:M180)</f>
        <v>158.75</v>
      </c>
      <c r="N47" s="3">
        <f>AVERAGE('Quarterly Average'!N177:N180)</f>
        <v>151.25</v>
      </c>
      <c r="O47" s="3">
        <f>AVERAGE('Quarterly Average'!O177:O180)</f>
        <v>161.5</v>
      </c>
      <c r="P47" s="3">
        <f>AVERAGE('Quarterly Average'!P177:P180)</f>
        <v>139.75</v>
      </c>
      <c r="Q47" s="3">
        <f>AVERAGE('Quarterly Average'!Q177:Q180)</f>
        <v>208.75</v>
      </c>
      <c r="R47" s="3">
        <f>AVERAGE('Quarterly Average'!R177:R180)</f>
        <v>142.5</v>
      </c>
      <c r="S47" s="3">
        <f>AVERAGE('Quarterly Average'!S177:S180)</f>
        <v>171.25</v>
      </c>
      <c r="T47" s="3">
        <f>AVERAGE('Quarterly Average'!T177:T180)</f>
        <v>120.5</v>
      </c>
      <c r="U47" s="3">
        <f>AVERAGE('Quarterly Average'!U177:U180)</f>
        <v>115.75</v>
      </c>
      <c r="V47" s="3">
        <f>AVERAGE('Quarterly Average'!V177:V180)</f>
        <v>177.75</v>
      </c>
      <c r="W47" s="3">
        <f>AVERAGE('Quarterly Average'!W177:W180)</f>
        <v>188</v>
      </c>
      <c r="X47" s="3">
        <f>AVERAGE('Quarterly Average'!X177:X180)</f>
        <v>146.75</v>
      </c>
      <c r="Y47" s="3">
        <f>AVERAGE('Quarterly Average'!Y177:Y180)</f>
        <v>145.25</v>
      </c>
      <c r="Z47" s="3">
        <f>AVERAGE('Quarterly Average'!Z177:Z180)</f>
        <v>14.797499999999999</v>
      </c>
      <c r="AA47" s="3">
        <f>AVERAGE('Quarterly Average'!AA177:AA180)</f>
        <v>21.86</v>
      </c>
      <c r="AB47" s="3">
        <f>AVERAGE('Quarterly Average'!AB177:AB180)</f>
        <v>15.8125</v>
      </c>
      <c r="AC47" s="3">
        <f>AVERAGE('Quarterly Average'!AC177:AC180)</f>
        <v>14.975</v>
      </c>
      <c r="AD47" s="3">
        <f>AVERAGE('Quarterly Average'!AD177:AD180)</f>
        <v>40.1325</v>
      </c>
      <c r="AE47" s="3">
        <f>AVERAGE('Quarterly Average'!AE177:AE180)</f>
        <v>30.122500000000002</v>
      </c>
      <c r="AF47" s="3">
        <f>AVERAGE('Quarterly Average'!AF177:AF180)</f>
        <v>21.314999999999998</v>
      </c>
      <c r="AG47" s="3">
        <f>AVERAGE('Quarterly Average'!AG177:AG180)</f>
        <v>35.92</v>
      </c>
      <c r="AH47" s="3">
        <f>AVERAGE('Quarterly Average'!AH177:AH180)</f>
        <v>21.814999999999998</v>
      </c>
      <c r="AI47" s="3">
        <f>AVERAGE('Quarterly Average'!AI177:AI180)</f>
        <v>16.625</v>
      </c>
      <c r="AJ47" s="3">
        <f>AVERAGE('Quarterly Average'!AJ177:AJ180)</f>
        <v>9.3375000000000004</v>
      </c>
      <c r="AK47" s="3">
        <f>AVERAGE('Quarterly Average'!AK177:AK180)</f>
        <v>15.225000000000001</v>
      </c>
      <c r="AL47" s="3">
        <f>AVERAGE('Quarterly Average'!AL177:AL180)</f>
        <v>19.855</v>
      </c>
      <c r="AM47" s="3">
        <f>AVERAGE('Quarterly Average'!AM177:AM180)</f>
        <v>31.432500000000001</v>
      </c>
      <c r="AN47" s="3">
        <f>AVERAGE('Quarterly Average'!AN177:AN180)</f>
        <v>21.977499999999999</v>
      </c>
      <c r="AO47" s="3">
        <f>AVERAGE('Quarterly Average'!AO177:AO180)</f>
        <v>27.287500000000001</v>
      </c>
      <c r="AP47" s="3">
        <f>AVERAGE('Quarterly Average'!AP177:AP180)</f>
        <v>16.657499999999999</v>
      </c>
      <c r="AQ47" s="3">
        <f>AVERAGE('Quarterly Average'!AQ177:AQ180)</f>
        <v>15.844999999999999</v>
      </c>
      <c r="AR47" s="3">
        <f>AVERAGE('Quarterly Average'!AR177:AR180)</f>
        <v>21.762499999999999</v>
      </c>
      <c r="AS47" s="3">
        <f>AVERAGE('Quarterly Average'!AS177:AS180)</f>
        <v>26.055</v>
      </c>
      <c r="AT47" s="3">
        <f>AVERAGE('Quarterly Average'!AT177:AT180)</f>
        <v>26.692500000000003</v>
      </c>
      <c r="AU47" s="3">
        <f>AVERAGE('Quarterly Average'!AU177:AU180)</f>
        <v>32.034999999999997</v>
      </c>
      <c r="AV47" s="3">
        <f>SUMPRODUCT(D47:Y47,'Quarterly Average'!D$234:Y$234)</f>
        <v>165.92894611463154</v>
      </c>
      <c r="AW47" s="3">
        <f>SUMPRODUCT(Z47:AU47,'Quarterly Average'!Z$234:AU$234)</f>
        <v>24.786465753424661</v>
      </c>
      <c r="AX47" s="2"/>
      <c r="AY47" s="5">
        <f t="shared" si="0"/>
        <v>0.88742087124466584</v>
      </c>
      <c r="AZ47" s="28">
        <v>258.71161111111098</v>
      </c>
      <c r="BA47" s="5">
        <f t="shared" si="1"/>
        <v>147.24880992575552</v>
      </c>
      <c r="BB47" s="2">
        <f t="shared" si="2"/>
        <v>21.996027033980184</v>
      </c>
    </row>
    <row r="48" spans="1:54" x14ac:dyDescent="0.25">
      <c r="A48" s="2">
        <v>2021</v>
      </c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2"/>
      <c r="AY48" s="5"/>
      <c r="AZ48" s="28"/>
      <c r="BA48" s="5"/>
      <c r="BB48" s="2"/>
    </row>
    <row r="49" spans="1:54" x14ac:dyDescent="0.25">
      <c r="A49" s="2"/>
      <c r="B49" s="2"/>
      <c r="C49" s="5" t="s">
        <v>131</v>
      </c>
      <c r="D49" s="30">
        <f>[1]Area_Weights_Data!$H$5</f>
        <v>6.0283958263852494E-2</v>
      </c>
      <c r="E49" s="30">
        <f>[1]Area_Weights_Data!$H$6</f>
        <v>8.1113916813569012E-2</v>
      </c>
      <c r="F49" s="30">
        <f>[1]Area_Weights_Data!$H$8</f>
        <v>0.10857115631997714</v>
      </c>
      <c r="G49" s="30">
        <f>[1]Area_Weights_Data!$H$9</f>
        <v>3.4113106865500975E-3</v>
      </c>
      <c r="H49" s="30">
        <f>[1]Area_Weights_Data!$H$11</f>
        <v>5.9535947401019577E-2</v>
      </c>
      <c r="I49" s="30">
        <f>[1]Area_Weights_Data!$H$12</f>
        <v>4.58430606508171E-2</v>
      </c>
      <c r="J49" s="30">
        <f>[1]Area_Weights_Data!$H$14</f>
        <v>3.5213683357949402E-2</v>
      </c>
      <c r="K49" s="30">
        <f>[1]Area_Weights_Data!$H$15</f>
        <v>8.0313497546333795E-2</v>
      </c>
      <c r="L49" s="30">
        <f>[1]Area_Weights_Data!$H$20</f>
        <v>0.13867740244890181</v>
      </c>
      <c r="M49" s="30">
        <f>[1]Area_Weights_Data!$H$21</f>
        <v>3.08590213921578E-2</v>
      </c>
      <c r="N49" s="30">
        <f>[1]Area_Weights_Data!$H$23</f>
        <v>3.7181380723235978E-2</v>
      </c>
      <c r="O49" s="30">
        <f>[1]Area_Weights_Data!$H$24</f>
        <v>6.9769879460669884E-2</v>
      </c>
      <c r="P49" s="30">
        <f>[1]Area_Weights_Data!$H$26</f>
        <v>7.8017056553432752E-3</v>
      </c>
      <c r="Q49" s="30">
        <f>[1]Area_Weights_Data!$H$27</f>
        <v>4.4578112344561438E-2</v>
      </c>
      <c r="R49" s="30">
        <f>[1]Area_Weights_Data!$H$29</f>
        <v>6.2032493210729426E-3</v>
      </c>
      <c r="S49" s="30">
        <f>[1]Area_Weights_Data!$H$30</f>
        <v>7.6230406403354146E-5</v>
      </c>
      <c r="T49" s="30">
        <f>[1]Area_Weights_Data!$H$32</f>
        <v>3.0206298537329077E-3</v>
      </c>
      <c r="U49" s="30">
        <f>[1]Area_Weights_Data!$H$33</f>
        <v>5.9898041831435517E-2</v>
      </c>
      <c r="V49" s="30">
        <f>[1]Area_Weights_Data!$H$35</f>
        <v>6.3652389346800699E-3</v>
      </c>
      <c r="W49" s="30">
        <f>[1]Area_Weights_Data!$H$36</f>
        <v>2.3154985945018822E-3</v>
      </c>
      <c r="X49" s="30">
        <f>[1]Area_Weights_Data!$H$38</f>
        <v>2.2688074705798273E-2</v>
      </c>
      <c r="Y49" s="30">
        <f>[1]Area_Weights_Data!$H$39</f>
        <v>7.7669255324217451E-2</v>
      </c>
      <c r="Z49" s="30">
        <f>[1]Area_Weights_Data!$Q$5</f>
        <v>7.4429223744292242E-2</v>
      </c>
      <c r="AA49" s="30">
        <f>[1]Area_Weights_Data!$Q$6</f>
        <v>6.0861056751467718E-2</v>
      </c>
      <c r="AB49" s="30">
        <f>[1]Area_Weights_Data!$Q$8</f>
        <v>5.4924983692106986E-2</v>
      </c>
      <c r="AC49" s="30">
        <f>[1]Area_Weights_Data!$Q$9</f>
        <v>5.0880626223091981E-3</v>
      </c>
      <c r="AD49" s="30">
        <f>[1]Area_Weights_Data!$Q$11</f>
        <v>0.15316373124592306</v>
      </c>
      <c r="AE49" s="30">
        <f>[1]Area_Weights_Data!$Q$12</f>
        <v>9.4455316373124612E-2</v>
      </c>
      <c r="AF49" s="30">
        <f>[1]Area_Weights_Data!$Q$14</f>
        <v>4.0052185257664713E-2</v>
      </c>
      <c r="AG49" s="30">
        <f>[1]Area_Weights_Data!$Q$15</f>
        <v>7.7364644487932163E-2</v>
      </c>
      <c r="AH49" s="30">
        <f>[1]Area_Weights_Data!$Q$20</f>
        <v>0.10991519895629487</v>
      </c>
      <c r="AI49" s="30">
        <f>[1]Area_Weights_Data!$Q$21</f>
        <v>1.4416177429876062E-2</v>
      </c>
      <c r="AJ49" s="30">
        <f>[1]Area_Weights_Data!$Q$23</f>
        <v>3.2093933463796485E-2</v>
      </c>
      <c r="AK49" s="30">
        <f>[1]Area_Weights_Data!$Q$24</f>
        <v>3.9921722113502943E-2</v>
      </c>
      <c r="AL49" s="30">
        <f>[1]Area_Weights_Data!$Q$26</f>
        <v>8.0234833659491214E-3</v>
      </c>
      <c r="AM49" s="30">
        <f>[1]Area_Weights_Data!$Q$27</f>
        <v>5.8773646444879327E-2</v>
      </c>
      <c r="AN49" s="30">
        <f>[1]Area_Weights_Data!$Q$29</f>
        <v>6.5231572080887163E-3</v>
      </c>
      <c r="AO49" s="30">
        <f>[1]Area_Weights_Data!$Q$30</f>
        <v>0</v>
      </c>
      <c r="AP49" s="30">
        <f>[1]Area_Weights_Data!$Q$32</f>
        <v>8.2191780821917818E-3</v>
      </c>
      <c r="AQ49" s="30">
        <f>[1]Area_Weights_Data!$Q$33</f>
        <v>6.4840182648401842E-2</v>
      </c>
      <c r="AR49" s="30">
        <f>[1]Area_Weights_Data!$Q$35</f>
        <v>7.3059360730593614E-3</v>
      </c>
      <c r="AS49" s="30">
        <f>[1]Area_Weights_Data!$Q$36</f>
        <v>3.5225048923679067E-3</v>
      </c>
      <c r="AT49" s="30">
        <f>[1]Area_Weights_Data!$Q$38</f>
        <v>2.5179386823222443E-2</v>
      </c>
      <c r="AU49" s="30">
        <f>[1]Area_Weights_Data!$Q$39</f>
        <v>3.1311154598825837E-2</v>
      </c>
      <c r="AV49" s="5"/>
      <c r="AW49" s="2"/>
      <c r="AX49" s="2"/>
      <c r="AY49" s="5"/>
      <c r="AZ49" s="5"/>
      <c r="BA49" s="5"/>
      <c r="BB49" s="2"/>
    </row>
    <row r="50" spans="1:5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5"/>
      <c r="AZ50" s="5"/>
      <c r="BA50" s="5"/>
      <c r="BB50" s="2"/>
    </row>
    <row r="51" spans="1:54" x14ac:dyDescent="0.25">
      <c r="A51" s="2"/>
      <c r="B51" s="2"/>
      <c r="C51" s="2"/>
      <c r="D51" s="3"/>
      <c r="E51" s="3"/>
      <c r="F51" s="4"/>
      <c r="G51" s="4"/>
      <c r="H51" s="4"/>
      <c r="I51" s="4"/>
      <c r="J51" s="4"/>
      <c r="K51" s="4"/>
      <c r="L51" s="4"/>
      <c r="M51" s="4"/>
      <c r="N51" s="3"/>
      <c r="O51" s="3"/>
      <c r="P51" s="3"/>
      <c r="Q51" s="4"/>
      <c r="R51" s="4"/>
      <c r="S51" s="3"/>
      <c r="T51" s="3"/>
      <c r="U51" s="4"/>
      <c r="V51" s="4"/>
      <c r="W51" s="4"/>
      <c r="X51" s="3"/>
      <c r="Y51" s="4"/>
      <c r="Z51" s="3"/>
      <c r="AA51" s="4"/>
      <c r="AB51" s="4"/>
      <c r="AC51" s="3"/>
      <c r="AD51" s="3"/>
      <c r="AE51" s="4"/>
      <c r="AF51" s="4"/>
      <c r="AG51" s="4"/>
      <c r="AH51" s="2"/>
      <c r="AI51" s="2"/>
      <c r="AJ51" s="5"/>
      <c r="AK51" s="5"/>
      <c r="AL51" s="5"/>
      <c r="AM51" s="2"/>
      <c r="AN51" s="2"/>
      <c r="AO51" s="5"/>
      <c r="AP51" s="5"/>
      <c r="AQ51" s="5"/>
      <c r="AR51" s="2"/>
      <c r="AS51" s="2"/>
      <c r="AT51" s="2"/>
      <c r="AU51" s="5"/>
      <c r="AV51" s="5"/>
      <c r="AW51" s="2"/>
      <c r="AX51" s="2"/>
      <c r="AY51" s="5"/>
      <c r="AZ51" s="5"/>
      <c r="BA51" s="5"/>
      <c r="BB51" s="2"/>
    </row>
    <row r="52" spans="1:54" x14ac:dyDescent="0.25">
      <c r="A52" s="2"/>
      <c r="B52" s="2"/>
      <c r="C52" s="2" t="s">
        <v>159</v>
      </c>
      <c r="D52" s="29">
        <f>('Pine Stumpage'!F266-'Pine Stumpage'!F262)/'Pine Stumpage'!F262</f>
        <v>-2.6278069756330491E-3</v>
      </c>
      <c r="E52" s="29">
        <f>('Pine Stumpage'!G266-'Pine Stumpage'!G262)/'Pine Stumpage'!G262</f>
        <v>-5.5861526357199043E-2</v>
      </c>
      <c r="F52" s="29">
        <f>('Pine Stumpage'!M266-'Pine Stumpage'!M262)/'Pine Stumpage'!M262</f>
        <v>-6.6498846234528952E-2</v>
      </c>
      <c r="G52" s="29">
        <f>('Pine Stumpage'!N266-'Pine Stumpage'!N262)/'Pine Stumpage'!N262</f>
        <v>-8.0651901379022103E-2</v>
      </c>
      <c r="H52" s="29">
        <f>('Pine Stumpage'!T266-'Pine Stumpage'!T262)/'Pine Stumpage'!T262</f>
        <v>-4.6013008913514737E-2</v>
      </c>
      <c r="I52" s="29">
        <f>('Pine Stumpage'!U266-'Pine Stumpage'!U262)/'Pine Stumpage'!U262</f>
        <v>-0.13929893734673271</v>
      </c>
      <c r="J52" s="29">
        <f>('Pine Stumpage'!AA266-'Pine Stumpage'!AA262)/'Pine Stumpage'!AA262</f>
        <v>-9.6065225097483109E-2</v>
      </c>
      <c r="K52" s="29">
        <f>('Pine Stumpage'!AB266-'Pine Stumpage'!AB262)/'Pine Stumpage'!AB262</f>
        <v>-3.302967072115634E-2</v>
      </c>
      <c r="L52" s="29">
        <f>('Pine Stumpage'!AH266-'Pine Stumpage'!AH262)/'Pine Stumpage'!AH262</f>
        <v>-1.882365488188557E-2</v>
      </c>
      <c r="M52" s="29">
        <f>('Pine Stumpage'!AI266-'Pine Stumpage'!AI262)/'Pine Stumpage'!AI262</f>
        <v>1.9952827181742815E-2</v>
      </c>
      <c r="N52" s="29">
        <f>('Pine Stumpage'!AO266-'Pine Stumpage'!AO262)/'Pine Stumpage'!AO262</f>
        <v>1.8530687343934957E-2</v>
      </c>
      <c r="O52" s="29">
        <f>('Pine Stumpage'!AP266-'Pine Stumpage'!AP262)/'Pine Stumpage'!AP262</f>
        <v>-1.8538713195201846E-2</v>
      </c>
      <c r="P52" s="29">
        <f>('Pine Stumpage'!AV266-'Pine Stumpage'!AV262)/'Pine Stumpage'!AV262</f>
        <v>-0.13813459268004724</v>
      </c>
      <c r="Q52" s="29">
        <f>('Pine Stumpage'!AW266-'Pine Stumpage'!AW262)/'Pine Stumpage'!AW262</f>
        <v>-8.3633453381352668E-2</v>
      </c>
      <c r="R52" s="29">
        <f>('Pine Stumpage'!BC266-'Pine Stumpage'!BC262)/'Pine Stumpage'!BC262</f>
        <v>-1.3993130644956041E-3</v>
      </c>
      <c r="S52" s="29">
        <f>('Pine Stumpage'!BD266-'Pine Stumpage'!BD262)/'Pine Stumpage'!BD262</f>
        <v>-8.3155650319829397E-2</v>
      </c>
      <c r="T52" s="29">
        <f>('Pine Stumpage'!BJ266-'Pine Stumpage'!BJ262)/'Pine Stumpage'!BJ262</f>
        <v>4.2305334150827566E-2</v>
      </c>
      <c r="U52" s="29">
        <f>('Pine Stumpage'!BK266-'Pine Stumpage'!BK262)/'Pine Stumpage'!BK262</f>
        <v>-0.12551440329218114</v>
      </c>
      <c r="V52" s="29">
        <f>('Pine Stumpage'!BP266-'Pine Stumpage'!BP262)/'Pine Stumpage'!BP262</f>
        <v>8.0691642651296705E-2</v>
      </c>
      <c r="W52" s="29">
        <f>('Pine Stumpage'!BQ266-'Pine Stumpage'!BQ262)/'Pine Stumpage'!BQ262</f>
        <v>4.0753724802804543E-2</v>
      </c>
      <c r="X52" s="29">
        <f>('Pine Stumpage'!BU266-'Pine Stumpage'!BU262)/'Pine Stumpage'!BU262</f>
        <v>5.6869652742828361E-2</v>
      </c>
      <c r="Y52" s="29">
        <f>('Pine Stumpage'!BV266-'Pine Stumpage'!BV262)/'Pine Stumpage'!BV262</f>
        <v>-5.429949270370131E-2</v>
      </c>
      <c r="Z52" s="29">
        <f>('Pine Stumpage'!CC266-'Pine Stumpage'!CC262)/'Pine Stumpage'!CC262</f>
        <v>1.8284173427632083E-2</v>
      </c>
      <c r="AA52" s="29">
        <f>('Pine Stumpage'!CD266-'Pine Stumpage'!CD262)/'Pine Stumpage'!CD262</f>
        <v>-0.1302910518097542</v>
      </c>
      <c r="AB52" s="29">
        <f>('Pine Stumpage'!CJ266-'Pine Stumpage'!CJ262)/'Pine Stumpage'!CJ262</f>
        <v>-0.39047001019746003</v>
      </c>
      <c r="AC52" s="29">
        <f>('Pine Stumpage'!CK266-'Pine Stumpage'!CK262)/'Pine Stumpage'!CK262</f>
        <v>-0.34197559620863277</v>
      </c>
      <c r="AD52" s="29">
        <f>('Pine Stumpage'!CQ266-'Pine Stumpage'!CQ262)/'Pine Stumpage'!CQ262</f>
        <v>-0.14075581081324373</v>
      </c>
      <c r="AE52" s="29">
        <f>('Pine Stumpage'!CR266-'Pine Stumpage'!CR262)/'Pine Stumpage'!CR262</f>
        <v>1.9417475728155258E-2</v>
      </c>
      <c r="AF52" s="29">
        <f>('Pine Stumpage'!CX266-'Pine Stumpage'!CX262)/'Pine Stumpage'!CX262</f>
        <v>-0.15708700896685035</v>
      </c>
      <c r="AG52" s="29">
        <f>('Pine Stumpage'!CY266-'Pine Stumpage'!CY262)/'Pine Stumpage'!CY262</f>
        <v>-8.608001658374799E-2</v>
      </c>
      <c r="AH52" s="29">
        <f>('Pine Stumpage'!DE266-'Pine Stumpage'!DE262)/'Pine Stumpage'!DE262</f>
        <v>-0.10455164652925848</v>
      </c>
      <c r="AI52" s="29">
        <f>('Pine Stumpage'!DF266-'Pine Stumpage'!DF262)/'Pine Stumpage'!DF262</f>
        <v>-0.26066389364652159</v>
      </c>
      <c r="AJ52" s="29">
        <f>('Pine Stumpage'!DL266-'Pine Stumpage'!DL262)/'Pine Stumpage'!DL262</f>
        <v>-3.0284623394654764E-2</v>
      </c>
      <c r="AK52" s="29">
        <f>('Pine Stumpage'!DM266-'Pine Stumpage'!DM262)/'Pine Stumpage'!DM262</f>
        <v>-0.194763235614755</v>
      </c>
      <c r="AL52" s="29">
        <f>('Pine Stumpage'!DS266-'Pine Stumpage'!DS262)/'Pine Stumpage'!DS262</f>
        <v>-0.15618274395898582</v>
      </c>
      <c r="AM52" s="29">
        <f>('Pine Stumpage'!DT266-'Pine Stumpage'!DT262)/'Pine Stumpage'!DT262</f>
        <v>-7.7226442130892067E-3</v>
      </c>
      <c r="AN52" s="29">
        <f>('Pine Stumpage'!DZ266-'Pine Stumpage'!DZ262)/'Pine Stumpage'!DZ262</f>
        <v>-0.11184059149269081</v>
      </c>
      <c r="AO52" s="29">
        <f>('Pine Stumpage'!EA266-'Pine Stumpage'!EA262)/'Pine Stumpage'!EA262</f>
        <v>-0.23683469445226704</v>
      </c>
      <c r="AP52" s="29">
        <f>('Pine Stumpage'!EG266-'Pine Stumpage'!EG262)/'Pine Stumpage'!EG262</f>
        <v>0.324766094898641</v>
      </c>
      <c r="AQ52" s="29">
        <f>('Pine Stumpage'!EH266-'Pine Stumpage'!EH262)/'Pine Stumpage'!EH262</f>
        <v>0.27866763742264278</v>
      </c>
      <c r="AR52" s="29">
        <f>('Pine Stumpage'!EM266-'Pine Stumpage'!EM262)/'Pine Stumpage'!EM262</f>
        <v>-0.2180640913081652</v>
      </c>
      <c r="AS52" s="29">
        <f>('Pine Stumpage'!EN266-'Pine Stumpage'!EN262)/'Pine Stumpage'!EN262</f>
        <v>-0.20360882156382276</v>
      </c>
      <c r="AT52" s="29">
        <f>('Pine Stumpage'!ER266-'Pine Stumpage'!ER262)/'Pine Stumpage'!ER262</f>
        <v>-0.20528001323548545</v>
      </c>
      <c r="AU52" s="29">
        <f>('Pine Stumpage'!ES266-'Pine Stumpage'!ES262)/'Pine Stumpage'!ES262</f>
        <v>-0.15223244572591593</v>
      </c>
      <c r="AV52" s="32">
        <f>SUMPRODUCT(D52:Y52,D$49:Y$49)</f>
        <v>-4.4474897594577269E-2</v>
      </c>
      <c r="AW52" s="32">
        <f>SUMPRODUCT(Z52:AU52,Z$49:AU$49)</f>
        <v>-8.0372158489658715E-2</v>
      </c>
      <c r="AX52" s="29"/>
      <c r="AY52" s="29"/>
      <c r="AZ52" s="29"/>
      <c r="BA52" s="5"/>
      <c r="BB52" s="2"/>
    </row>
    <row r="53" spans="1:54" x14ac:dyDescent="0.25">
      <c r="A53" s="2"/>
      <c r="B53" s="2"/>
      <c r="C53" s="2" t="s">
        <v>160</v>
      </c>
      <c r="D53" s="29">
        <f>('Pine Stumpage'!F267-'Pine Stumpage'!F263)/'Pine Stumpage'!F263</f>
        <v>-5.4878048780487805E-2</v>
      </c>
      <c r="E53" s="29">
        <f>('Pine Stumpage'!G267-'Pine Stumpage'!G263)/'Pine Stumpage'!G263</f>
        <v>3.614457831325301E-2</v>
      </c>
      <c r="F53" s="29">
        <f>('Pine Stumpage'!M267-'Pine Stumpage'!M263)/'Pine Stumpage'!M263</f>
        <v>-7.1038251366120214E-2</v>
      </c>
      <c r="G53" s="29">
        <f>('Pine Stumpage'!N267-'Pine Stumpage'!N263)/'Pine Stumpage'!N263</f>
        <v>-2.4242424242424242E-2</v>
      </c>
      <c r="H53" s="29">
        <f>('Pine Stumpage'!T267-'Pine Stumpage'!T263)/'Pine Stumpage'!T263</f>
        <v>-5.7971014492753624E-2</v>
      </c>
      <c r="I53" s="29">
        <f>('Pine Stumpage'!U267-'Pine Stumpage'!U263)/'Pine Stumpage'!U263</f>
        <v>-3.6842105263157891E-2</v>
      </c>
      <c r="J53" s="29">
        <f>('Pine Stumpage'!AA267-'Pine Stumpage'!AA263)/'Pine Stumpage'!AA263</f>
        <v>-0.1125</v>
      </c>
      <c r="K53" s="29">
        <f>('Pine Stumpage'!AB267-'Pine Stumpage'!AB263)/'Pine Stumpage'!AB263</f>
        <v>-2.072538860103627E-2</v>
      </c>
      <c r="L53" s="29">
        <f>('Pine Stumpage'!AH267-'Pine Stumpage'!AH263)/'Pine Stumpage'!AH263</f>
        <v>4.3010752688172046E-2</v>
      </c>
      <c r="M53" s="29">
        <f>('Pine Stumpage'!AI267-'Pine Stumpage'!AI263)/'Pine Stumpage'!AI263</f>
        <v>6.8750000000000006E-2</v>
      </c>
      <c r="N53" s="29">
        <f>('Pine Stumpage'!AO267-'Pine Stumpage'!AO263)/'Pine Stumpage'!AO263</f>
        <v>-7.8947368421052627E-2</v>
      </c>
      <c r="O53" s="29">
        <f>('Pine Stumpage'!AP267-'Pine Stumpage'!AP263)/'Pine Stumpage'!AP263</f>
        <v>-0.16091954022988506</v>
      </c>
      <c r="P53" s="29">
        <f>('Pine Stumpage'!AV267-'Pine Stumpage'!AV263)/'Pine Stumpage'!AV263</f>
        <v>-0.16981132075471697</v>
      </c>
      <c r="Q53" s="29">
        <f>('Pine Stumpage'!AW267-'Pine Stumpage'!AW263)/'Pine Stumpage'!AW263</f>
        <v>-0.21338912133891214</v>
      </c>
      <c r="R53" s="29">
        <f>('Pine Stumpage'!BC267-'Pine Stumpage'!BC263)/'Pine Stumpage'!BC263</f>
        <v>-8.4967320261437912E-2</v>
      </c>
      <c r="S53" s="29">
        <f>('Pine Stumpage'!BD267-'Pine Stumpage'!BD263)/'Pine Stumpage'!BD263</f>
        <v>-5.9139784946236562E-2</v>
      </c>
      <c r="T53" s="29">
        <f>('Pine Stumpage'!BJ267-'Pine Stumpage'!BJ263)/'Pine Stumpage'!BJ263</f>
        <v>-1.4925373134328358E-2</v>
      </c>
      <c r="U53" s="29">
        <f>('Pine Stumpage'!BK267-'Pine Stumpage'!BK263)/'Pine Stumpage'!BK263</f>
        <v>-0.14074074074074075</v>
      </c>
      <c r="V53" s="29">
        <f>('Pine Stumpage'!BP267-'Pine Stumpage'!BP263)/'Pine Stumpage'!BP263</f>
        <v>-0.2570093457943925</v>
      </c>
      <c r="W53" s="29">
        <f>('Pine Stumpage'!BQ267-'Pine Stumpage'!BQ263)/'Pine Stumpage'!BQ263</f>
        <v>-7.18232044198895E-2</v>
      </c>
      <c r="X53" s="29">
        <f>('Pine Stumpage'!BU267-'Pine Stumpage'!BU263)/'Pine Stumpage'!BU263</f>
        <v>7.0921985815602835E-3</v>
      </c>
      <c r="Y53" s="29">
        <f>('Pine Stumpage'!BV267-'Pine Stumpage'!BV263)/'Pine Stumpage'!BV263</f>
        <v>-2.8169014084507043E-2</v>
      </c>
      <c r="Z53" s="29">
        <f>('Pine Stumpage'!CC267-'Pine Stumpage'!CC263)/'Pine Stumpage'!CC263</f>
        <v>-0.25060827250608275</v>
      </c>
      <c r="AA53" s="29">
        <f>('Pine Stumpage'!CD267-'Pine Stumpage'!CD263)/'Pine Stumpage'!CD263</f>
        <v>-7.9635006221484783E-2</v>
      </c>
      <c r="AB53" s="29">
        <f>('Pine Stumpage'!CJ267-'Pine Stumpage'!CJ263)/'Pine Stumpage'!CJ263</f>
        <v>-0.11351351351351359</v>
      </c>
      <c r="AC53" s="29">
        <f>('Pine Stumpage'!CK267-'Pine Stumpage'!CK263)/'Pine Stumpage'!CK263</f>
        <v>-0.11947904869762171</v>
      </c>
      <c r="AD53" s="29">
        <f>('Pine Stumpage'!CQ267-'Pine Stumpage'!CQ263)/'Pine Stumpage'!CQ263</f>
        <v>-3.8746711313083104E-2</v>
      </c>
      <c r="AE53" s="29">
        <f>('Pine Stumpage'!CR267-'Pine Stumpage'!CR263)/'Pine Stumpage'!CR263</f>
        <v>7.570543702684185E-3</v>
      </c>
      <c r="AF53" s="29">
        <f>('Pine Stumpage'!CX267-'Pine Stumpage'!CX263)/'Pine Stumpage'!CX263</f>
        <v>-0.25843588725684802</v>
      </c>
      <c r="AG53" s="29">
        <f>('Pine Stumpage'!CY267-'Pine Stumpage'!CY263)/'Pine Stumpage'!CY263</f>
        <v>-0.11606475716064749</v>
      </c>
      <c r="AH53" s="29">
        <f>('Pine Stumpage'!DE267-'Pine Stumpage'!DE263)/'Pine Stumpage'!DE263</f>
        <v>-0.13311331133113308</v>
      </c>
      <c r="AI53" s="29">
        <f>('Pine Stumpage'!DF267-'Pine Stumpage'!DF263)/'Pine Stumpage'!DF263</f>
        <v>-5.9652418976045077E-2</v>
      </c>
      <c r="AJ53" s="29">
        <f>('Pine Stumpage'!DL267-'Pine Stumpage'!DL263)/'Pine Stumpage'!DL263</f>
        <v>-0.25205479452054796</v>
      </c>
      <c r="AK53" s="29">
        <f>('Pine Stumpage'!DM267-'Pine Stumpage'!DM263)/'Pine Stumpage'!DM263</f>
        <v>-0.26570497906002788</v>
      </c>
      <c r="AL53" s="29">
        <f>('Pine Stumpage'!DS267-'Pine Stumpage'!DS263)/'Pine Stumpage'!DS263</f>
        <v>-5.3926206244087067E-2</v>
      </c>
      <c r="AM53" s="29">
        <f>('Pine Stumpage'!DT267-'Pine Stumpage'!DT263)/'Pine Stumpage'!DT263</f>
        <v>0.19883284701959164</v>
      </c>
      <c r="AN53" s="29">
        <f>('Pine Stumpage'!DZ267-'Pine Stumpage'!DZ263)/'Pine Stumpage'!DZ263</f>
        <v>-7.4290484140233773E-2</v>
      </c>
      <c r="AO53" s="29">
        <f>('Pine Stumpage'!EA267-'Pine Stumpage'!EA263)/'Pine Stumpage'!EA263</f>
        <v>-0.25513361462728545</v>
      </c>
      <c r="AP53" s="29">
        <f>('Pine Stumpage'!EG267-'Pine Stumpage'!EG263)/'Pine Stumpage'!EG263</f>
        <v>0.14097222222222217</v>
      </c>
      <c r="AQ53" s="29">
        <f>('Pine Stumpage'!EH267-'Pine Stumpage'!EH263)/'Pine Stumpage'!EH263</f>
        <v>0.46328671328671323</v>
      </c>
      <c r="AR53" s="29">
        <f>('Pine Stumpage'!EM267-'Pine Stumpage'!EM263)/'Pine Stumpage'!EM263</f>
        <v>-0.27590893645939524</v>
      </c>
      <c r="AS53" s="29">
        <f>('Pine Stumpage'!EN267-'Pine Stumpage'!EN263)/'Pine Stumpage'!EN263</f>
        <v>-6.5217391304347852E-2</v>
      </c>
      <c r="AT53" s="29">
        <f>('Pine Stumpage'!ER267-'Pine Stumpage'!ER263)/'Pine Stumpage'!ER263</f>
        <v>-0.24144368388301188</v>
      </c>
      <c r="AU53" s="29">
        <f>('Pine Stumpage'!ES267-'Pine Stumpage'!ES263)/'Pine Stumpage'!ES263</f>
        <v>-1.1114541525162069E-2</v>
      </c>
      <c r="AV53" s="32">
        <f>SUMPRODUCT(D53:Y53,D$49:Y$49)</f>
        <v>-4.8688008214961755E-2</v>
      </c>
      <c r="AW53" s="32">
        <f>SUMPRODUCT(Z53:AU53,Z$49:AU$49)</f>
        <v>-5.5785401002704765E-2</v>
      </c>
      <c r="AX53" s="29"/>
      <c r="AY53" s="29"/>
      <c r="AZ53" s="29"/>
      <c r="BA53" s="5"/>
      <c r="BB53" s="2"/>
    </row>
    <row r="54" spans="1:54" x14ac:dyDescent="0.25">
      <c r="A54" s="2"/>
      <c r="B54" s="2"/>
      <c r="C54" s="2"/>
      <c r="D54" s="3"/>
      <c r="E54" s="3"/>
      <c r="F54" s="4"/>
      <c r="G54" s="4"/>
      <c r="H54" s="4"/>
      <c r="I54" s="4"/>
      <c r="J54" s="4"/>
      <c r="K54" s="4"/>
      <c r="L54" s="4"/>
      <c r="M54" s="4"/>
      <c r="N54" s="3"/>
      <c r="O54" s="3"/>
      <c r="P54" s="3"/>
      <c r="Q54" s="4"/>
      <c r="R54" s="4"/>
      <c r="S54" s="3"/>
      <c r="T54" s="3"/>
      <c r="U54" s="4"/>
      <c r="V54" s="4"/>
      <c r="W54" s="4"/>
      <c r="X54" s="3"/>
      <c r="Y54" s="4"/>
      <c r="Z54" s="3"/>
      <c r="AA54" s="4"/>
      <c r="AB54" s="4"/>
      <c r="AC54" s="3"/>
      <c r="AD54" s="3"/>
      <c r="AE54" s="4"/>
      <c r="AF54" s="4"/>
      <c r="AG54" s="4"/>
      <c r="AH54" s="2"/>
      <c r="AI54" s="2"/>
      <c r="AJ54" s="2"/>
      <c r="AK54" s="2"/>
      <c r="AL54" s="2"/>
      <c r="AM54" s="2"/>
      <c r="AN54" s="2"/>
      <c r="AO54" s="2"/>
      <c r="AP54" s="2"/>
      <c r="AQ54" s="5"/>
      <c r="AR54" s="2"/>
      <c r="AS54" s="2"/>
      <c r="AT54" s="2"/>
      <c r="AU54" s="5"/>
      <c r="AV54" s="5"/>
      <c r="AW54" s="2"/>
      <c r="AX54" s="2"/>
      <c r="AY54" s="5"/>
      <c r="AZ54" s="5"/>
      <c r="BA54" s="5"/>
      <c r="BB54" s="2"/>
    </row>
    <row r="55" spans="1:54" x14ac:dyDescent="0.25">
      <c r="A55" s="2"/>
      <c r="B55" s="2"/>
      <c r="C55" s="2"/>
      <c r="D55" s="3"/>
      <c r="E55" s="3"/>
      <c r="F55" s="4"/>
      <c r="G55" s="4"/>
      <c r="H55" s="4"/>
      <c r="I55" s="4"/>
      <c r="J55" s="4"/>
      <c r="K55" s="4"/>
      <c r="L55" s="4"/>
      <c r="M55" s="4"/>
      <c r="N55" s="3"/>
      <c r="O55" s="3"/>
      <c r="P55" s="3"/>
      <c r="Q55" s="4"/>
      <c r="R55" s="4"/>
      <c r="S55" s="3"/>
      <c r="T55" s="3"/>
      <c r="U55" s="4"/>
      <c r="V55" s="4"/>
      <c r="W55" s="4"/>
      <c r="X55" s="3"/>
      <c r="Y55" s="4"/>
      <c r="Z55" s="3"/>
      <c r="AA55" s="4"/>
      <c r="AB55" s="4"/>
      <c r="AC55" s="3"/>
      <c r="AD55" s="3"/>
      <c r="AE55" s="4"/>
      <c r="AF55" s="4"/>
      <c r="AG55" s="4"/>
      <c r="AH55" s="2"/>
      <c r="AI55" s="2"/>
      <c r="AJ55" s="5"/>
      <c r="AK55" s="5"/>
      <c r="AL55" s="5"/>
      <c r="AM55" s="2"/>
      <c r="AN55" s="2"/>
      <c r="AO55" s="5"/>
      <c r="AP55" s="5"/>
      <c r="AQ55" s="5"/>
      <c r="AR55" s="2"/>
      <c r="AS55" s="2"/>
      <c r="AT55" s="2"/>
      <c r="AU55" s="5"/>
      <c r="AV55" s="5"/>
      <c r="AW55" s="2"/>
      <c r="AX55" s="2"/>
      <c r="AY55" s="5"/>
      <c r="AZ55" s="5"/>
      <c r="BA55" s="5"/>
      <c r="BB5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9DCF-C1E3-4A85-AF7E-1489F75F3F43}">
  <dimension ref="A1:Y47"/>
  <sheetViews>
    <sheetView workbookViewId="0">
      <selection activeCell="A2" sqref="A2"/>
    </sheetView>
  </sheetViews>
  <sheetFormatPr defaultRowHeight="15" x14ac:dyDescent="0.25"/>
  <sheetData>
    <row r="1" spans="1:25" ht="15.75" x14ac:dyDescent="0.25">
      <c r="A1" s="22" t="s">
        <v>155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3"/>
      <c r="U1" s="4"/>
      <c r="V1" s="4"/>
      <c r="W1" s="4"/>
      <c r="X1" s="3"/>
      <c r="Y1" s="4"/>
    </row>
    <row r="2" spans="1:25" x14ac:dyDescent="0.25">
      <c r="A2" s="2"/>
      <c r="B2" s="2"/>
      <c r="C2" s="2"/>
      <c r="D2" s="10" t="s">
        <v>133</v>
      </c>
      <c r="E2" s="10" t="s">
        <v>134</v>
      </c>
      <c r="F2" s="10" t="s">
        <v>135</v>
      </c>
      <c r="G2" s="10" t="s">
        <v>136</v>
      </c>
      <c r="H2" s="10" t="s">
        <v>137</v>
      </c>
      <c r="I2" s="10" t="s">
        <v>138</v>
      </c>
      <c r="J2" s="10" t="s">
        <v>139</v>
      </c>
      <c r="K2" s="10" t="s">
        <v>140</v>
      </c>
      <c r="L2" s="10" t="s">
        <v>141</v>
      </c>
      <c r="M2" s="10" t="s">
        <v>142</v>
      </c>
      <c r="N2" s="10" t="s">
        <v>143</v>
      </c>
      <c r="O2" s="10" t="s">
        <v>144</v>
      </c>
      <c r="P2" s="10" t="s">
        <v>145</v>
      </c>
      <c r="Q2" s="10" t="s">
        <v>146</v>
      </c>
      <c r="R2" s="10" t="s">
        <v>147</v>
      </c>
      <c r="S2" s="10" t="s">
        <v>148</v>
      </c>
      <c r="T2" s="10" t="s">
        <v>149</v>
      </c>
      <c r="U2" s="10" t="s">
        <v>150</v>
      </c>
      <c r="V2" s="10" t="s">
        <v>151</v>
      </c>
      <c r="W2" s="10" t="s">
        <v>152</v>
      </c>
      <c r="X2" s="10" t="s">
        <v>153</v>
      </c>
      <c r="Y2" s="10" t="s">
        <v>154</v>
      </c>
    </row>
    <row r="3" spans="1:25" x14ac:dyDescent="0.25">
      <c r="A3" s="2">
        <v>1977</v>
      </c>
      <c r="B3" s="2"/>
      <c r="C3" s="2"/>
      <c r="D3" s="3">
        <f>'Statewide Annual Weighted Avera'!D2*'Quarterly Average'!$AY188</f>
        <v>350.18224568991621</v>
      </c>
      <c r="E3" s="3">
        <f>'Statewide Annual Weighted Avera'!E2*'Quarterly Average'!$AY188</f>
        <v>422.99746734497461</v>
      </c>
      <c r="F3" s="3">
        <f>'Statewide Annual Weighted Avera'!F2*'Quarterly Average'!$AY188</f>
        <v>378.94235620297746</v>
      </c>
      <c r="G3" s="3">
        <f>'Statewide Annual Weighted Avera'!G2*'Quarterly Average'!$AY188</f>
        <v>330.06114714486347</v>
      </c>
      <c r="H3" s="3">
        <f>'Statewide Annual Weighted Avera'!H2*'Quarterly Average'!$AY188</f>
        <v>422.83835666173348</v>
      </c>
      <c r="I3" s="3">
        <f>'Statewide Annual Weighted Avera'!I2*'Quarterly Average'!$AY188</f>
        <v>393.10210800141203</v>
      </c>
      <c r="J3" s="3">
        <f>'Statewide Annual Weighted Avera'!J2*'Quarterly Average'!$AY188</f>
        <v>359.92292509062298</v>
      </c>
      <c r="K3" s="3">
        <f>'Statewide Annual Weighted Avera'!K2*'Quarterly Average'!$AY188</f>
        <v>410.1122270115182</v>
      </c>
      <c r="L3" s="3">
        <f>'Statewide Annual Weighted Avera'!L2*'Quarterly Average'!$AY188</f>
        <v>158.35521939332327</v>
      </c>
      <c r="M3" s="3">
        <f>'Statewide Annual Weighted Avera'!M2*'Quarterly Average'!$AY188</f>
        <v>356.82032097421973</v>
      </c>
      <c r="N3" s="3">
        <f>'Statewide Annual Weighted Avera'!N2*'Quarterly Average'!$AY188</f>
        <v>236.94462260591877</v>
      </c>
      <c r="O3" s="3">
        <f>'Statewide Annual Weighted Avera'!O2*'Quarterly Average'!$AY188</f>
        <v>35.892918994117842</v>
      </c>
      <c r="P3" s="3">
        <f>'Statewide Annual Weighted Avera'!P2*'Quarterly Average'!$AY188</f>
        <v>23.450696411384577</v>
      </c>
      <c r="Q3" s="3">
        <f>'Statewide Annual Weighted Avera'!Q2*'Quarterly Average'!$AY188</f>
        <v>65.832175795561255</v>
      </c>
      <c r="R3" s="3">
        <f>'Statewide Annual Weighted Avera'!R2*'Quarterly Average'!$AY188</f>
        <v>43.54902481942343</v>
      </c>
      <c r="S3" s="3">
        <f>'Statewide Annual Weighted Avera'!S2*'Quarterly Average'!$AY188</f>
        <v>25.04692605909624</v>
      </c>
      <c r="T3" s="3">
        <f>'Statewide Annual Weighted Avera'!T2*'Quarterly Average'!$AY188</f>
        <v>28.70823323169499</v>
      </c>
      <c r="U3" s="3">
        <f>'Statewide Annual Weighted Avera'!U2*'Quarterly Average'!$AY188</f>
        <v>26.088640500261029</v>
      </c>
      <c r="V3" s="3">
        <f>'Statewide Annual Weighted Avera'!V2*'Quarterly Average'!$AY188</f>
        <v>45.277582218663454</v>
      </c>
      <c r="W3" s="3">
        <f>'Statewide Annual Weighted Avera'!W2*'Quarterly Average'!$AY188</f>
        <v>19.868321328763425</v>
      </c>
      <c r="X3" s="3">
        <f>'Statewide Annual Weighted Avera'!X2*'Quarterly Average'!$AY188</f>
        <v>22.320517744297067</v>
      </c>
      <c r="Y3" s="3">
        <f>'Statewide Annual Weighted Avera'!Y2*'Quarterly Average'!$AY188</f>
        <v>24.261269551439696</v>
      </c>
    </row>
    <row r="4" spans="1:25" x14ac:dyDescent="0.25">
      <c r="A4" s="2">
        <v>1978</v>
      </c>
      <c r="B4" s="2"/>
      <c r="C4" s="2"/>
      <c r="D4" s="3">
        <f>'Statewide Annual Weighted Avera'!D3*'Quarterly Average'!$AY189</f>
        <v>412.74673882331069</v>
      </c>
      <c r="E4" s="3">
        <f>'Statewide Annual Weighted Avera'!E3*'Quarterly Average'!$AY189</f>
        <v>489.20355774144099</v>
      </c>
      <c r="F4" s="3">
        <f>'Statewide Annual Weighted Avera'!F3*'Quarterly Average'!$AY189</f>
        <v>421.1446820723454</v>
      </c>
      <c r="G4" s="3">
        <f>'Statewide Annual Weighted Avera'!G3*'Quarterly Average'!$AY189</f>
        <v>351.47784165174374</v>
      </c>
      <c r="H4" s="3">
        <f>'Statewide Annual Weighted Avera'!H3*'Quarterly Average'!$AY189</f>
        <v>477.24574558004974</v>
      </c>
      <c r="I4" s="3">
        <f>'Statewide Annual Weighted Avera'!I3*'Quarterly Average'!$AY189</f>
        <v>500.24557538040779</v>
      </c>
      <c r="J4" s="3">
        <f>'Statewide Annual Weighted Avera'!J3*'Quarterly Average'!$AY189</f>
        <v>353.48298646128251</v>
      </c>
      <c r="K4" s="3">
        <f>'Statewide Annual Weighted Avera'!K3*'Quarterly Average'!$AY189</f>
        <v>417.33229466965258</v>
      </c>
      <c r="L4" s="3">
        <f>'Statewide Annual Weighted Avera'!L3*'Quarterly Average'!$AY189</f>
        <v>187.5019327520281</v>
      </c>
      <c r="M4" s="3">
        <f>'Statewide Annual Weighted Avera'!M3*'Quarterly Average'!$AY189</f>
        <v>473.07450268748073</v>
      </c>
      <c r="N4" s="3">
        <f>'Statewide Annual Weighted Avera'!N3*'Quarterly Average'!$AY189</f>
        <v>273.86385743619411</v>
      </c>
      <c r="O4" s="3">
        <f>'Statewide Annual Weighted Avera'!O3*'Quarterly Average'!$AY189</f>
        <v>36.855652407072554</v>
      </c>
      <c r="P4" s="3">
        <f>'Statewide Annual Weighted Avera'!P3*'Quarterly Average'!$AY189</f>
        <v>28.242255812468063</v>
      </c>
      <c r="Q4" s="3">
        <f>'Statewide Annual Weighted Avera'!Q3*'Quarterly Average'!$AY189</f>
        <v>61.196904132338425</v>
      </c>
      <c r="R4" s="3">
        <f>'Statewide Annual Weighted Avera'!R3*'Quarterly Average'!$AY189</f>
        <v>43.547110161173549</v>
      </c>
      <c r="S4" s="3">
        <f>'Statewide Annual Weighted Avera'!S3*'Quarterly Average'!$AY189</f>
        <v>26.399508699734479</v>
      </c>
      <c r="T4" s="3">
        <f>'Statewide Annual Weighted Avera'!T3*'Quarterly Average'!$AY189</f>
        <v>33.749252297967686</v>
      </c>
      <c r="U4" s="3">
        <f>'Statewide Annual Weighted Avera'!U3*'Quarterly Average'!$AY189</f>
        <v>25.68864664256116</v>
      </c>
      <c r="V4" s="3">
        <f>'Statewide Annual Weighted Avera'!V3*'Quarterly Average'!$AY189</f>
        <v>46.033826164074142</v>
      </c>
      <c r="W4" s="3">
        <f>'Statewide Annual Weighted Avera'!W3*'Quarterly Average'!$AY189</f>
        <v>19.861357360971734</v>
      </c>
      <c r="X4" s="3">
        <f>'Statewide Annual Weighted Avera'!X3*'Quarterly Average'!$AY189</f>
        <v>25.505765400687533</v>
      </c>
      <c r="Y4" s="3">
        <f>'Statewide Annual Weighted Avera'!Y3*'Quarterly Average'!$AY189</f>
        <v>22.573064172604841</v>
      </c>
    </row>
    <row r="5" spans="1:25" x14ac:dyDescent="0.25">
      <c r="A5" s="2">
        <v>1979</v>
      </c>
      <c r="B5" s="2"/>
      <c r="C5" s="2"/>
      <c r="D5" s="3">
        <f>'Statewide Annual Weighted Avera'!D4*'Quarterly Average'!$AY190</f>
        <v>464.5339261584794</v>
      </c>
      <c r="E5" s="3">
        <f>'Statewide Annual Weighted Avera'!E4*'Quarterly Average'!$AY190</f>
        <v>548.35154667585255</v>
      </c>
      <c r="F5" s="3">
        <f>'Statewide Annual Weighted Avera'!F4*'Quarterly Average'!$AY190</f>
        <v>463.19317451378828</v>
      </c>
      <c r="G5" s="3">
        <f>'Statewide Annual Weighted Avera'!G4*'Quarterly Average'!$AY190</f>
        <v>401.18615494494634</v>
      </c>
      <c r="H5" s="3">
        <f>'Statewide Annual Weighted Avera'!H4*'Quarterly Average'!$AY190</f>
        <v>521.21210637288061</v>
      </c>
      <c r="I5" s="3">
        <f>'Statewide Annual Weighted Avera'!I4*'Quarterly Average'!$AY190</f>
        <v>546.47958091873295</v>
      </c>
      <c r="J5" s="3">
        <f>'Statewide Annual Weighted Avera'!J4*'Quarterly Average'!$AY190</f>
        <v>410.62890019238887</v>
      </c>
      <c r="K5" s="3">
        <f>'Statewide Annual Weighted Avera'!K4*'Quarterly Average'!$AY190</f>
        <v>467.38384351720146</v>
      </c>
      <c r="L5" s="3">
        <f>'Statewide Annual Weighted Avera'!L4*'Quarterly Average'!$AY190</f>
        <v>184.1404733322166</v>
      </c>
      <c r="M5" s="3">
        <f>'Statewide Annual Weighted Avera'!M4*'Quarterly Average'!$AY190</f>
        <v>550.13201090415657</v>
      </c>
      <c r="N5" s="3">
        <f>'Statewide Annual Weighted Avera'!N4*'Quarterly Average'!$AY190</f>
        <v>271.50782459253253</v>
      </c>
      <c r="O5" s="3">
        <f>'Statewide Annual Weighted Avera'!O4*'Quarterly Average'!$AY190</f>
        <v>35.757565286021844</v>
      </c>
      <c r="P5" s="3">
        <f>'Statewide Annual Weighted Avera'!P4*'Quarterly Average'!$AY190</f>
        <v>28.45220289355839</v>
      </c>
      <c r="Q5" s="3">
        <f>'Statewide Annual Weighted Avera'!Q4*'Quarterly Average'!$AY190</f>
        <v>63.461538008716687</v>
      </c>
      <c r="R5" s="3">
        <f>'Statewide Annual Weighted Avera'!R4*'Quarterly Average'!$AY190</f>
        <v>46.622198438397049</v>
      </c>
      <c r="S5" s="3">
        <f>'Statewide Annual Weighted Avera'!S4*'Quarterly Average'!$AY190</f>
        <v>25.753196552106786</v>
      </c>
      <c r="T5" s="3">
        <f>'Statewide Annual Weighted Avera'!T4*'Quarterly Average'!$AY190</f>
        <v>30.150432826787352</v>
      </c>
      <c r="U5" s="3">
        <f>'Statewide Annual Weighted Avera'!U4*'Quarterly Average'!$AY190</f>
        <v>22.764143916651417</v>
      </c>
      <c r="V5" s="3">
        <f>'Statewide Annual Weighted Avera'!V4*'Quarterly Average'!$AY190</f>
        <v>37.742491894029406</v>
      </c>
      <c r="W5" s="3">
        <f>'Statewide Annual Weighted Avera'!W4*'Quarterly Average'!$AY190</f>
        <v>17.504938472456825</v>
      </c>
      <c r="X5" s="3">
        <f>'Statewide Annual Weighted Avera'!X4*'Quarterly Average'!$AY190</f>
        <v>27.259191896731821</v>
      </c>
      <c r="Y5" s="3">
        <f>'Statewide Annual Weighted Avera'!Y4*'Quarterly Average'!$AY190</f>
        <v>20.943804641769479</v>
      </c>
    </row>
    <row r="6" spans="1:25" x14ac:dyDescent="0.25">
      <c r="A6" s="2">
        <v>1980</v>
      </c>
      <c r="B6" s="2"/>
      <c r="C6" s="2"/>
      <c r="D6" s="3">
        <f>'Statewide Annual Weighted Avera'!D5*'Quarterly Average'!$AY191</f>
        <v>312.25229367073717</v>
      </c>
      <c r="E6" s="3">
        <f>'Statewide Annual Weighted Avera'!E5*'Quarterly Average'!$AY191</f>
        <v>437.36130245727588</v>
      </c>
      <c r="F6" s="3">
        <f>'Statewide Annual Weighted Avera'!F5*'Quarterly Average'!$AY191</f>
        <v>303.58090300573099</v>
      </c>
      <c r="G6" s="3">
        <f>'Statewide Annual Weighted Avera'!G5*'Quarterly Average'!$AY191</f>
        <v>297.51229510808173</v>
      </c>
      <c r="H6" s="3">
        <f>'Statewide Annual Weighted Avera'!H5*'Quarterly Average'!$AY191</f>
        <v>432.32726063273236</v>
      </c>
      <c r="I6" s="3">
        <f>'Statewide Annual Weighted Avera'!I5*'Quarterly Average'!$AY191</f>
        <v>390.7491677444188</v>
      </c>
      <c r="J6" s="3">
        <f>'Statewide Annual Weighted Avera'!J5*'Quarterly Average'!$AY191</f>
        <v>302.23892550240186</v>
      </c>
      <c r="K6" s="3">
        <f>'Statewide Annual Weighted Avera'!K5*'Quarterly Average'!$AY191</f>
        <v>335.84676224125189</v>
      </c>
      <c r="L6" s="3">
        <f>'Statewide Annual Weighted Avera'!L5*'Quarterly Average'!$AY191</f>
        <v>152.72339022757441</v>
      </c>
      <c r="M6" s="3">
        <f>'Statewide Annual Weighted Avera'!M5*'Quarterly Average'!$AY191</f>
        <v>458.2782532779251</v>
      </c>
      <c r="N6" s="3">
        <f>'Statewide Annual Weighted Avera'!N5*'Quarterly Average'!$AY191</f>
        <v>199.11463650485064</v>
      </c>
      <c r="O6" s="3">
        <f>'Statewide Annual Weighted Avera'!O5*'Quarterly Average'!$AY191</f>
        <v>35.125786106973244</v>
      </c>
      <c r="P6" s="3">
        <f>'Statewide Annual Weighted Avera'!P5*'Quarterly Average'!$AY191</f>
        <v>28.311334310850448</v>
      </c>
      <c r="Q6" s="3">
        <f>'Statewide Annual Weighted Avera'!Q5*'Quarterly Average'!$AY191</f>
        <v>66.002514784497833</v>
      </c>
      <c r="R6" s="3">
        <f>'Statewide Annual Weighted Avera'!R5*'Quarterly Average'!$AY191</f>
        <v>48.114986109987527</v>
      </c>
      <c r="S6" s="3">
        <f>'Statewide Annual Weighted Avera'!S5*'Quarterly Average'!$AY191</f>
        <v>26.632804194157465</v>
      </c>
      <c r="T6" s="3">
        <f>'Statewide Annual Weighted Avera'!T5*'Quarterly Average'!$AY191</f>
        <v>28.987969957577711</v>
      </c>
      <c r="U6" s="3">
        <f>'Statewide Annual Weighted Avera'!U5*'Quarterly Average'!$AY191</f>
        <v>20.690714285996446</v>
      </c>
      <c r="V6" s="3">
        <f>'Statewide Annual Weighted Avera'!V5*'Quarterly Average'!$AY191</f>
        <v>34.165460603857163</v>
      </c>
      <c r="W6" s="3">
        <f>'Statewide Annual Weighted Avera'!W5*'Quarterly Average'!$AY191</f>
        <v>14.517024489910296</v>
      </c>
      <c r="X6" s="3">
        <f>'Statewide Annual Weighted Avera'!X5*'Quarterly Average'!$AY191</f>
        <v>24.15154998310345</v>
      </c>
      <c r="Y6" s="3">
        <f>'Statewide Annual Weighted Avera'!Y5*'Quarterly Average'!$AY191</f>
        <v>22.928857491327413</v>
      </c>
    </row>
    <row r="7" spans="1:25" x14ac:dyDescent="0.25">
      <c r="A7" s="2">
        <v>1981</v>
      </c>
      <c r="B7" s="2"/>
      <c r="C7" s="2"/>
      <c r="D7" s="3">
        <f>'Statewide Annual Weighted Avera'!D6*'Quarterly Average'!$AY192</f>
        <v>343.0317678974738</v>
      </c>
      <c r="E7" s="3">
        <f>'Statewide Annual Weighted Avera'!E6*'Quarterly Average'!$AY192</f>
        <v>427.65830354687932</v>
      </c>
      <c r="F7" s="3">
        <f>'Statewide Annual Weighted Avera'!F6*'Quarterly Average'!$AY192</f>
        <v>350.28774223654989</v>
      </c>
      <c r="G7" s="3">
        <f>'Statewide Annual Weighted Avera'!G6*'Quarterly Average'!$AY192</f>
        <v>343.90326948994738</v>
      </c>
      <c r="H7" s="3">
        <f>'Statewide Annual Weighted Avera'!H6*'Quarterly Average'!$AY192</f>
        <v>448.8832737231304</v>
      </c>
      <c r="I7" s="3">
        <f>'Statewide Annual Weighted Avera'!I6*'Quarterly Average'!$AY192</f>
        <v>422.79533185792326</v>
      </c>
      <c r="J7" s="3">
        <f>'Statewide Annual Weighted Avera'!J6*'Quarterly Average'!$AY192</f>
        <v>348.59947726630105</v>
      </c>
      <c r="K7" s="3">
        <f>'Statewide Annual Weighted Avera'!K6*'Quarterly Average'!$AY192</f>
        <v>347.09987225930587</v>
      </c>
      <c r="L7" s="3">
        <f>'Statewide Annual Weighted Avera'!L6*'Quarterly Average'!$AY192</f>
        <v>157.49385623889768</v>
      </c>
      <c r="M7" s="3">
        <f>'Statewide Annual Weighted Avera'!M6*'Quarterly Average'!$AY192</f>
        <v>462.09679104001464</v>
      </c>
      <c r="N7" s="3">
        <f>'Statewide Annual Weighted Avera'!N6*'Quarterly Average'!$AY192</f>
        <v>184.20489342331905</v>
      </c>
      <c r="O7" s="3">
        <f>'Statewide Annual Weighted Avera'!O6*'Quarterly Average'!$AY192</f>
        <v>37.164994231627155</v>
      </c>
      <c r="P7" s="3">
        <f>'Statewide Annual Weighted Avera'!P6*'Quarterly Average'!$AY192</f>
        <v>27.429118779213638</v>
      </c>
      <c r="Q7" s="3">
        <f>'Statewide Annual Weighted Avera'!Q6*'Quarterly Average'!$AY192</f>
        <v>61.427961680862865</v>
      </c>
      <c r="R7" s="3">
        <f>'Statewide Annual Weighted Avera'!R6*'Quarterly Average'!$AY192</f>
        <v>46.060929390828811</v>
      </c>
      <c r="S7" s="3">
        <f>'Statewide Annual Weighted Avera'!S6*'Quarterly Average'!$AY192</f>
        <v>26.666089834397031</v>
      </c>
      <c r="T7" s="3">
        <f>'Statewide Annual Weighted Avera'!T6*'Quarterly Average'!$AY192</f>
        <v>27.840219891186564</v>
      </c>
      <c r="U7" s="3">
        <f>'Statewide Annual Weighted Avera'!U6*'Quarterly Average'!$AY192</f>
        <v>20.168893255569934</v>
      </c>
      <c r="V7" s="3">
        <f>'Statewide Annual Weighted Avera'!V6*'Quarterly Average'!$AY192</f>
        <v>30.288884300913796</v>
      </c>
      <c r="W7" s="3">
        <f>'Statewide Annual Weighted Avera'!W6*'Quarterly Average'!$AY192</f>
        <v>13.06250040580248</v>
      </c>
      <c r="X7" s="3">
        <f>'Statewide Annual Weighted Avera'!X6*'Quarterly Average'!$AY192</f>
        <v>24.644929377688008</v>
      </c>
      <c r="Y7" s="3">
        <f>'Statewide Annual Weighted Avera'!Y6*'Quarterly Average'!$AY192</f>
        <v>21.193611795240802</v>
      </c>
    </row>
    <row r="8" spans="1:25" x14ac:dyDescent="0.25">
      <c r="A8" s="2">
        <v>1982</v>
      </c>
      <c r="B8" s="2"/>
      <c r="C8" s="2"/>
      <c r="D8" s="3">
        <f>'Statewide Annual Weighted Avera'!D7*'Quarterly Average'!$AY193</f>
        <v>307.60338213359</v>
      </c>
      <c r="E8" s="3">
        <f>'Statewide Annual Weighted Avera'!E7*'Quarterly Average'!$AY193</f>
        <v>346.26049481865283</v>
      </c>
      <c r="F8" s="3">
        <f>'Statewide Annual Weighted Avera'!F7*'Quarterly Average'!$AY193</f>
        <v>317.73189560328086</v>
      </c>
      <c r="G8" s="3">
        <f>'Statewide Annual Weighted Avera'!G7*'Quarterly Average'!$AY193</f>
        <v>310.00617220842304</v>
      </c>
      <c r="H8" s="3">
        <f>'Statewide Annual Weighted Avera'!H7*'Quarterly Average'!$AY193</f>
        <v>335.34691982730203</v>
      </c>
      <c r="I8" s="3">
        <f>'Statewide Annual Weighted Avera'!I7*'Quarterly Average'!$AY193</f>
        <v>309.92121068564069</v>
      </c>
      <c r="J8" s="3">
        <f>'Statewide Annual Weighted Avera'!J7*'Quarterly Average'!$AY193</f>
        <v>289.51669275657656</v>
      </c>
      <c r="K8" s="3">
        <f>'Statewide Annual Weighted Avera'!K7*'Quarterly Average'!$AY193</f>
        <v>321.92276063789018</v>
      </c>
      <c r="L8" s="3">
        <f>'Statewide Annual Weighted Avera'!L7*'Quarterly Average'!$AY193</f>
        <v>126.42180636654153</v>
      </c>
      <c r="M8" s="3">
        <f>'Statewide Annual Weighted Avera'!M7*'Quarterly Average'!$AY193</f>
        <v>358.61364250303541</v>
      </c>
      <c r="N8" s="3">
        <f>'Statewide Annual Weighted Avera'!N7*'Quarterly Average'!$AY193</f>
        <v>179.17832324993094</v>
      </c>
      <c r="O8" s="3">
        <f>'Statewide Annual Weighted Avera'!O7*'Quarterly Average'!$AY193</f>
        <v>34.735712727708965</v>
      </c>
      <c r="P8" s="3">
        <f>'Statewide Annual Weighted Avera'!P7*'Quarterly Average'!$AY193</f>
        <v>35.570901554404145</v>
      </c>
      <c r="Q8" s="3">
        <f>'Statewide Annual Weighted Avera'!Q7*'Quarterly Average'!$AY193</f>
        <v>63.382630801716573</v>
      </c>
      <c r="R8" s="3">
        <f>'Statewide Annual Weighted Avera'!R7*'Quarterly Average'!$AY193</f>
        <v>45.527357462579147</v>
      </c>
      <c r="S8" s="3">
        <f>'Statewide Annual Weighted Avera'!S7*'Quarterly Average'!$AY193</f>
        <v>35.546698504586011</v>
      </c>
      <c r="T8" s="3">
        <f>'Statewide Annual Weighted Avera'!T7*'Quarterly Average'!$AY193</f>
        <v>27.518265792507581</v>
      </c>
      <c r="U8" s="3">
        <f>'Statewide Annual Weighted Avera'!U7*'Quarterly Average'!$AY193</f>
        <v>19.429769110012554</v>
      </c>
      <c r="V8" s="3">
        <f>'Statewide Annual Weighted Avera'!V7*'Quarterly Average'!$AY193</f>
        <v>32.413856435378555</v>
      </c>
      <c r="W8" s="3">
        <f>'Statewide Annual Weighted Avera'!W7*'Quarterly Average'!$AY193</f>
        <v>10.740912291653661</v>
      </c>
      <c r="X8" s="3">
        <f>'Statewide Annual Weighted Avera'!X7*'Quarterly Average'!$AY193</f>
        <v>31.618400882803435</v>
      </c>
      <c r="Y8" s="3">
        <f>'Statewide Annual Weighted Avera'!Y7*'Quarterly Average'!$AY193</f>
        <v>22.77761228846974</v>
      </c>
    </row>
    <row r="9" spans="1:25" x14ac:dyDescent="0.25">
      <c r="A9" s="2">
        <v>1983</v>
      </c>
      <c r="B9" s="2"/>
      <c r="C9" s="2"/>
      <c r="D9" s="3">
        <f>'Statewide Annual Weighted Avera'!D8*'Quarterly Average'!$AY194</f>
        <v>379.33035854289011</v>
      </c>
      <c r="E9" s="3">
        <f>'Statewide Annual Weighted Avera'!E8*'Quarterly Average'!$AY194</f>
        <v>355.40768072289154</v>
      </c>
      <c r="F9" s="3">
        <f>'Statewide Annual Weighted Avera'!F8*'Quarterly Average'!$AY194</f>
        <v>380.21133819480832</v>
      </c>
      <c r="G9" s="3">
        <f>'Statewide Annual Weighted Avera'!G8*'Quarterly Average'!$AY194</f>
        <v>339.79567978922444</v>
      </c>
      <c r="H9" s="3">
        <f>'Statewide Annual Weighted Avera'!H8*'Quarterly Average'!$AY194</f>
        <v>341.99367938417055</v>
      </c>
      <c r="I9" s="3">
        <f>'Statewide Annual Weighted Avera'!I8*'Quarterly Average'!$AY194</f>
        <v>333.38685074998216</v>
      </c>
      <c r="J9" s="3">
        <f>'Statewide Annual Weighted Avera'!J8*'Quarterly Average'!$AY194</f>
        <v>324.65626924470678</v>
      </c>
      <c r="K9" s="3">
        <f>'Statewide Annual Weighted Avera'!K8*'Quarterly Average'!$AY194</f>
        <v>368.36138468998098</v>
      </c>
      <c r="L9" s="3">
        <f>'Statewide Annual Weighted Avera'!L8*'Quarterly Average'!$AY194</f>
        <v>180.29760828715519</v>
      </c>
      <c r="M9" s="3">
        <f>'Statewide Annual Weighted Avera'!M8*'Quarterly Average'!$AY194</f>
        <v>360.12796135167326</v>
      </c>
      <c r="N9" s="3">
        <f>'Statewide Annual Weighted Avera'!N8*'Quarterly Average'!$AY194</f>
        <v>231.78849986500009</v>
      </c>
      <c r="O9" s="3">
        <f>'Statewide Annual Weighted Avera'!O8*'Quarterly Average'!$AY194</f>
        <v>36.248673064996574</v>
      </c>
      <c r="P9" s="3">
        <f>'Statewide Annual Weighted Avera'!P8*'Quarterly Average'!$AY194</f>
        <v>36.348512801204819</v>
      </c>
      <c r="Q9" s="3">
        <f>'Statewide Annual Weighted Avera'!Q8*'Quarterly Average'!$AY194</f>
        <v>61.879715001999564</v>
      </c>
      <c r="R9" s="3">
        <f>'Statewide Annual Weighted Avera'!R8*'Quarterly Average'!$AY194</f>
        <v>44.988688918172677</v>
      </c>
      <c r="S9" s="3">
        <f>'Statewide Annual Weighted Avera'!S8*'Quarterly Average'!$AY194</f>
        <v>37.47424168275937</v>
      </c>
      <c r="T9" s="3">
        <f>'Statewide Annual Weighted Avera'!T8*'Quarterly Average'!$AY194</f>
        <v>29.169707346008067</v>
      </c>
      <c r="U9" s="3">
        <f>'Statewide Annual Weighted Avera'!U8*'Quarterly Average'!$AY194</f>
        <v>20.646397006482967</v>
      </c>
      <c r="V9" s="3">
        <f>'Statewide Annual Weighted Avera'!V8*'Quarterly Average'!$AY194</f>
        <v>34.338093866985801</v>
      </c>
      <c r="W9" s="3">
        <f>'Statewide Annual Weighted Avera'!W8*'Quarterly Average'!$AY194</f>
        <v>15.752644191222718</v>
      </c>
      <c r="X9" s="3">
        <f>'Statewide Annual Weighted Avera'!X8*'Quarterly Average'!$AY194</f>
        <v>31.918975021042606</v>
      </c>
      <c r="Y9" s="3">
        <f>'Statewide Annual Weighted Avera'!Y8*'Quarterly Average'!$AY194</f>
        <v>21.739574460724373</v>
      </c>
    </row>
    <row r="10" spans="1:25" x14ac:dyDescent="0.25">
      <c r="A10" s="2">
        <v>1984</v>
      </c>
      <c r="B10" s="2"/>
      <c r="C10" s="2"/>
      <c r="D10" s="3">
        <f>'Statewide Annual Weighted Avera'!D9*'Quarterly Average'!$AY195</f>
        <v>329.76972526809362</v>
      </c>
      <c r="E10" s="3">
        <f>'Statewide Annual Weighted Avera'!E9*'Quarterly Average'!$AY195</f>
        <v>330.94388817583831</v>
      </c>
      <c r="F10" s="3">
        <f>'Statewide Annual Weighted Avera'!F9*'Quarterly Average'!$AY195</f>
        <v>347.04813446254985</v>
      </c>
      <c r="G10" s="3">
        <f>'Statewide Annual Weighted Avera'!G9*'Quarterly Average'!$AY195</f>
        <v>306.92633606001516</v>
      </c>
      <c r="H10" s="3">
        <f>'Statewide Annual Weighted Avera'!H9*'Quarterly Average'!$AY195</f>
        <v>320.19341594724438</v>
      </c>
      <c r="I10" s="3">
        <f>'Statewide Annual Weighted Avera'!I9*'Quarterly Average'!$AY195</f>
        <v>318.76512579710305</v>
      </c>
      <c r="J10" s="3">
        <f>'Statewide Annual Weighted Avera'!J9*'Quarterly Average'!$AY195</f>
        <v>308.33528389608318</v>
      </c>
      <c r="K10" s="3">
        <f>'Statewide Annual Weighted Avera'!K9*'Quarterly Average'!$AY195</f>
        <v>338.16258178729697</v>
      </c>
      <c r="L10" s="3">
        <f>'Statewide Annual Weighted Avera'!L9*'Quarterly Average'!$AY195</f>
        <v>163.8883996109374</v>
      </c>
      <c r="M10" s="3">
        <f>'Statewide Annual Weighted Avera'!M9*'Quarterly Average'!$AY195</f>
        <v>318.90301303990458</v>
      </c>
      <c r="N10" s="3">
        <f>'Statewide Annual Weighted Avera'!N9*'Quarterly Average'!$AY195</f>
        <v>243.77065801657835</v>
      </c>
      <c r="O10" s="3">
        <f>'Statewide Annual Weighted Avera'!O9*'Quarterly Average'!$AY195</f>
        <v>34.017129443533861</v>
      </c>
      <c r="P10" s="3">
        <f>'Statewide Annual Weighted Avera'!P9*'Quarterly Average'!$AY195</f>
        <v>39.238276913203919</v>
      </c>
      <c r="Q10" s="3">
        <f>'Statewide Annual Weighted Avera'!Q9*'Quarterly Average'!$AY195</f>
        <v>64.197567283326791</v>
      </c>
      <c r="R10" s="3">
        <f>'Statewide Annual Weighted Avera'!R9*'Quarterly Average'!$AY195</f>
        <v>41.123894109310648</v>
      </c>
      <c r="S10" s="3">
        <f>'Statewide Annual Weighted Avera'!S9*'Quarterly Average'!$AY195</f>
        <v>37.498564140001207</v>
      </c>
      <c r="T10" s="3">
        <f>'Statewide Annual Weighted Avera'!T9*'Quarterly Average'!$AY195</f>
        <v>29.449174547608369</v>
      </c>
      <c r="U10" s="3">
        <f>'Statewide Annual Weighted Avera'!U9*'Quarterly Average'!$AY195</f>
        <v>20.910879634794146</v>
      </c>
      <c r="V10" s="3">
        <f>'Statewide Annual Weighted Avera'!V9*'Quarterly Average'!$AY195</f>
        <v>33.919832194947816</v>
      </c>
      <c r="W10" s="3">
        <f>'Statewide Annual Weighted Avera'!W9*'Quarterly Average'!$AY195</f>
        <v>16.01752743365569</v>
      </c>
      <c r="X10" s="3">
        <f>'Statewide Annual Weighted Avera'!X9*'Quarterly Average'!$AY195</f>
        <v>35.627205999394576</v>
      </c>
      <c r="Y10" s="3">
        <f>'Statewide Annual Weighted Avera'!Y9*'Quarterly Average'!$AY195</f>
        <v>21.936190510597388</v>
      </c>
    </row>
    <row r="11" spans="1:25" x14ac:dyDescent="0.25">
      <c r="A11" s="2">
        <v>1985</v>
      </c>
      <c r="B11" s="2"/>
      <c r="C11" s="2"/>
      <c r="D11" s="3">
        <f>'Statewide Annual Weighted Avera'!D10*'Quarterly Average'!$AY196</f>
        <v>279.59542963587216</v>
      </c>
      <c r="E11" s="3">
        <f>'Statewide Annual Weighted Avera'!E10*'Quarterly Average'!$AY196</f>
        <v>256.28761543229012</v>
      </c>
      <c r="F11" s="3">
        <f>'Statewide Annual Weighted Avera'!F10*'Quarterly Average'!$AY196</f>
        <v>306.78898011827317</v>
      </c>
      <c r="G11" s="3">
        <f>'Statewide Annual Weighted Avera'!G10*'Quarterly Average'!$AY196</f>
        <v>264.59161192219437</v>
      </c>
      <c r="H11" s="3">
        <f>'Statewide Annual Weighted Avera'!H10*'Quarterly Average'!$AY196</f>
        <v>225.01162113422311</v>
      </c>
      <c r="I11" s="3">
        <f>'Statewide Annual Weighted Avera'!I10*'Quarterly Average'!$AY196</f>
        <v>242.89113158220223</v>
      </c>
      <c r="J11" s="3">
        <f>'Statewide Annual Weighted Avera'!J10*'Quarterly Average'!$AY196</f>
        <v>247.9687341087928</v>
      </c>
      <c r="K11" s="3">
        <f>'Statewide Annual Weighted Avera'!K10*'Quarterly Average'!$AY196</f>
        <v>301.86144219139089</v>
      </c>
      <c r="L11" s="3">
        <f>'Statewide Annual Weighted Avera'!L10*'Quarterly Average'!$AY196</f>
        <v>135.29462264911496</v>
      </c>
      <c r="M11" s="3">
        <f>'Statewide Annual Weighted Avera'!M10*'Quarterly Average'!$AY196</f>
        <v>217.65572696800442</v>
      </c>
      <c r="N11" s="3">
        <f>'Statewide Annual Weighted Avera'!N10*'Quarterly Average'!$AY196</f>
        <v>194.83752317899948</v>
      </c>
      <c r="O11" s="3">
        <f>'Statewide Annual Weighted Avera'!O10*'Quarterly Average'!$AY196</f>
        <v>35.243678172923445</v>
      </c>
      <c r="P11" s="3">
        <f>'Statewide Annual Weighted Avera'!P10*'Quarterly Average'!$AY196</f>
        <v>27.922386117136664</v>
      </c>
      <c r="Q11" s="3">
        <f>'Statewide Annual Weighted Avera'!Q10*'Quarterly Average'!$AY196</f>
        <v>53.684155187942707</v>
      </c>
      <c r="R11" s="3">
        <f>'Statewide Annual Weighted Avera'!R10*'Quarterly Average'!$AY196</f>
        <v>37.104640631133144</v>
      </c>
      <c r="S11" s="3">
        <f>'Statewide Annual Weighted Avera'!S10*'Quarterly Average'!$AY196</f>
        <v>30.169746319278321</v>
      </c>
      <c r="T11" s="3">
        <f>'Statewide Annual Weighted Avera'!T10*'Quarterly Average'!$AY196</f>
        <v>27.051405585623861</v>
      </c>
      <c r="U11" s="3">
        <f>'Statewide Annual Weighted Avera'!U10*'Quarterly Average'!$AY196</f>
        <v>20.363806323325417</v>
      </c>
      <c r="V11" s="3">
        <f>'Statewide Annual Weighted Avera'!V10*'Quarterly Average'!$AY196</f>
        <v>30.272670798988372</v>
      </c>
      <c r="W11" s="3">
        <f>'Statewide Annual Weighted Avera'!W10*'Quarterly Average'!$AY196</f>
        <v>18.683007922610805</v>
      </c>
      <c r="X11" s="3">
        <f>'Statewide Annual Weighted Avera'!X10*'Quarterly Average'!$AY196</f>
        <v>31.331501264768765</v>
      </c>
      <c r="Y11" s="3">
        <f>'Statewide Annual Weighted Avera'!Y10*'Quarterly Average'!$AY196</f>
        <v>21.922041826555681</v>
      </c>
    </row>
    <row r="12" spans="1:25" x14ac:dyDescent="0.25">
      <c r="A12" s="2">
        <v>1986</v>
      </c>
      <c r="B12" s="2"/>
      <c r="C12" s="2"/>
      <c r="D12" s="3">
        <f>'Statewide Annual Weighted Avera'!D11*'Quarterly Average'!$AY197</f>
        <v>276.55154957517925</v>
      </c>
      <c r="E12" s="3">
        <f>'Statewide Annual Weighted Avera'!E11*'Quarterly Average'!$AY197</f>
        <v>256.40702805443624</v>
      </c>
      <c r="F12" s="3">
        <f>'Statewide Annual Weighted Avera'!F11*'Quarterly Average'!$AY197</f>
        <v>286.69451301203873</v>
      </c>
      <c r="G12" s="3">
        <f>'Statewide Annual Weighted Avera'!G11*'Quarterly Average'!$AY197</f>
        <v>285.13267463302662</v>
      </c>
      <c r="H12" s="3">
        <f>'Statewide Annual Weighted Avera'!H11*'Quarterly Average'!$AY197</f>
        <v>193.3740773664521</v>
      </c>
      <c r="I12" s="3">
        <f>'Statewide Annual Weighted Avera'!I11*'Quarterly Average'!$AY197</f>
        <v>222.6354994411146</v>
      </c>
      <c r="J12" s="3">
        <f>'Statewide Annual Weighted Avera'!J11*'Quarterly Average'!$AY197</f>
        <v>277.85709586455516</v>
      </c>
      <c r="K12" s="3">
        <f>'Statewide Annual Weighted Avera'!K11*'Quarterly Average'!$AY197</f>
        <v>296.93610518796294</v>
      </c>
      <c r="L12" s="3">
        <f>'Statewide Annual Weighted Avera'!L11*'Quarterly Average'!$AY197</f>
        <v>143.15939107104151</v>
      </c>
      <c r="M12" s="3">
        <f>'Statewide Annual Weighted Avera'!M11*'Quarterly Average'!$AY197</f>
        <v>214.51228898636049</v>
      </c>
      <c r="N12" s="3">
        <f>'Statewide Annual Weighted Avera'!N11*'Quarterly Average'!$AY197</f>
        <v>211.02431307458681</v>
      </c>
      <c r="O12" s="3">
        <f>'Statewide Annual Weighted Avera'!O11*'Quarterly Average'!$AY197</f>
        <v>34.097000911842869</v>
      </c>
      <c r="P12" s="3">
        <f>'Statewide Annual Weighted Avera'!P11*'Quarterly Average'!$AY197</f>
        <v>24.22165627613472</v>
      </c>
      <c r="Q12" s="3">
        <f>'Statewide Annual Weighted Avera'!Q11*'Quarterly Average'!$AY197</f>
        <v>49.057419749103467</v>
      </c>
      <c r="R12" s="3">
        <f>'Statewide Annual Weighted Avera'!R11*'Quarterly Average'!$AY197</f>
        <v>35.001380710991143</v>
      </c>
      <c r="S12" s="3">
        <f>'Statewide Annual Weighted Avera'!S11*'Quarterly Average'!$AY197</f>
        <v>24.569139627695961</v>
      </c>
      <c r="T12" s="3">
        <f>'Statewide Annual Weighted Avera'!T11*'Quarterly Average'!$AY197</f>
        <v>21.071382992862087</v>
      </c>
      <c r="U12" s="3">
        <f>'Statewide Annual Weighted Avera'!U11*'Quarterly Average'!$AY197</f>
        <v>17.6004585693378</v>
      </c>
      <c r="V12" s="3">
        <f>'Statewide Annual Weighted Avera'!V11*'Quarterly Average'!$AY197</f>
        <v>28.013882742147164</v>
      </c>
      <c r="W12" s="3">
        <f>'Statewide Annual Weighted Avera'!W11*'Quarterly Average'!$AY197</f>
        <v>18.343844104464686</v>
      </c>
      <c r="X12" s="3">
        <f>'Statewide Annual Weighted Avera'!X11*'Quarterly Average'!$AY197</f>
        <v>20.769814575271425</v>
      </c>
      <c r="Y12" s="3">
        <f>'Statewide Annual Weighted Avera'!Y11*'Quarterly Average'!$AY197</f>
        <v>22.600127938298694</v>
      </c>
    </row>
    <row r="13" spans="1:25" x14ac:dyDescent="0.25">
      <c r="A13" s="2">
        <v>1987</v>
      </c>
      <c r="B13" s="2"/>
      <c r="C13" s="2"/>
      <c r="D13" s="3">
        <f>'Statewide Annual Weighted Avera'!D12*'Quarterly Average'!$AY198</f>
        <v>249.41955864012505</v>
      </c>
      <c r="E13" s="3">
        <f>'Statewide Annual Weighted Avera'!E12*'Quarterly Average'!$AY198</f>
        <v>222.79750055005502</v>
      </c>
      <c r="F13" s="3">
        <f>'Statewide Annual Weighted Avera'!F12*'Quarterly Average'!$AY198</f>
        <v>277.58158665965158</v>
      </c>
      <c r="G13" s="3">
        <f>'Statewide Annual Weighted Avera'!G12*'Quarterly Average'!$AY198</f>
        <v>284.06415794309538</v>
      </c>
      <c r="H13" s="3">
        <f>'Statewide Annual Weighted Avera'!H12*'Quarterly Average'!$AY198</f>
        <v>206.61807815171133</v>
      </c>
      <c r="I13" s="3">
        <f>'Statewide Annual Weighted Avera'!I12*'Quarterly Average'!$AY198</f>
        <v>225.77796608097424</v>
      </c>
      <c r="J13" s="3">
        <f>'Statewide Annual Weighted Avera'!J12*'Quarterly Average'!$AY198</f>
        <v>237.92680298424602</v>
      </c>
      <c r="K13" s="3">
        <f>'Statewide Annual Weighted Avera'!K12*'Quarterly Average'!$AY198</f>
        <v>265.10922096715223</v>
      </c>
      <c r="L13" s="3">
        <f>'Statewide Annual Weighted Avera'!L12*'Quarterly Average'!$AY198</f>
        <v>118.76467631044115</v>
      </c>
      <c r="M13" s="3">
        <f>'Statewide Annual Weighted Avera'!M12*'Quarterly Average'!$AY198</f>
        <v>199.19607040704071</v>
      </c>
      <c r="N13" s="3">
        <f>'Statewide Annual Weighted Avera'!N12*'Quarterly Average'!$AY198</f>
        <v>217.53619896949311</v>
      </c>
      <c r="O13" s="3">
        <f>'Statewide Annual Weighted Avera'!O12*'Quarterly Average'!$AY198</f>
        <v>29.687935805191195</v>
      </c>
      <c r="P13" s="3">
        <f>'Statewide Annual Weighted Avera'!P12*'Quarterly Average'!$AY198</f>
        <v>23.837444444444444</v>
      </c>
      <c r="Q13" s="3">
        <f>'Statewide Annual Weighted Avera'!Q12*'Quarterly Average'!$AY198</f>
        <v>42.447070146074672</v>
      </c>
      <c r="R13" s="3">
        <f>'Statewide Annual Weighted Avera'!R12*'Quarterly Average'!$AY198</f>
        <v>34.916427782178204</v>
      </c>
      <c r="S13" s="3">
        <f>'Statewide Annual Weighted Avera'!S12*'Quarterly Average'!$AY198</f>
        <v>23.043044575926636</v>
      </c>
      <c r="T13" s="3">
        <f>'Statewide Annual Weighted Avera'!T12*'Quarterly Average'!$AY198</f>
        <v>18.910419545663004</v>
      </c>
      <c r="U13" s="3">
        <f>'Statewide Annual Weighted Avera'!U12*'Quarterly Average'!$AY198</f>
        <v>20.76953510511208</v>
      </c>
      <c r="V13" s="3">
        <f>'Statewide Annual Weighted Avera'!V12*'Quarterly Average'!$AY198</f>
        <v>29.620867731230778</v>
      </c>
      <c r="W13" s="3">
        <f>'Statewide Annual Weighted Avera'!W12*'Quarterly Average'!$AY198</f>
        <v>17.848936988879608</v>
      </c>
      <c r="X13" s="3">
        <f>'Statewide Annual Weighted Avera'!X12*'Quarterly Average'!$AY198</f>
        <v>24.041299753300965</v>
      </c>
      <c r="Y13" s="3">
        <f>'Statewide Annual Weighted Avera'!Y12*'Quarterly Average'!$AY198</f>
        <v>20.960727941704668</v>
      </c>
    </row>
    <row r="14" spans="1:25" x14ac:dyDescent="0.25">
      <c r="A14" s="2">
        <v>1988</v>
      </c>
      <c r="B14" s="2"/>
      <c r="C14" s="2"/>
      <c r="D14" s="3">
        <f>'Statewide Annual Weighted Avera'!D13*'Quarterly Average'!$AY199</f>
        <v>270.45124563929437</v>
      </c>
      <c r="E14" s="3">
        <f>'Statewide Annual Weighted Avera'!E13*'Quarterly Average'!$AY199</f>
        <v>231.30266366006626</v>
      </c>
      <c r="F14" s="3">
        <f>'Statewide Annual Weighted Avera'!F13*'Quarterly Average'!$AY199</f>
        <v>288.57938411420861</v>
      </c>
      <c r="G14" s="3">
        <f>'Statewide Annual Weighted Avera'!G13*'Quarterly Average'!$AY199</f>
        <v>291.94343147167331</v>
      </c>
      <c r="H14" s="3">
        <f>'Statewide Annual Weighted Avera'!H13*'Quarterly Average'!$AY199</f>
        <v>234.80660872380031</v>
      </c>
      <c r="I14" s="3">
        <f>'Statewide Annual Weighted Avera'!I13*'Quarterly Average'!$AY199</f>
        <v>253.43255017376035</v>
      </c>
      <c r="J14" s="3">
        <f>'Statewide Annual Weighted Avera'!J13*'Quarterly Average'!$AY199</f>
        <v>245.38253377159995</v>
      </c>
      <c r="K14" s="3">
        <f>'Statewide Annual Weighted Avera'!K13*'Quarterly Average'!$AY199</f>
        <v>302.2523904739657</v>
      </c>
      <c r="L14" s="3">
        <f>'Statewide Annual Weighted Avera'!L13*'Quarterly Average'!$AY199</f>
        <v>111.21107342581426</v>
      </c>
      <c r="M14" s="3">
        <f>'Statewide Annual Weighted Avera'!M13*'Quarterly Average'!$AY199</f>
        <v>241.678581834536</v>
      </c>
      <c r="N14" s="3">
        <f>'Statewide Annual Weighted Avera'!N13*'Quarterly Average'!$AY199</f>
        <v>233.42905786506498</v>
      </c>
      <c r="O14" s="3">
        <f>'Statewide Annual Weighted Avera'!O13*'Quarterly Average'!$AY199</f>
        <v>27.840228343149754</v>
      </c>
      <c r="P14" s="3">
        <f>'Statewide Annual Weighted Avera'!P13*'Quarterly Average'!$AY199</f>
        <v>24.26410295257558</v>
      </c>
      <c r="Q14" s="3">
        <f>'Statewide Annual Weighted Avera'!Q13*'Quarterly Average'!$AY199</f>
        <v>43.740280433746769</v>
      </c>
      <c r="R14" s="3">
        <f>'Statewide Annual Weighted Avera'!R13*'Quarterly Average'!$AY199</f>
        <v>34.079403768985031</v>
      </c>
      <c r="S14" s="3">
        <f>'Statewide Annual Weighted Avera'!S13*'Quarterly Average'!$AY199</f>
        <v>27.582988981337142</v>
      </c>
      <c r="T14" s="3">
        <f>'Statewide Annual Weighted Avera'!T13*'Quarterly Average'!$AY199</f>
        <v>21.378764324350239</v>
      </c>
      <c r="U14" s="3">
        <f>'Statewide Annual Weighted Avera'!U13*'Quarterly Average'!$AY199</f>
        <v>21.77014965753218</v>
      </c>
      <c r="V14" s="3">
        <f>'Statewide Annual Weighted Avera'!V13*'Quarterly Average'!$AY199</f>
        <v>27.707053745335873</v>
      </c>
      <c r="W14" s="3">
        <f>'Statewide Annual Weighted Avera'!W13*'Quarterly Average'!$AY199</f>
        <v>16.085179565701324</v>
      </c>
      <c r="X14" s="3">
        <f>'Statewide Annual Weighted Avera'!X13*'Quarterly Average'!$AY199</f>
        <v>24.305675215042942</v>
      </c>
      <c r="Y14" s="3">
        <f>'Statewide Annual Weighted Avera'!Y13*'Quarterly Average'!$AY199</f>
        <v>21.789914495624338</v>
      </c>
    </row>
    <row r="15" spans="1:25" x14ac:dyDescent="0.25">
      <c r="A15" s="2">
        <v>1989</v>
      </c>
      <c r="B15" s="2"/>
      <c r="C15" s="2"/>
      <c r="D15" s="3">
        <f>'Statewide Annual Weighted Avera'!D14*'Quarterly Average'!$AY200</f>
        <v>279.12045548627788</v>
      </c>
      <c r="E15" s="3">
        <f>'Statewide Annual Weighted Avera'!E14*'Quarterly Average'!$AY200</f>
        <v>221.08444541543429</v>
      </c>
      <c r="F15" s="3">
        <f>'Statewide Annual Weighted Avera'!F14*'Quarterly Average'!$AY200</f>
        <v>255.962951840529</v>
      </c>
      <c r="G15" s="3">
        <f>'Statewide Annual Weighted Avera'!G14*'Quarterly Average'!$AY200</f>
        <v>278.71318838791296</v>
      </c>
      <c r="H15" s="3">
        <f>'Statewide Annual Weighted Avera'!H14*'Quarterly Average'!$AY200</f>
        <v>228.36171470830786</v>
      </c>
      <c r="I15" s="3">
        <f>'Statewide Annual Weighted Avera'!I14*'Quarterly Average'!$AY200</f>
        <v>295.70933860478635</v>
      </c>
      <c r="J15" s="3">
        <f>'Statewide Annual Weighted Avera'!J14*'Quarterly Average'!$AY200</f>
        <v>260.15727102864253</v>
      </c>
      <c r="K15" s="3">
        <f>'Statewide Annual Weighted Avera'!K14*'Quarterly Average'!$AY200</f>
        <v>272.67623133250515</v>
      </c>
      <c r="L15" s="3">
        <f>'Statewide Annual Weighted Avera'!L14*'Quarterly Average'!$AY200</f>
        <v>119.05885356266765</v>
      </c>
      <c r="M15" s="3">
        <f>'Statewide Annual Weighted Avera'!M14*'Quarterly Average'!$AY200</f>
        <v>220.62538064042423</v>
      </c>
      <c r="N15" s="3">
        <f>'Statewide Annual Weighted Avera'!N14*'Quarterly Average'!$AY200</f>
        <v>213.42802208139005</v>
      </c>
      <c r="O15" s="3">
        <f>'Statewide Annual Weighted Avera'!O14*'Quarterly Average'!$AY200</f>
        <v>28.044058947066471</v>
      </c>
      <c r="P15" s="3">
        <f>'Statewide Annual Weighted Avera'!P14*'Quarterly Average'!$AY200</f>
        <v>23.315539654477014</v>
      </c>
      <c r="Q15" s="3">
        <f>'Statewide Annual Weighted Avera'!Q14*'Quarterly Average'!$AY200</f>
        <v>56.530277263187422</v>
      </c>
      <c r="R15" s="3">
        <f>'Statewide Annual Weighted Avera'!R14*'Quarterly Average'!$AY200</f>
        <v>42.197785750694628</v>
      </c>
      <c r="S15" s="3">
        <f>'Statewide Annual Weighted Avera'!S14*'Quarterly Average'!$AY200</f>
        <v>28.601120086224512</v>
      </c>
      <c r="T15" s="3">
        <f>'Statewide Annual Weighted Avera'!T14*'Quarterly Average'!$AY200</f>
        <v>19.899049632804243</v>
      </c>
      <c r="U15" s="3">
        <f>'Statewide Annual Weighted Avera'!U14*'Quarterly Average'!$AY200</f>
        <v>20.267981093038397</v>
      </c>
      <c r="V15" s="3">
        <f>'Statewide Annual Weighted Avera'!V14*'Quarterly Average'!$AY200</f>
        <v>28.037153642758028</v>
      </c>
      <c r="W15" s="3">
        <f>'Statewide Annual Weighted Avera'!W14*'Quarterly Average'!$AY200</f>
        <v>16.895526341045819</v>
      </c>
      <c r="X15" s="3">
        <f>'Statewide Annual Weighted Avera'!X14*'Quarterly Average'!$AY200</f>
        <v>25.380501927558822</v>
      </c>
      <c r="Y15" s="3">
        <f>'Statewide Annual Weighted Avera'!Y14*'Quarterly Average'!$AY200</f>
        <v>21.395053271686272</v>
      </c>
    </row>
    <row r="16" spans="1:25" x14ac:dyDescent="0.25">
      <c r="A16" s="2">
        <v>1990</v>
      </c>
      <c r="B16" s="2"/>
      <c r="C16" s="2"/>
      <c r="D16" s="3">
        <f>'Statewide Annual Weighted Avera'!D15*'Quarterly Average'!$AY201</f>
        <v>262.51566868213388</v>
      </c>
      <c r="E16" s="3">
        <f>'Statewide Annual Weighted Avera'!E15*'Quarterly Average'!$AY201</f>
        <v>231.10720900567637</v>
      </c>
      <c r="F16" s="3">
        <f>'Statewide Annual Weighted Avera'!F15*'Quarterly Average'!$AY201</f>
        <v>262.54241022574581</v>
      </c>
      <c r="G16" s="3">
        <f>'Statewide Annual Weighted Avera'!G15*'Quarterly Average'!$AY201</f>
        <v>299.96236222853656</v>
      </c>
      <c r="H16" s="3">
        <f>'Statewide Annual Weighted Avera'!H15*'Quarterly Average'!$AY201</f>
        <v>234.65493875900501</v>
      </c>
      <c r="I16" s="3">
        <f>'Statewide Annual Weighted Avera'!I15*'Quarterly Average'!$AY201</f>
        <v>270.07325429120391</v>
      </c>
      <c r="J16" s="3">
        <f>'Statewide Annual Weighted Avera'!J15*'Quarterly Average'!$AY201</f>
        <v>261.17799732148978</v>
      </c>
      <c r="K16" s="3">
        <f>'Statewide Annual Weighted Avera'!K15*'Quarterly Average'!$AY201</f>
        <v>273.35225599047658</v>
      </c>
      <c r="L16" s="3">
        <f>'Statewide Annual Weighted Avera'!L15*'Quarterly Average'!$AY201</f>
        <v>113.03815587266737</v>
      </c>
      <c r="M16" s="3">
        <f>'Statewide Annual Weighted Avera'!M15*'Quarterly Average'!$AY201</f>
        <v>209.03342178615665</v>
      </c>
      <c r="N16" s="3">
        <f>'Statewide Annual Weighted Avera'!N15*'Quarterly Average'!$AY201</f>
        <v>209.40864003029193</v>
      </c>
      <c r="O16" s="3">
        <f>'Statewide Annual Weighted Avera'!O15*'Quarterly Average'!$AY201</f>
        <v>36.316842831665767</v>
      </c>
      <c r="P16" s="3">
        <f>'Statewide Annual Weighted Avera'!P15*'Quarterly Average'!$AY201</f>
        <v>24.629542700427322</v>
      </c>
      <c r="Q16" s="3">
        <f>'Statewide Annual Weighted Avera'!Q15*'Quarterly Average'!$AY201</f>
        <v>55.41089114795242</v>
      </c>
      <c r="R16" s="3">
        <f>'Statewide Annual Weighted Avera'!R15*'Quarterly Average'!$AY201</f>
        <v>46.533187957352709</v>
      </c>
      <c r="S16" s="3">
        <f>'Statewide Annual Weighted Avera'!S15*'Quarterly Average'!$AY201</f>
        <v>27.556508423321318</v>
      </c>
      <c r="T16" s="3">
        <f>'Statewide Annual Weighted Avera'!T15*'Quarterly Average'!$AY201</f>
        <v>21.889952262372542</v>
      </c>
      <c r="U16" s="3">
        <f>'Statewide Annual Weighted Avera'!U15*'Quarterly Average'!$AY201</f>
        <v>21.607733523505267</v>
      </c>
      <c r="V16" s="3">
        <f>'Statewide Annual Weighted Avera'!V15*'Quarterly Average'!$AY201</f>
        <v>26.300684399186615</v>
      </c>
      <c r="W16" s="3"/>
      <c r="X16" s="3">
        <f>'Statewide Annual Weighted Avera'!X15*'Quarterly Average'!$AY201</f>
        <v>23.625590209289815</v>
      </c>
      <c r="Y16" s="3">
        <f>'Statewide Annual Weighted Avera'!Y15*'Quarterly Average'!$AY201</f>
        <v>21.731450447034948</v>
      </c>
    </row>
    <row r="17" spans="1:25" x14ac:dyDescent="0.25">
      <c r="A17" s="2">
        <v>1991</v>
      </c>
      <c r="B17" s="2"/>
      <c r="C17" s="2"/>
      <c r="D17" s="3">
        <f>'Statewide Annual Weighted Avera'!D16*'Quarterly Average'!$AY202</f>
        <v>253.7413360107289</v>
      </c>
      <c r="E17" s="3">
        <f>'Statewide Annual Weighted Avera'!E16*'Quarterly Average'!$AY202</f>
        <v>225.26188092761427</v>
      </c>
      <c r="F17" s="3">
        <f>'Statewide Annual Weighted Avera'!F16*'Quarterly Average'!$AY202</f>
        <v>247.02131483292507</v>
      </c>
      <c r="G17" s="3">
        <f>'Statewide Annual Weighted Avera'!G16*'Quarterly Average'!$AY202</f>
        <v>263.06560208466482</v>
      </c>
      <c r="H17" s="3">
        <f>'Statewide Annual Weighted Avera'!H16*'Quarterly Average'!$AY202</f>
        <v>237.39582468318702</v>
      </c>
      <c r="I17" s="3">
        <f>'Statewide Annual Weighted Avera'!I16*'Quarterly Average'!$AY202</f>
        <v>262.31922871660436</v>
      </c>
      <c r="J17" s="3">
        <f>'Statewide Annual Weighted Avera'!J16*'Quarterly Average'!$AY202</f>
        <v>232.69993813349888</v>
      </c>
      <c r="K17" s="3">
        <f>'Statewide Annual Weighted Avera'!K16*'Quarterly Average'!$AY202</f>
        <v>281.26320510179579</v>
      </c>
      <c r="L17" s="3">
        <f>'Statewide Annual Weighted Avera'!L16*'Quarterly Average'!$AY202</f>
        <v>110.58794680958886</v>
      </c>
      <c r="M17" s="3">
        <f>'Statewide Annual Weighted Avera'!M16*'Quarterly Average'!$AY202</f>
        <v>221.66295804531597</v>
      </c>
      <c r="N17" s="3">
        <f>'Statewide Annual Weighted Avera'!N16*'Quarterly Average'!$AY202</f>
        <v>186.74490406045456</v>
      </c>
      <c r="O17" s="3">
        <f>'Statewide Annual Weighted Avera'!O16*'Quarterly Average'!$AY202</f>
        <v>35.027527104611522</v>
      </c>
      <c r="P17" s="3">
        <f>'Statewide Annual Weighted Avera'!P16*'Quarterly Average'!$AY202</f>
        <v>29.732993024536498</v>
      </c>
      <c r="Q17" s="3">
        <f>'Statewide Annual Weighted Avera'!Q16*'Quarterly Average'!$AY202</f>
        <v>54.045227291073793</v>
      </c>
      <c r="R17" s="3">
        <f>'Statewide Annual Weighted Avera'!R16*'Quarterly Average'!$AY202</f>
        <v>39.50243627343</v>
      </c>
      <c r="S17" s="3">
        <f>'Statewide Annual Weighted Avera'!S16*'Quarterly Average'!$AY202</f>
        <v>31.679234088271251</v>
      </c>
      <c r="T17" s="3">
        <f>'Statewide Annual Weighted Avera'!T16*'Quarterly Average'!$AY202</f>
        <v>23.425414602214385</v>
      </c>
      <c r="U17" s="3">
        <f>'Statewide Annual Weighted Avera'!U16*'Quarterly Average'!$AY202</f>
        <v>25.472181899241075</v>
      </c>
      <c r="V17" s="3">
        <f>'Statewide Annual Weighted Avera'!V16*'Quarterly Average'!$AY202</f>
        <v>29.503520744441232</v>
      </c>
      <c r="W17" s="3">
        <f>'Statewide Annual Weighted Avera'!W16*'Quarterly Average'!$AY202</f>
        <v>15.679193576852841</v>
      </c>
      <c r="X17" s="3">
        <f>'Statewide Annual Weighted Avera'!X16*'Quarterly Average'!$AY202</f>
        <v>27.828040547902159</v>
      </c>
      <c r="Y17" s="3">
        <f>'Statewide Annual Weighted Avera'!Y16*'Quarterly Average'!$AY202</f>
        <v>18.032231140831783</v>
      </c>
    </row>
    <row r="18" spans="1:25" x14ac:dyDescent="0.25">
      <c r="A18" s="2">
        <v>1992</v>
      </c>
      <c r="B18" s="2"/>
      <c r="C18" s="2"/>
      <c r="D18" s="3">
        <f>'Statewide Annual Weighted Avera'!D17*'Quarterly Average'!$AY203</f>
        <v>289.01306677935759</v>
      </c>
      <c r="E18" s="3">
        <f>'Statewide Annual Weighted Avera'!E17*'Quarterly Average'!$AY203</f>
        <v>282.63025900553066</v>
      </c>
      <c r="F18" s="3">
        <f>'Statewide Annual Weighted Avera'!F17*'Quarterly Average'!$AY203</f>
        <v>267.73668085374686</v>
      </c>
      <c r="G18" s="3">
        <f>'Statewide Annual Weighted Avera'!G17*'Quarterly Average'!$AY203</f>
        <v>323.92873559494137</v>
      </c>
      <c r="H18" s="3">
        <f>'Statewide Annual Weighted Avera'!H17*'Quarterly Average'!$AY203</f>
        <v>289.90506851142868</v>
      </c>
      <c r="I18" s="3">
        <f>'Statewide Annual Weighted Avera'!I17*'Quarterly Average'!$AY203</f>
        <v>289.99298476014394</v>
      </c>
      <c r="J18" s="3">
        <f>'Statewide Annual Weighted Avera'!J17*'Quarterly Average'!$AY203</f>
        <v>272.98110868216332</v>
      </c>
      <c r="K18" s="3">
        <f>'Statewide Annual Weighted Avera'!K17*'Quarterly Average'!$AY203</f>
        <v>315.32693544717409</v>
      </c>
      <c r="L18" s="3">
        <f>'Statewide Annual Weighted Avera'!L17*'Quarterly Average'!$AY203</f>
        <v>132.63421104503439</v>
      </c>
      <c r="M18" s="3">
        <f>'Statewide Annual Weighted Avera'!M17*'Quarterly Average'!$AY203</f>
        <v>261.89240271127505</v>
      </c>
      <c r="N18" s="3">
        <f>'Statewide Annual Weighted Avera'!N17*'Quarterly Average'!$AY203</f>
        <v>218.58048327003706</v>
      </c>
      <c r="O18" s="3">
        <f>'Statewide Annual Weighted Avera'!O17*'Quarterly Average'!$AY203</f>
        <v>34.719987264800203</v>
      </c>
      <c r="P18" s="3">
        <f>'Statewide Annual Weighted Avera'!P17*'Quarterly Average'!$AY203</f>
        <v>27.374349284511734</v>
      </c>
      <c r="Q18" s="3">
        <f>'Statewide Annual Weighted Avera'!Q17*'Quarterly Average'!$AY203</f>
        <v>55.098284269229701</v>
      </c>
      <c r="R18" s="3">
        <f>'Statewide Annual Weighted Avera'!R17*'Quarterly Average'!$AY203</f>
        <v>50.433459380270811</v>
      </c>
      <c r="S18" s="3">
        <f>'Statewide Annual Weighted Avera'!S17*'Quarterly Average'!$AY203</f>
        <v>34.943064088638884</v>
      </c>
      <c r="T18" s="3">
        <f>'Statewide Annual Weighted Avera'!T17*'Quarterly Average'!$AY203</f>
        <v>27.636580623796064</v>
      </c>
      <c r="U18" s="3">
        <f>'Statewide Annual Weighted Avera'!U17*'Quarterly Average'!$AY203</f>
        <v>24.209620269210635</v>
      </c>
      <c r="V18" s="3">
        <f>'Statewide Annual Weighted Avera'!V17*'Quarterly Average'!$AY203</f>
        <v>34.586876522820404</v>
      </c>
      <c r="W18" s="3">
        <f>'Statewide Annual Weighted Avera'!W17*'Quarterly Average'!$AY203</f>
        <v>18.430188384706419</v>
      </c>
      <c r="X18" s="3">
        <f>'Statewide Annual Weighted Avera'!X17*'Quarterly Average'!$AY203</f>
        <v>32.041761702469969</v>
      </c>
      <c r="Y18" s="3">
        <f>'Statewide Annual Weighted Avera'!Y17*'Quarterly Average'!$AY203</f>
        <v>21.927611365214851</v>
      </c>
    </row>
    <row r="19" spans="1:25" x14ac:dyDescent="0.25">
      <c r="A19" s="2">
        <v>1993</v>
      </c>
      <c r="B19" s="2"/>
      <c r="C19" s="2"/>
      <c r="D19" s="3">
        <f>'Statewide Annual Weighted Avera'!D18*'Quarterly Average'!$AY204</f>
        <v>361.65216142514021</v>
      </c>
      <c r="E19" s="3">
        <f>'Statewide Annual Weighted Avera'!E18*'Quarterly Average'!$AY204</f>
        <v>351.2573627234749</v>
      </c>
      <c r="F19" s="3">
        <f>'Statewide Annual Weighted Avera'!F18*'Quarterly Average'!$AY204</f>
        <v>287.30863428536657</v>
      </c>
      <c r="G19" s="3">
        <f>'Statewide Annual Weighted Avera'!G18*'Quarterly Average'!$AY204</f>
        <v>373.07147764131287</v>
      </c>
      <c r="H19" s="3">
        <f>'Statewide Annual Weighted Avera'!H18*'Quarterly Average'!$AY204</f>
        <v>306.97795740399141</v>
      </c>
      <c r="I19" s="3">
        <f>'Statewide Annual Weighted Avera'!I18*'Quarterly Average'!$AY204</f>
        <v>352.05919348892041</v>
      </c>
      <c r="J19" s="3">
        <f>'Statewide Annual Weighted Avera'!J18*'Quarterly Average'!$AY204</f>
        <v>259.6647383483263</v>
      </c>
      <c r="K19" s="3">
        <f>'Statewide Annual Weighted Avera'!K18*'Quarterly Average'!$AY204</f>
        <v>318.19993075465737</v>
      </c>
      <c r="L19" s="3">
        <f>'Statewide Annual Weighted Avera'!L18*'Quarterly Average'!$AY204</f>
        <v>180.5676131681588</v>
      </c>
      <c r="M19" s="3">
        <f>'Statewide Annual Weighted Avera'!M18*'Quarterly Average'!$AY204</f>
        <v>315.62272154411005</v>
      </c>
      <c r="N19" s="3">
        <f>'Statewide Annual Weighted Avera'!N18*'Quarterly Average'!$AY204</f>
        <v>261.45593102284244</v>
      </c>
      <c r="O19" s="3">
        <f>'Statewide Annual Weighted Avera'!O18*'Quarterly Average'!$AY204</f>
        <v>40.688067321128621</v>
      </c>
      <c r="P19" s="3">
        <f>'Statewide Annual Weighted Avera'!P18*'Quarterly Average'!$AY204</f>
        <v>31.028925306279078</v>
      </c>
      <c r="Q19" s="3">
        <f>'Statewide Annual Weighted Avera'!Q18*'Quarterly Average'!$AY204</f>
        <v>67.244266046490424</v>
      </c>
      <c r="R19" s="3">
        <f>'Statewide Annual Weighted Avera'!R18*'Quarterly Average'!$AY204</f>
        <v>52.496900689356799</v>
      </c>
      <c r="S19" s="3">
        <f>'Statewide Annual Weighted Avera'!S18*'Quarterly Average'!$AY204</f>
        <v>34.446543903889498</v>
      </c>
      <c r="T19" s="3">
        <f>'Statewide Annual Weighted Avera'!T18*'Quarterly Average'!$AY204</f>
        <v>35.493523114395359</v>
      </c>
      <c r="U19" s="3">
        <f>'Statewide Annual Weighted Avera'!U18*'Quarterly Average'!$AY204</f>
        <v>25.705524663980256</v>
      </c>
      <c r="V19" s="3">
        <f>'Statewide Annual Weighted Avera'!V18*'Quarterly Average'!$AY204</f>
        <v>39.278510048384774</v>
      </c>
      <c r="W19" s="3">
        <f>'Statewide Annual Weighted Avera'!W18*'Quarterly Average'!$AY204</f>
        <v>18.901198698920282</v>
      </c>
      <c r="X19" s="3">
        <f>'Statewide Annual Weighted Avera'!X18*'Quarterly Average'!$AY204</f>
        <v>32.705805954459436</v>
      </c>
      <c r="Y19" s="3">
        <f>'Statewide Annual Weighted Avera'!Y18*'Quarterly Average'!$AY204</f>
        <v>20.548811166395048</v>
      </c>
    </row>
    <row r="20" spans="1:25" x14ac:dyDescent="0.25">
      <c r="A20" s="2">
        <v>1994</v>
      </c>
      <c r="B20" s="2"/>
      <c r="C20" s="2"/>
      <c r="D20" s="3">
        <f>'Statewide Annual Weighted Avera'!D19*'Quarterly Average'!$AY205</f>
        <v>439.8079738468773</v>
      </c>
      <c r="E20" s="3">
        <f>'Statewide Annual Weighted Avera'!E19*'Quarterly Average'!$AY205</f>
        <v>453.59167926229611</v>
      </c>
      <c r="F20" s="3">
        <f>'Statewide Annual Weighted Avera'!F19*'Quarterly Average'!$AY205</f>
        <v>341.18568339892568</v>
      </c>
      <c r="G20" s="3">
        <f>'Statewide Annual Weighted Avera'!G19*'Quarterly Average'!$AY205</f>
        <v>412.27153650659875</v>
      </c>
      <c r="H20" s="3">
        <f>'Statewide Annual Weighted Avera'!H19*'Quarterly Average'!$AY205</f>
        <v>355.90017354312073</v>
      </c>
      <c r="I20" s="3">
        <f>'Statewide Annual Weighted Avera'!I19*'Quarterly Average'!$AY205</f>
        <v>466.30528278469126</v>
      </c>
      <c r="J20" s="3">
        <f>'Statewide Annual Weighted Avera'!J19*'Quarterly Average'!$AY205</f>
        <v>302.29217036344477</v>
      </c>
      <c r="K20" s="3">
        <f>'Statewide Annual Weighted Avera'!K19*'Quarterly Average'!$AY205</f>
        <v>394.44079482186942</v>
      </c>
      <c r="L20" s="3">
        <f>'Statewide Annual Weighted Avera'!L19*'Quarterly Average'!$AY205</f>
        <v>222.24776145419293</v>
      </c>
      <c r="M20" s="3">
        <f>'Statewide Annual Weighted Avera'!M19*'Quarterly Average'!$AY205</f>
        <v>400.82823399946585</v>
      </c>
      <c r="N20" s="3">
        <f>'Statewide Annual Weighted Avera'!N19*'Quarterly Average'!$AY205</f>
        <v>285.42566033610103</v>
      </c>
      <c r="O20" s="3">
        <f>'Statewide Annual Weighted Avera'!O19*'Quarterly Average'!$AY205</f>
        <v>41.445644803210541</v>
      </c>
      <c r="P20" s="3">
        <f>'Statewide Annual Weighted Avera'!P19*'Quarterly Average'!$AY205</f>
        <v>33.66714461167291</v>
      </c>
      <c r="Q20" s="3">
        <f>'Statewide Annual Weighted Avera'!Q19*'Quarterly Average'!$AY205</f>
        <v>51.012270747700967</v>
      </c>
      <c r="R20" s="3">
        <f>'Statewide Annual Weighted Avera'!R19*'Quarterly Average'!$AY205</f>
        <v>43.743748940499607</v>
      </c>
      <c r="S20" s="3">
        <f>'Statewide Annual Weighted Avera'!S19*'Quarterly Average'!$AY205</f>
        <v>32.597169294220855</v>
      </c>
      <c r="T20" s="3">
        <f>'Statewide Annual Weighted Avera'!T19*'Quarterly Average'!$AY205</f>
        <v>37.161325518637206</v>
      </c>
      <c r="U20" s="3">
        <f>'Statewide Annual Weighted Avera'!U19*'Quarterly Average'!$AY205</f>
        <v>22.876684826073376</v>
      </c>
      <c r="V20" s="3">
        <f>'Statewide Annual Weighted Avera'!V19*'Quarterly Average'!$AY205</f>
        <v>32.295163922668237</v>
      </c>
      <c r="W20" s="3">
        <f>'Statewide Annual Weighted Avera'!W19*'Quarterly Average'!$AY205</f>
        <v>21.946068708024878</v>
      </c>
      <c r="X20" s="3">
        <f>'Statewide Annual Weighted Avera'!X19*'Quarterly Average'!$AY205</f>
        <v>28.081134949597956</v>
      </c>
      <c r="Y20" s="3">
        <f>'Statewide Annual Weighted Avera'!Y19*'Quarterly Average'!$AY205</f>
        <v>19.218273752707532</v>
      </c>
    </row>
    <row r="21" spans="1:25" x14ac:dyDescent="0.25">
      <c r="A21" s="2">
        <v>1995</v>
      </c>
      <c r="B21" s="2"/>
      <c r="C21" s="2"/>
      <c r="D21" s="3">
        <f>'Statewide Annual Weighted Avera'!D20*'Quarterly Average'!$AY206</f>
        <v>417.08177767518862</v>
      </c>
      <c r="E21" s="3">
        <f>'Statewide Annual Weighted Avera'!E20*'Quarterly Average'!$AY206</f>
        <v>404.09474038585313</v>
      </c>
      <c r="F21" s="3">
        <f>'Statewide Annual Weighted Avera'!F20*'Quarterly Average'!$AY206</f>
        <v>388.4547840572767</v>
      </c>
      <c r="G21" s="3">
        <f>'Statewide Annual Weighted Avera'!G20*'Quarterly Average'!$AY206</f>
        <v>468.89476849695939</v>
      </c>
      <c r="H21" s="3">
        <f>'Statewide Annual Weighted Avera'!H20*'Quarterly Average'!$AY206</f>
        <v>417.78751886689275</v>
      </c>
      <c r="I21" s="3">
        <f>'Statewide Annual Weighted Avera'!I20*'Quarterly Average'!$AY206</f>
        <v>469.2787033499136</v>
      </c>
      <c r="J21" s="3">
        <f>'Statewide Annual Weighted Avera'!J20*'Quarterly Average'!$AY206</f>
        <v>299.54683107077818</v>
      </c>
      <c r="K21" s="3">
        <f>'Statewide Annual Weighted Avera'!K20*'Quarterly Average'!$AY206</f>
        <v>443.33383519109731</v>
      </c>
      <c r="L21" s="3">
        <f>'Statewide Annual Weighted Avera'!L20*'Quarterly Average'!$AY206</f>
        <v>227.70402471800361</v>
      </c>
      <c r="M21" s="3">
        <f>'Statewide Annual Weighted Avera'!M20*'Quarterly Average'!$AY206</f>
        <v>445.70344053947821</v>
      </c>
      <c r="N21" s="3">
        <f>'Statewide Annual Weighted Avera'!N20*'Quarterly Average'!$AY206</f>
        <v>295.66197045904835</v>
      </c>
      <c r="O21" s="3">
        <f>'Statewide Annual Weighted Avera'!O20*'Quarterly Average'!$AY206</f>
        <v>42.766648497403992</v>
      </c>
      <c r="P21" s="3">
        <f>'Statewide Annual Weighted Avera'!P20*'Quarterly Average'!$AY206</f>
        <v>24.789975865380502</v>
      </c>
      <c r="Q21" s="3">
        <f>'Statewide Annual Weighted Avera'!Q20*'Quarterly Average'!$AY206</f>
        <v>54.860151412528964</v>
      </c>
      <c r="R21" s="3">
        <f>'Statewide Annual Weighted Avera'!R20*'Quarterly Average'!$AY206</f>
        <v>52.703064466513538</v>
      </c>
      <c r="S21" s="3">
        <f>'Statewide Annual Weighted Avera'!S20*'Quarterly Average'!$AY206</f>
        <v>34.974676300695748</v>
      </c>
      <c r="T21" s="3">
        <f>'Statewide Annual Weighted Avera'!T20*'Quarterly Average'!$AY206</f>
        <v>41.969656956022426</v>
      </c>
      <c r="U21" s="3">
        <f>'Statewide Annual Weighted Avera'!U20*'Quarterly Average'!$AY206</f>
        <v>21.479587843644683</v>
      </c>
      <c r="V21" s="3">
        <f>'Statewide Annual Weighted Avera'!V20*'Quarterly Average'!$AY206</f>
        <v>36.193879556764735</v>
      </c>
      <c r="W21" s="3">
        <f>'Statewide Annual Weighted Avera'!W20*'Quarterly Average'!$AY206</f>
        <v>19.761250836573897</v>
      </c>
      <c r="X21" s="3">
        <f>'Statewide Annual Weighted Avera'!X20*'Quarterly Average'!$AY206</f>
        <v>29.646184325771753</v>
      </c>
      <c r="Y21" s="3">
        <f>'Statewide Annual Weighted Avera'!Y20*'Quarterly Average'!$AY206</f>
        <v>18.872141250486926</v>
      </c>
    </row>
    <row r="22" spans="1:25" x14ac:dyDescent="0.25">
      <c r="A22" s="2">
        <v>1996</v>
      </c>
      <c r="B22" s="2"/>
      <c r="C22" s="2"/>
      <c r="D22" s="3">
        <f>'Statewide Annual Weighted Avera'!D21*'Quarterly Average'!$AY207</f>
        <v>356.31617147141304</v>
      </c>
      <c r="E22" s="3">
        <f>'Statewide Annual Weighted Avera'!E21*'Quarterly Average'!$AY207</f>
        <v>362.44665844545653</v>
      </c>
      <c r="F22" s="3">
        <f>'Statewide Annual Weighted Avera'!F21*'Quarterly Average'!$AY207</f>
        <v>328.63920012124964</v>
      </c>
      <c r="G22" s="3">
        <f>'Statewide Annual Weighted Avera'!G21*'Quarterly Average'!$AY207</f>
        <v>417.01541536882411</v>
      </c>
      <c r="H22" s="3">
        <f>'Statewide Annual Weighted Avera'!H21*'Quarterly Average'!$AY207</f>
        <v>354.31387355195449</v>
      </c>
      <c r="I22" s="3">
        <f>'Statewide Annual Weighted Avera'!I21*'Quarterly Average'!$AY207</f>
        <v>371.14651035675189</v>
      </c>
      <c r="J22" s="3">
        <f>'Statewide Annual Weighted Avera'!J21*'Quarterly Average'!$AY207</f>
        <v>324.94872329063026</v>
      </c>
      <c r="K22" s="3">
        <f>'Statewide Annual Weighted Avera'!K21*'Quarterly Average'!$AY207</f>
        <v>410.40868190292855</v>
      </c>
      <c r="L22" s="3">
        <f>'Statewide Annual Weighted Avera'!L21*'Quarterly Average'!$AY207</f>
        <v>192.94995227109465</v>
      </c>
      <c r="M22" s="3">
        <f>'Statewide Annual Weighted Avera'!M21*'Quarterly Average'!$AY207</f>
        <v>366.49796917126508</v>
      </c>
      <c r="N22" s="3">
        <f>'Statewide Annual Weighted Avera'!N21*'Quarterly Average'!$AY207</f>
        <v>288.32942808994</v>
      </c>
      <c r="O22" s="3">
        <f>'Statewide Annual Weighted Avera'!O21*'Quarterly Average'!$AY207</f>
        <v>36.588060810253346</v>
      </c>
      <c r="P22" s="3">
        <f>'Statewide Annual Weighted Avera'!P21*'Quarterly Average'!$AY207</f>
        <v>25.039116644433211</v>
      </c>
      <c r="Q22" s="3">
        <f>'Statewide Annual Weighted Avera'!Q21*'Quarterly Average'!$AY207</f>
        <v>52.784886808589697</v>
      </c>
      <c r="R22" s="3">
        <f>'Statewide Annual Weighted Avera'!R21*'Quarterly Average'!$AY207</f>
        <v>44.503505735805625</v>
      </c>
      <c r="S22" s="3">
        <f>'Statewide Annual Weighted Avera'!S21*'Quarterly Average'!$AY207</f>
        <v>30.866208478728154</v>
      </c>
      <c r="T22" s="3">
        <f>'Statewide Annual Weighted Avera'!T21*'Quarterly Average'!$AY207</f>
        <v>36.100925176539491</v>
      </c>
      <c r="U22" s="3">
        <f>'Statewide Annual Weighted Avera'!U21*'Quarterly Average'!$AY207</f>
        <v>18.555165605294427</v>
      </c>
      <c r="V22" s="3">
        <f>'Statewide Annual Weighted Avera'!V21*'Quarterly Average'!$AY207</f>
        <v>34.478556202382862</v>
      </c>
      <c r="W22" s="3">
        <f>'Statewide Annual Weighted Avera'!W21*'Quarterly Average'!$AY207</f>
        <v>33.589491637701599</v>
      </c>
      <c r="X22" s="3">
        <f>'Statewide Annual Weighted Avera'!X21*'Quarterly Average'!$AY207</f>
        <v>29.294477306358377</v>
      </c>
      <c r="Y22" s="3">
        <f>'Statewide Annual Weighted Avera'!Y21*'Quarterly Average'!$AY207</f>
        <v>21.326253478033525</v>
      </c>
    </row>
    <row r="23" spans="1:25" x14ac:dyDescent="0.25">
      <c r="A23" s="2">
        <v>1997</v>
      </c>
      <c r="B23" s="2"/>
      <c r="C23" s="2"/>
      <c r="D23" s="3">
        <f>'Statewide Annual Weighted Avera'!D22*'Quarterly Average'!$AY208</f>
        <v>495.79510577764768</v>
      </c>
      <c r="E23" s="3">
        <f>'Statewide Annual Weighted Avera'!E22*'Quarterly Average'!$AY208</f>
        <v>432.78027988696812</v>
      </c>
      <c r="F23" s="3">
        <f>'Statewide Annual Weighted Avera'!F22*'Quarterly Average'!$AY208</f>
        <v>398.25512091848867</v>
      </c>
      <c r="G23" s="3">
        <f>'Statewide Annual Weighted Avera'!G22*'Quarterly Average'!$AY208</f>
        <v>460.54733856019203</v>
      </c>
      <c r="H23" s="3">
        <f>'Statewide Annual Weighted Avera'!H22*'Quarterly Average'!$AY208</f>
        <v>441.30752328975393</v>
      </c>
      <c r="I23" s="3">
        <f>'Statewide Annual Weighted Avera'!I22*'Quarterly Average'!$AY208</f>
        <v>462.1962854042427</v>
      </c>
      <c r="J23" s="3">
        <f>'Statewide Annual Weighted Avera'!J22*'Quarterly Average'!$AY208</f>
        <v>333.00329851958401</v>
      </c>
      <c r="K23" s="3">
        <f>'Statewide Annual Weighted Avera'!K22*'Quarterly Average'!$AY208</f>
        <v>442.68050894664651</v>
      </c>
      <c r="L23" s="3">
        <f>'Statewide Annual Weighted Avera'!L22*'Quarterly Average'!$AY208</f>
        <v>153.98125725722636</v>
      </c>
      <c r="M23" s="3">
        <f>'Statewide Annual Weighted Avera'!M22*'Quarterly Average'!$AY208</f>
        <v>470.9242522602845</v>
      </c>
      <c r="N23" s="3">
        <f>'Statewide Annual Weighted Avera'!N22*'Quarterly Average'!$AY208</f>
        <v>314.20377897745391</v>
      </c>
      <c r="O23" s="3">
        <f>'Statewide Annual Weighted Avera'!O22*'Quarterly Average'!$AY208</f>
        <v>43.221807044653602</v>
      </c>
      <c r="P23" s="3">
        <f>'Statewide Annual Weighted Avera'!P22*'Quarterly Average'!$AY208</f>
        <v>26.59639730011331</v>
      </c>
      <c r="Q23" s="3">
        <f>'Statewide Annual Weighted Avera'!Q22*'Quarterly Average'!$AY208</f>
        <v>54.699856899255884</v>
      </c>
      <c r="R23" s="3">
        <f>'Statewide Annual Weighted Avera'!R22*'Quarterly Average'!$AY208</f>
        <v>51.512714969369739</v>
      </c>
      <c r="S23" s="3">
        <f>'Statewide Annual Weighted Avera'!S22*'Quarterly Average'!$AY208</f>
        <v>39.656894394287725</v>
      </c>
      <c r="T23" s="3">
        <f>'Statewide Annual Weighted Avera'!T22*'Quarterly Average'!$AY208</f>
        <v>43.528540173432262</v>
      </c>
      <c r="U23" s="3">
        <f>'Statewide Annual Weighted Avera'!U22*'Quarterly Average'!$AY208</f>
        <v>19.27291168103001</v>
      </c>
      <c r="V23" s="3">
        <f>'Statewide Annual Weighted Avera'!V22*'Quarterly Average'!$AY208</f>
        <v>38.666070225638563</v>
      </c>
      <c r="W23" s="3">
        <f>'Statewide Annual Weighted Avera'!W22*'Quarterly Average'!$AY208</f>
        <v>24.895036409098129</v>
      </c>
      <c r="X23" s="3">
        <f>'Statewide Annual Weighted Avera'!X22*'Quarterly Average'!$AY208</f>
        <v>33.617654967192408</v>
      </c>
      <c r="Y23" s="3">
        <f>'Statewide Annual Weighted Avera'!Y22*'Quarterly Average'!$AY208</f>
        <v>24.577972773596962</v>
      </c>
    </row>
    <row r="24" spans="1:25" x14ac:dyDescent="0.25">
      <c r="A24" s="2">
        <v>1998</v>
      </c>
      <c r="B24" s="2"/>
      <c r="C24" s="2"/>
      <c r="D24" s="3">
        <f>'Statewide Annual Weighted Avera'!D23*'Quarterly Average'!$AY209</f>
        <v>498.71984079304457</v>
      </c>
      <c r="E24" s="3">
        <f>'Statewide Annual Weighted Avera'!E23*'Quarterly Average'!$AY209</f>
        <v>443.62217773186455</v>
      </c>
      <c r="F24" s="3">
        <f>'Statewide Annual Weighted Avera'!F23*'Quarterly Average'!$AY209</f>
        <v>406.95520525729648</v>
      </c>
      <c r="G24" s="3">
        <f>'Statewide Annual Weighted Avera'!G23*'Quarterly Average'!$AY209</f>
        <v>486.36642204456518</v>
      </c>
      <c r="H24" s="3">
        <f>'Statewide Annual Weighted Avera'!H23*'Quarterly Average'!$AY209</f>
        <v>419.96418297664826</v>
      </c>
      <c r="I24" s="3">
        <f>'Statewide Annual Weighted Avera'!I23*'Quarterly Average'!$AY209</f>
        <v>476.12254334267607</v>
      </c>
      <c r="J24" s="3">
        <f>'Statewide Annual Weighted Avera'!J23*'Quarterly Average'!$AY209</f>
        <v>377.84111269510089</v>
      </c>
      <c r="K24" s="3">
        <f>'Statewide Annual Weighted Avera'!K23*'Quarterly Average'!$AY209</f>
        <v>429.72053461229547</v>
      </c>
      <c r="L24" s="3">
        <f>'Statewide Annual Weighted Avera'!L23*'Quarterly Average'!$AY209</f>
        <v>222.01204366076882</v>
      </c>
      <c r="M24" s="3">
        <f>'Statewide Annual Weighted Avera'!M23*'Quarterly Average'!$AY209</f>
        <v>411.55061763106181</v>
      </c>
      <c r="N24" s="3">
        <f>'Statewide Annual Weighted Avera'!N23*'Quarterly Average'!$AY209</f>
        <v>358.92658953464377</v>
      </c>
      <c r="O24" s="3">
        <f>'Statewide Annual Weighted Avera'!O23*'Quarterly Average'!$AY209</f>
        <v>43.048078096271993</v>
      </c>
      <c r="P24" s="3">
        <f>'Statewide Annual Weighted Avera'!P23*'Quarterly Average'!$AY209</f>
        <v>22.877993968233152</v>
      </c>
      <c r="Q24" s="3">
        <f>'Statewide Annual Weighted Avera'!Q23*'Quarterly Average'!$AY209</f>
        <v>56.487440429460378</v>
      </c>
      <c r="R24" s="3">
        <f>'Statewide Annual Weighted Avera'!R23*'Quarterly Average'!$AY209</f>
        <v>50.586477780123708</v>
      </c>
      <c r="S24" s="3">
        <f>'Statewide Annual Weighted Avera'!S23*'Quarterly Average'!$AY209</f>
        <v>37.343917495591718</v>
      </c>
      <c r="T24" s="3">
        <f>'Statewide Annual Weighted Avera'!T23*'Quarterly Average'!$AY209</f>
        <v>46.459706567193358</v>
      </c>
      <c r="U24" s="3">
        <f>'Statewide Annual Weighted Avera'!U23*'Quarterly Average'!$AY209</f>
        <v>23.800903190749846</v>
      </c>
      <c r="V24" s="3">
        <f>'Statewide Annual Weighted Avera'!V23*'Quarterly Average'!$AY209</f>
        <v>39.173415924224216</v>
      </c>
      <c r="W24" s="3">
        <f>'Statewide Annual Weighted Avera'!W23*'Quarterly Average'!$AY209</f>
        <v>30.934030703274214</v>
      </c>
      <c r="X24" s="3">
        <f>'Statewide Annual Weighted Avera'!X23*'Quarterly Average'!$AY209</f>
        <v>40.234558138826216</v>
      </c>
      <c r="Y24" s="3">
        <f>'Statewide Annual Weighted Avera'!Y23*'Quarterly Average'!$AY209</f>
        <v>29.620058393485778</v>
      </c>
    </row>
    <row r="25" spans="1:25" x14ac:dyDescent="0.25">
      <c r="A25" s="2">
        <v>1999</v>
      </c>
      <c r="B25" s="2"/>
      <c r="C25" s="2"/>
      <c r="D25" s="3">
        <f>'Statewide Annual Weighted Avera'!D24*'Quarterly Average'!$AY210</f>
        <v>458.52610057915433</v>
      </c>
      <c r="E25" s="3">
        <f>'Statewide Annual Weighted Avera'!E24*'Quarterly Average'!$AY210</f>
        <v>391.78037194367727</v>
      </c>
      <c r="F25" s="3">
        <f>'Statewide Annual Weighted Avera'!F24*'Quarterly Average'!$AY210</f>
        <v>386.65203235475138</v>
      </c>
      <c r="G25" s="3">
        <f>'Statewide Annual Weighted Avera'!G24*'Quarterly Average'!$AY210</f>
        <v>458.54991005030899</v>
      </c>
      <c r="H25" s="3">
        <f>'Statewide Annual Weighted Avera'!H24*'Quarterly Average'!$AY210</f>
        <v>375.20156033843011</v>
      </c>
      <c r="I25" s="3">
        <f>'Statewide Annual Weighted Avera'!I24*'Quarterly Average'!$AY210</f>
        <v>469.17407441484124</v>
      </c>
      <c r="J25" s="3">
        <f>'Statewide Annual Weighted Avera'!J24*'Quarterly Average'!$AY210</f>
        <v>397.78399603234112</v>
      </c>
      <c r="K25" s="3">
        <f>'Statewide Annual Weighted Avera'!K24*'Quarterly Average'!$AY210</f>
        <v>416.730319761739</v>
      </c>
      <c r="L25" s="3">
        <f>'Statewide Annual Weighted Avera'!L24*'Quarterly Average'!$AY210</f>
        <v>237.04527957610492</v>
      </c>
      <c r="M25" s="3">
        <f>'Statewide Annual Weighted Avera'!M24*'Quarterly Average'!$AY210</f>
        <v>364.06720078453895</v>
      </c>
      <c r="N25" s="3">
        <f>'Statewide Annual Weighted Avera'!N24*'Quarterly Average'!$AY210</f>
        <v>286.67028958128293</v>
      </c>
      <c r="O25" s="3">
        <f>'Statewide Annual Weighted Avera'!O24*'Quarterly Average'!$AY210</f>
        <v>33.902944170175942</v>
      </c>
      <c r="P25" s="3">
        <f>'Statewide Annual Weighted Avera'!P24*'Quarterly Average'!$AY210</f>
        <v>22.984769215198799</v>
      </c>
      <c r="Q25" s="3">
        <f>'Statewide Annual Weighted Avera'!Q24*'Quarterly Average'!$AY210</f>
        <v>43.742393482100084</v>
      </c>
      <c r="R25" s="3">
        <f>'Statewide Annual Weighted Avera'!R24*'Quarterly Average'!$AY210</f>
        <v>36.757757910700889</v>
      </c>
      <c r="S25" s="3">
        <f>'Statewide Annual Weighted Avera'!S24*'Quarterly Average'!$AY210</f>
        <v>36.03181146876323</v>
      </c>
      <c r="T25" s="3">
        <f>'Statewide Annual Weighted Avera'!T24*'Quarterly Average'!$AY210</f>
        <v>31.38661792784945</v>
      </c>
      <c r="U25" s="3">
        <f>'Statewide Annual Weighted Avera'!U24*'Quarterly Average'!$AY210</f>
        <v>22.802335399694439</v>
      </c>
      <c r="V25" s="3">
        <f>'Statewide Annual Weighted Avera'!V24*'Quarterly Average'!$AY210</f>
        <v>30.21053976831007</v>
      </c>
      <c r="W25" s="3">
        <f>'Statewide Annual Weighted Avera'!W24*'Quarterly Average'!$AY210</f>
        <v>27.736666545515696</v>
      </c>
      <c r="X25" s="3">
        <f>'Statewide Annual Weighted Avera'!X24*'Quarterly Average'!$AY210</f>
        <v>36.860745417924434</v>
      </c>
      <c r="Y25" s="3">
        <f>'Statewide Annual Weighted Avera'!Y24*'Quarterly Average'!$AY210</f>
        <v>27.893716616355746</v>
      </c>
    </row>
    <row r="26" spans="1:25" x14ac:dyDescent="0.25">
      <c r="A26" s="2">
        <v>2000</v>
      </c>
      <c r="B26" s="2"/>
      <c r="C26" s="2"/>
      <c r="D26" s="3">
        <f>'Statewide Annual Weighted Avera'!D25*'Quarterly Average'!$AY211</f>
        <v>448.01982494365194</v>
      </c>
      <c r="E26" s="3">
        <f>'Statewide Annual Weighted Avera'!E25*'Quarterly Average'!$AY211</f>
        <v>377.90139317156792</v>
      </c>
      <c r="F26" s="3">
        <f>'Statewide Annual Weighted Avera'!F25*'Quarterly Average'!$AY211</f>
        <v>355.90055826425248</v>
      </c>
      <c r="G26" s="3">
        <f>'Statewide Annual Weighted Avera'!G25*'Quarterly Average'!$AY211</f>
        <v>436.15614177358555</v>
      </c>
      <c r="H26" s="3">
        <f>'Statewide Annual Weighted Avera'!H25*'Quarterly Average'!$AY211</f>
        <v>360.11491881562819</v>
      </c>
      <c r="I26" s="3">
        <f>'Statewide Annual Weighted Avera'!I25*'Quarterly Average'!$AY211</f>
        <v>434.2113277028734</v>
      </c>
      <c r="J26" s="3">
        <f>'Statewide Annual Weighted Avera'!J25*'Quarterly Average'!$AY211</f>
        <v>406.79825882953111</v>
      </c>
      <c r="K26" s="3">
        <f>'Statewide Annual Weighted Avera'!K25*'Quarterly Average'!$AY211</f>
        <v>402.88822461453753</v>
      </c>
      <c r="L26" s="3">
        <f>'Statewide Annual Weighted Avera'!L25*'Quarterly Average'!$AY211</f>
        <v>239.3766478968499</v>
      </c>
      <c r="M26" s="3">
        <f>'Statewide Annual Weighted Avera'!M25*'Quarterly Average'!$AY211</f>
        <v>346.49233188685406</v>
      </c>
      <c r="N26" s="3">
        <f>'Statewide Annual Weighted Avera'!N25*'Quarterly Average'!$AY211</f>
        <v>334.69897403172638</v>
      </c>
      <c r="O26" s="3">
        <f>'Statewide Annual Weighted Avera'!O25*'Quarterly Average'!$AY211</f>
        <v>27.376235972193758</v>
      </c>
      <c r="P26" s="3">
        <f>'Statewide Annual Weighted Avera'!P25*'Quarterly Average'!$AY211</f>
        <v>17.83877782138439</v>
      </c>
      <c r="Q26" s="3">
        <f>'Statewide Annual Weighted Avera'!Q25*'Quarterly Average'!$AY211</f>
        <v>34.96920095883069</v>
      </c>
      <c r="R26" s="3">
        <f>'Statewide Annual Weighted Avera'!R25*'Quarterly Average'!$AY211</f>
        <v>30.188607593205578</v>
      </c>
      <c r="S26" s="3">
        <f>'Statewide Annual Weighted Avera'!S25*'Quarterly Average'!$AY211</f>
        <v>26.559565125953196</v>
      </c>
      <c r="T26" s="3">
        <f>'Statewide Annual Weighted Avera'!T25*'Quarterly Average'!$AY211</f>
        <v>24.996782130074997</v>
      </c>
      <c r="U26" s="3">
        <f>'Statewide Annual Weighted Avera'!U25*'Quarterly Average'!$AY211</f>
        <v>23.755197239268593</v>
      </c>
      <c r="V26" s="3">
        <f>'Statewide Annual Weighted Avera'!V25*'Quarterly Average'!$AY211</f>
        <v>28.89938443143874</v>
      </c>
      <c r="W26" s="3">
        <f>'Statewide Annual Weighted Avera'!W25*'Quarterly Average'!$AY211</f>
        <v>19.600709200040583</v>
      </c>
      <c r="X26" s="3">
        <f>'Statewide Annual Weighted Avera'!X25*'Quarterly Average'!$AY211</f>
        <v>23.626609824194709</v>
      </c>
      <c r="Y26" s="3">
        <f>'Statewide Annual Weighted Avera'!Y25*'Quarterly Average'!$AY211</f>
        <v>36.741929954286185</v>
      </c>
    </row>
    <row r="27" spans="1:25" x14ac:dyDescent="0.25">
      <c r="A27" s="2">
        <v>2001</v>
      </c>
      <c r="B27" s="2"/>
      <c r="C27" s="2"/>
      <c r="D27" s="3">
        <f>'Statewide Annual Weighted Avera'!D26*'Quarterly Average'!$AY212</f>
        <v>376.10686065060798</v>
      </c>
      <c r="E27" s="3">
        <f>'Statewide Annual Weighted Avera'!E26*'Quarterly Average'!$AY212</f>
        <v>315.67522475362438</v>
      </c>
      <c r="F27" s="3">
        <f>'Statewide Annual Weighted Avera'!F26*'Quarterly Average'!$AY212</f>
        <v>326.85592410014414</v>
      </c>
      <c r="G27" s="3">
        <f>'Statewide Annual Weighted Avera'!G26*'Quarterly Average'!$AY212</f>
        <v>370.25960057342644</v>
      </c>
      <c r="H27" s="3">
        <f>'Statewide Annual Weighted Avera'!H26*'Quarterly Average'!$AY212</f>
        <v>314.36286347911579</v>
      </c>
      <c r="I27" s="3">
        <f>'Statewide Annual Weighted Avera'!I26*'Quarterly Average'!$AY212</f>
        <v>380.26689914037951</v>
      </c>
      <c r="J27" s="3">
        <f>'Statewide Annual Weighted Avera'!J26*'Quarterly Average'!$AY212</f>
        <v>381.61302854218491</v>
      </c>
      <c r="K27" s="3">
        <f>'Statewide Annual Weighted Avera'!K26*'Quarterly Average'!$AY212</f>
        <v>375.09448591959847</v>
      </c>
      <c r="L27" s="3">
        <f>'Statewide Annual Weighted Avera'!L26*'Quarterly Average'!$AY212</f>
        <v>175.20402115717951</v>
      </c>
      <c r="M27" s="3">
        <f>'Statewide Annual Weighted Avera'!M26*'Quarterly Average'!$AY212</f>
        <v>308.86488989812932</v>
      </c>
      <c r="N27" s="3">
        <f>'Statewide Annual Weighted Avera'!N26*'Quarterly Average'!$AY212</f>
        <v>280.39553720829116</v>
      </c>
      <c r="O27" s="3">
        <f>'Statewide Annual Weighted Avera'!O26*'Quarterly Average'!$AY212</f>
        <v>19.42779667221275</v>
      </c>
      <c r="P27" s="3">
        <f>'Statewide Annual Weighted Avera'!P26*'Quarterly Average'!$AY212</f>
        <v>15.033586857566135</v>
      </c>
      <c r="Q27" s="3">
        <f>'Statewide Annual Weighted Avera'!Q26*'Quarterly Average'!$AY212</f>
        <v>28.317626803633463</v>
      </c>
      <c r="R27" s="3">
        <f>'Statewide Annual Weighted Avera'!R26*'Quarterly Average'!$AY212</f>
        <v>24.325663308483939</v>
      </c>
      <c r="S27" s="3">
        <f>'Statewide Annual Weighted Avera'!S26*'Quarterly Average'!$AY212</f>
        <v>20.290244580140474</v>
      </c>
      <c r="T27" s="3">
        <f>'Statewide Annual Weighted Avera'!T26*'Quarterly Average'!$AY212</f>
        <v>22.123140393673879</v>
      </c>
      <c r="U27" s="3">
        <f>'Statewide Annual Weighted Avera'!U26*'Quarterly Average'!$AY212</f>
        <v>20.315221667627547</v>
      </c>
      <c r="V27" s="3">
        <f>'Statewide Annual Weighted Avera'!V26*'Quarterly Average'!$AY212</f>
        <v>23.510748162297634</v>
      </c>
      <c r="W27" s="3">
        <f>'Statewide Annual Weighted Avera'!W26*'Quarterly Average'!$AY212</f>
        <v>15.60241664746335</v>
      </c>
      <c r="X27" s="3">
        <f>'Statewide Annual Weighted Avera'!X26*'Quarterly Average'!$AY212</f>
        <v>16.785520755340219</v>
      </c>
      <c r="Y27" s="3">
        <f>'Statewide Annual Weighted Avera'!Y26*'Quarterly Average'!$AY212</f>
        <v>28.580689385938157</v>
      </c>
    </row>
    <row r="28" spans="1:25" x14ac:dyDescent="0.25">
      <c r="A28" s="2">
        <v>2002</v>
      </c>
      <c r="B28" s="2"/>
      <c r="C28" s="2"/>
      <c r="D28" s="3">
        <f>'Statewide Annual Weighted Avera'!D27*'Quarterly Average'!$AY213</f>
        <v>396.21273653250466</v>
      </c>
      <c r="E28" s="3">
        <f>'Statewide Annual Weighted Avera'!E27*'Quarterly Average'!$AY213</f>
        <v>326.24270711096267</v>
      </c>
      <c r="F28" s="3">
        <f>'Statewide Annual Weighted Avera'!F27*'Quarterly Average'!$AY213</f>
        <v>316.87247315475946</v>
      </c>
      <c r="G28" s="3">
        <f>'Statewide Annual Weighted Avera'!G27*'Quarterly Average'!$AY213</f>
        <v>368.20688823488069</v>
      </c>
      <c r="H28" s="3">
        <f>'Statewide Annual Weighted Avera'!H27*'Quarterly Average'!$AY213</f>
        <v>329.4841713597807</v>
      </c>
      <c r="I28" s="3">
        <f>'Statewide Annual Weighted Avera'!I27*'Quarterly Average'!$AY213</f>
        <v>401.22969305375108</v>
      </c>
      <c r="J28" s="3">
        <f>'Statewide Annual Weighted Avera'!J27*'Quarterly Average'!$AY213</f>
        <v>363.75379533899519</v>
      </c>
      <c r="K28" s="3">
        <f>'Statewide Annual Weighted Avera'!K27*'Quarterly Average'!$AY213</f>
        <v>365.53619163083886</v>
      </c>
      <c r="L28" s="3">
        <f>'Statewide Annual Weighted Avera'!L27*'Quarterly Average'!$AY213</f>
        <v>196.32687908498474</v>
      </c>
      <c r="M28" s="3">
        <f>'Statewide Annual Weighted Avera'!M27*'Quarterly Average'!$AY213</f>
        <v>324.96954798863089</v>
      </c>
      <c r="N28" s="3">
        <f>'Statewide Annual Weighted Avera'!N27*'Quarterly Average'!$AY213</f>
        <v>284.99076767297839</v>
      </c>
      <c r="O28" s="3">
        <f>'Statewide Annual Weighted Avera'!O27*'Quarterly Average'!$AY213</f>
        <v>18.815497130360136</v>
      </c>
      <c r="P28" s="3">
        <f>'Statewide Annual Weighted Avera'!P27*'Quarterly Average'!$AY213</f>
        <v>15.308595954557816</v>
      </c>
      <c r="Q28" s="3">
        <f>'Statewide Annual Weighted Avera'!Q27*'Quarterly Average'!$AY213</f>
        <v>25.140633807738805</v>
      </c>
      <c r="R28" s="3">
        <f>'Statewide Annual Weighted Avera'!R27*'Quarterly Average'!$AY213</f>
        <v>20.11812724750212</v>
      </c>
      <c r="S28" s="3">
        <f>'Statewide Annual Weighted Avera'!S27*'Quarterly Average'!$AY213</f>
        <v>18.947802486876235</v>
      </c>
      <c r="T28" s="3">
        <f>'Statewide Annual Weighted Avera'!T27*'Quarterly Average'!$AY213</f>
        <v>20.919642428921051</v>
      </c>
      <c r="U28" s="3">
        <f>'Statewide Annual Weighted Avera'!U27*'Quarterly Average'!$AY213</f>
        <v>17.697529173349004</v>
      </c>
      <c r="V28" s="3">
        <f>'Statewide Annual Weighted Avera'!V27*'Quarterly Average'!$AY213</f>
        <v>19.40605689610841</v>
      </c>
      <c r="W28" s="3">
        <f>'Statewide Annual Weighted Avera'!W27*'Quarterly Average'!$AY213</f>
        <v>18.018542975459862</v>
      </c>
      <c r="X28" s="3">
        <f>'Statewide Annual Weighted Avera'!X27*'Quarterly Average'!$AY213</f>
        <v>15.88401597491201</v>
      </c>
      <c r="Y28" s="3">
        <f>'Statewide Annual Weighted Avera'!Y27*'Quarterly Average'!$AY213</f>
        <v>24.468309233218196</v>
      </c>
    </row>
    <row r="29" spans="1:25" x14ac:dyDescent="0.25">
      <c r="A29" s="2">
        <v>2003</v>
      </c>
      <c r="B29" s="2"/>
      <c r="C29" s="2"/>
      <c r="D29" s="3">
        <f>'Statewide Annual Weighted Avera'!D28*'Quarterly Average'!$AY214</f>
        <v>404.8775176608699</v>
      </c>
      <c r="E29" s="3">
        <f>'Statewide Annual Weighted Avera'!E28*'Quarterly Average'!$AY214</f>
        <v>312.77488933334985</v>
      </c>
      <c r="F29" s="3">
        <f>'Statewide Annual Weighted Avera'!F28*'Quarterly Average'!$AY214</f>
        <v>313.37706102470867</v>
      </c>
      <c r="G29" s="3">
        <f>'Statewide Annual Weighted Avera'!G28*'Quarterly Average'!$AY214</f>
        <v>360.81317133424596</v>
      </c>
      <c r="H29" s="3">
        <f>'Statewide Annual Weighted Avera'!H28*'Quarterly Average'!$AY214</f>
        <v>295.51177946129229</v>
      </c>
      <c r="I29" s="3">
        <f>'Statewide Annual Weighted Avera'!I28*'Quarterly Average'!$AY214</f>
        <v>385.38523686050524</v>
      </c>
      <c r="J29" s="3">
        <f>'Statewide Annual Weighted Avera'!J28*'Quarterly Average'!$AY214</f>
        <v>333.44716800416825</v>
      </c>
      <c r="K29" s="3">
        <f>'Statewide Annual Weighted Avera'!K28*'Quarterly Average'!$AY214</f>
        <v>333.96502483242716</v>
      </c>
      <c r="L29" s="3">
        <f>'Statewide Annual Weighted Avera'!L28*'Quarterly Average'!$AY214</f>
        <v>203.52724790524269</v>
      </c>
      <c r="M29" s="3">
        <f>'Statewide Annual Weighted Avera'!M28*'Quarterly Average'!$AY214</f>
        <v>315.28708591098518</v>
      </c>
      <c r="N29" s="3">
        <f>'Statewide Annual Weighted Avera'!N28*'Quarterly Average'!$AY214</f>
        <v>279.03506275669224</v>
      </c>
      <c r="O29" s="3">
        <f>'Statewide Annual Weighted Avera'!O28*'Quarterly Average'!$AY214</f>
        <v>24.683281135167544</v>
      </c>
      <c r="P29" s="3">
        <f>'Statewide Annual Weighted Avera'!P28*'Quarterly Average'!$AY214</f>
        <v>17.804069529637108</v>
      </c>
      <c r="Q29" s="3">
        <f>'Statewide Annual Weighted Avera'!Q28*'Quarterly Average'!$AY214</f>
        <v>26.474342049932755</v>
      </c>
      <c r="R29" s="3">
        <f>'Statewide Annual Weighted Avera'!R28*'Quarterly Average'!$AY214</f>
        <v>20.217918287248015</v>
      </c>
      <c r="S29" s="3">
        <f>'Statewide Annual Weighted Avera'!S28*'Quarterly Average'!$AY214</f>
        <v>20.983771885970157</v>
      </c>
      <c r="T29" s="3">
        <f>'Statewide Annual Weighted Avera'!T28*'Quarterly Average'!$AY214</f>
        <v>24.517462448815799</v>
      </c>
      <c r="U29" s="3">
        <f>'Statewide Annual Weighted Avera'!U28*'Quarterly Average'!$AY214</f>
        <v>20.053820639731384</v>
      </c>
      <c r="V29" s="3">
        <f>'Statewide Annual Weighted Avera'!V28*'Quarterly Average'!$AY214</f>
        <v>19.085580824915063</v>
      </c>
      <c r="W29" s="3">
        <f>'Statewide Annual Weighted Avera'!W28*'Quarterly Average'!$AY214</f>
        <v>19.662922434853797</v>
      </c>
      <c r="X29" s="3">
        <f>'Statewide Annual Weighted Avera'!X28*'Quarterly Average'!$AY214</f>
        <v>17.606249343865002</v>
      </c>
      <c r="Y29" s="3">
        <f>'Statewide Annual Weighted Avera'!Y28*'Quarterly Average'!$AY214</f>
        <v>25.994158870554369</v>
      </c>
    </row>
    <row r="30" spans="1:25" x14ac:dyDescent="0.25">
      <c r="A30" s="2">
        <v>2004</v>
      </c>
      <c r="B30" s="2"/>
      <c r="C30" s="2"/>
      <c r="D30" s="3">
        <f>'Statewide Annual Weighted Avera'!D29*'Quarterly Average'!$AY215</f>
        <v>404.71030141636936</v>
      </c>
      <c r="E30" s="3">
        <f>'Statewide Annual Weighted Avera'!E29*'Quarterly Average'!$AY215</f>
        <v>343.05115428606689</v>
      </c>
      <c r="F30" s="3">
        <f>'Statewide Annual Weighted Avera'!F29*'Quarterly Average'!$AY215</f>
        <v>335.72384275672999</v>
      </c>
      <c r="G30" s="3">
        <f>'Statewide Annual Weighted Avera'!G29*'Quarterly Average'!$AY215</f>
        <v>364.36691721625141</v>
      </c>
      <c r="H30" s="3">
        <f>'Statewide Annual Weighted Avera'!H29*'Quarterly Average'!$AY215</f>
        <v>323.34304466580437</v>
      </c>
      <c r="I30" s="3">
        <f>'Statewide Annual Weighted Avera'!I29*'Quarterly Average'!$AY215</f>
        <v>394.71981395712407</v>
      </c>
      <c r="J30" s="3">
        <f>'Statewide Annual Weighted Avera'!J29*'Quarterly Average'!$AY215</f>
        <v>308.42181364114822</v>
      </c>
      <c r="K30" s="3">
        <f>'Statewide Annual Weighted Avera'!K29*'Quarterly Average'!$AY215</f>
        <v>346.92843589140489</v>
      </c>
      <c r="L30" s="3">
        <f>'Statewide Annual Weighted Avera'!L29*'Quarterly Average'!$AY215</f>
        <v>264.98928297319645</v>
      </c>
      <c r="M30" s="3">
        <f>'Statewide Annual Weighted Avera'!M29*'Quarterly Average'!$AY215</f>
        <v>323.93244557019989</v>
      </c>
      <c r="N30" s="3">
        <f>'Statewide Annual Weighted Avera'!N29*'Quarterly Average'!$AY215</f>
        <v>271.12209303836238</v>
      </c>
      <c r="O30" s="3">
        <f>'Statewide Annual Weighted Avera'!O29*'Quarterly Average'!$AY215</f>
        <v>21.087765314853549</v>
      </c>
      <c r="P30" s="3">
        <f>'Statewide Annual Weighted Avera'!P29*'Quarterly Average'!$AY215</f>
        <v>18.623759197831266</v>
      </c>
      <c r="Q30" s="3">
        <f>'Statewide Annual Weighted Avera'!Q29*'Quarterly Average'!$AY215</f>
        <v>24.204851913158294</v>
      </c>
      <c r="R30" s="3">
        <f>'Statewide Annual Weighted Avera'!R29*'Quarterly Average'!$AY215</f>
        <v>19.518639234771609</v>
      </c>
      <c r="S30" s="3">
        <f>'Statewide Annual Weighted Avera'!S29*'Quarterly Average'!$AY215</f>
        <v>20.521490380713622</v>
      </c>
      <c r="T30" s="3">
        <f>'Statewide Annual Weighted Avera'!T29*'Quarterly Average'!$AY215</f>
        <v>22.248196127507583</v>
      </c>
      <c r="U30" s="3">
        <f>'Statewide Annual Weighted Avera'!U29*'Quarterly Average'!$AY215</f>
        <v>18.521986557392712</v>
      </c>
      <c r="V30" s="3">
        <f>'Statewide Annual Weighted Avera'!V29*'Quarterly Average'!$AY215</f>
        <v>17.69898305132136</v>
      </c>
      <c r="W30" s="3">
        <f>'Statewide Annual Weighted Avera'!W29*'Quarterly Average'!$AY215</f>
        <v>20.189635449093647</v>
      </c>
      <c r="X30" s="3">
        <f>'Statewide Annual Weighted Avera'!X29*'Quarterly Average'!$AY215</f>
        <v>19.017323320112595</v>
      </c>
      <c r="Y30" s="3">
        <f>'Statewide Annual Weighted Avera'!Y29*'Quarterly Average'!$AY215</f>
        <v>23.378747511082985</v>
      </c>
    </row>
    <row r="31" spans="1:25" x14ac:dyDescent="0.25">
      <c r="A31" s="2">
        <v>2005</v>
      </c>
      <c r="B31" s="2"/>
      <c r="C31" s="2"/>
      <c r="D31" s="3">
        <f>'Statewide Annual Weighted Avera'!D30*'Quarterly Average'!$AY216</f>
        <v>404.96340706199879</v>
      </c>
      <c r="E31" s="3">
        <f>'Statewide Annual Weighted Avera'!E30*'Quarterly Average'!$AY216</f>
        <v>387.0824169612718</v>
      </c>
      <c r="F31" s="3">
        <f>'Statewide Annual Weighted Avera'!F30*'Quarterly Average'!$AY216</f>
        <v>338.07302820126108</v>
      </c>
      <c r="G31" s="3">
        <f>'Statewide Annual Weighted Avera'!G30*'Quarterly Average'!$AY216</f>
        <v>376.65778379911376</v>
      </c>
      <c r="H31" s="3">
        <f>'Statewide Annual Weighted Avera'!H30*'Quarterly Average'!$AY216</f>
        <v>333.3991431272093</v>
      </c>
      <c r="I31" s="3">
        <f>'Statewide Annual Weighted Avera'!I30*'Quarterly Average'!$AY216</f>
        <v>358.42442204617765</v>
      </c>
      <c r="J31" s="3">
        <f>'Statewide Annual Weighted Avera'!J30*'Quarterly Average'!$AY216</f>
        <v>315.62104175988458</v>
      </c>
      <c r="K31" s="3">
        <f>'Statewide Annual Weighted Avera'!K30*'Quarterly Average'!$AY216</f>
        <v>357.72166688435249</v>
      </c>
      <c r="L31" s="3">
        <f>'Statewide Annual Weighted Avera'!L30*'Quarterly Average'!$AY216</f>
        <v>247.211275458171</v>
      </c>
      <c r="M31" s="3">
        <f>'Statewide Annual Weighted Avera'!M30*'Quarterly Average'!$AY216</f>
        <v>351.05725034570082</v>
      </c>
      <c r="N31" s="3">
        <f>'Statewide Annual Weighted Avera'!N30*'Quarterly Average'!$AY216</f>
        <v>292.98444895313901</v>
      </c>
      <c r="O31" s="3">
        <f>'Statewide Annual Weighted Avera'!O30*'Quarterly Average'!$AY216</f>
        <v>22.614462723051236</v>
      </c>
      <c r="P31" s="3">
        <f>'Statewide Annual Weighted Avera'!P30*'Quarterly Average'!$AY216</f>
        <v>25.455450595040858</v>
      </c>
      <c r="Q31" s="3">
        <f>'Statewide Annual Weighted Avera'!Q30*'Quarterly Average'!$AY216</f>
        <v>22.283563800863448</v>
      </c>
      <c r="R31" s="3">
        <f>'Statewide Annual Weighted Avera'!R30*'Quarterly Average'!$AY216</f>
        <v>20.260913339435312</v>
      </c>
      <c r="S31" s="3">
        <f>'Statewide Annual Weighted Avera'!S30*'Quarterly Average'!$AY216</f>
        <v>24.179325186388816</v>
      </c>
      <c r="T31" s="3">
        <f>'Statewide Annual Weighted Avera'!T30*'Quarterly Average'!$AY216</f>
        <v>24.527321991261672</v>
      </c>
      <c r="U31" s="3">
        <f>'Statewide Annual Weighted Avera'!U30*'Quarterly Average'!$AY216</f>
        <v>17.512477160926327</v>
      </c>
      <c r="V31" s="3">
        <f>'Statewide Annual Weighted Avera'!V30*'Quarterly Average'!$AY216</f>
        <v>19.025591564113501</v>
      </c>
      <c r="W31" s="3">
        <f>'Statewide Annual Weighted Avera'!W30*'Quarterly Average'!$AY216</f>
        <v>19.180359245593419</v>
      </c>
      <c r="X31" s="3">
        <f>'Statewide Annual Weighted Avera'!X30*'Quarterly Average'!$AY216</f>
        <v>26.168839257067482</v>
      </c>
      <c r="Y31" s="3">
        <f>'Statewide Annual Weighted Avera'!Y30*'Quarterly Average'!$AY216</f>
        <v>22.674299837618147</v>
      </c>
    </row>
    <row r="32" spans="1:25" x14ac:dyDescent="0.25">
      <c r="A32" s="2">
        <v>2006</v>
      </c>
      <c r="B32" s="2"/>
      <c r="C32" s="2"/>
      <c r="D32" s="3">
        <f>'Statewide Annual Weighted Avera'!D31*'Quarterly Average'!$AY217</f>
        <v>359.10499785094993</v>
      </c>
      <c r="E32" s="3">
        <f>'Statewide Annual Weighted Avera'!E31*'Quarterly Average'!$AY217</f>
        <v>352.72902318024194</v>
      </c>
      <c r="F32" s="3">
        <f>'Statewide Annual Weighted Avera'!F31*'Quarterly Average'!$AY217</f>
        <v>304.88574553794155</v>
      </c>
      <c r="G32" s="3">
        <f>'Statewide Annual Weighted Avera'!G31*'Quarterly Average'!$AY217</f>
        <v>346.02532130503562</v>
      </c>
      <c r="H32" s="3">
        <f>'Statewide Annual Weighted Avera'!H31*'Quarterly Average'!$AY217</f>
        <v>318.60235424688466</v>
      </c>
      <c r="I32" s="3">
        <f>'Statewide Annual Weighted Avera'!I31*'Quarterly Average'!$AY217</f>
        <v>327.19732984149687</v>
      </c>
      <c r="J32" s="3">
        <f>'Statewide Annual Weighted Avera'!J31*'Quarterly Average'!$AY217</f>
        <v>314.85977974237397</v>
      </c>
      <c r="K32" s="3">
        <f>'Statewide Annual Weighted Avera'!K31*'Quarterly Average'!$AY217</f>
        <v>336.85168235335806</v>
      </c>
      <c r="L32" s="3">
        <f>'Statewide Annual Weighted Avera'!L31*'Quarterly Average'!$AY217</f>
        <v>220.20501899786643</v>
      </c>
      <c r="M32" s="3">
        <f>'Statewide Annual Weighted Avera'!M31*'Quarterly Average'!$AY217</f>
        <v>335.02726754081868</v>
      </c>
      <c r="N32" s="3">
        <f>'Statewide Annual Weighted Avera'!N31*'Quarterly Average'!$AY217</f>
        <v>269.74451934512319</v>
      </c>
      <c r="O32" s="3">
        <f>'Statewide Annual Weighted Avera'!O31*'Quarterly Average'!$AY217</f>
        <v>19.127801778614792</v>
      </c>
      <c r="P32" s="3">
        <f>'Statewide Annual Weighted Avera'!P31*'Quarterly Average'!$AY217</f>
        <v>20.702504512790416</v>
      </c>
      <c r="Q32" s="3">
        <f>'Statewide Annual Weighted Avera'!Q31*'Quarterly Average'!$AY217</f>
        <v>21.538863415562805</v>
      </c>
      <c r="R32" s="3">
        <f>'Statewide Annual Weighted Avera'!R31*'Quarterly Average'!$AY217</f>
        <v>18.292004085403658</v>
      </c>
      <c r="S32" s="3">
        <f>'Statewide Annual Weighted Avera'!S31*'Quarterly Average'!$AY217</f>
        <v>20.320694698595553</v>
      </c>
      <c r="T32" s="3">
        <f>'Statewide Annual Weighted Avera'!T31*'Quarterly Average'!$AY217</f>
        <v>19.050847658399721</v>
      </c>
      <c r="U32" s="3">
        <f>'Statewide Annual Weighted Avera'!U31*'Quarterly Average'!$AY217</f>
        <v>16.831380621828625</v>
      </c>
      <c r="V32" s="3">
        <f>'Statewide Annual Weighted Avera'!V31*'Quarterly Average'!$AY217</f>
        <v>19.980016338255961</v>
      </c>
      <c r="W32" s="3">
        <f>'Statewide Annual Weighted Avera'!W31*'Quarterly Average'!$AY217</f>
        <v>16.903879058626298</v>
      </c>
      <c r="X32" s="3">
        <f>'Statewide Annual Weighted Avera'!X31*'Quarterly Average'!$AY217</f>
        <v>19.443661728604621</v>
      </c>
      <c r="Y32" s="3">
        <f>'Statewide Annual Weighted Avera'!Y31*'Quarterly Average'!$AY217</f>
        <v>20.129795675955702</v>
      </c>
    </row>
    <row r="33" spans="1:25" x14ac:dyDescent="0.25">
      <c r="A33" s="2">
        <v>2007</v>
      </c>
      <c r="B33" s="2"/>
      <c r="C33" s="2"/>
      <c r="D33" s="3">
        <f>'Statewide Annual Weighted Avera'!D32*'Quarterly Average'!$AY218</f>
        <v>302.16844017385671</v>
      </c>
      <c r="E33" s="3">
        <f>'Statewide Annual Weighted Avera'!E32*'Quarterly Average'!$AY218</f>
        <v>369.62061199092261</v>
      </c>
      <c r="F33" s="3">
        <f>'Statewide Annual Weighted Avera'!F32*'Quarterly Average'!$AY218</f>
        <v>284.57290154778246</v>
      </c>
      <c r="G33" s="3">
        <f>'Statewide Annual Weighted Avera'!G32*'Quarterly Average'!$AY218</f>
        <v>299.34762231479323</v>
      </c>
      <c r="H33" s="3">
        <f>'Statewide Annual Weighted Avera'!H32*'Quarterly Average'!$AY218</f>
        <v>330.79448916404897</v>
      </c>
      <c r="I33" s="3">
        <f>'Statewide Annual Weighted Avera'!I32*'Quarterly Average'!$AY218</f>
        <v>301.76448144912985</v>
      </c>
      <c r="J33" s="3">
        <f>'Statewide Annual Weighted Avera'!J32*'Quarterly Average'!$AY218</f>
        <v>292.2245759177377</v>
      </c>
      <c r="K33" s="3">
        <f>'Statewide Annual Weighted Avera'!K32*'Quarterly Average'!$AY218</f>
        <v>314.85869925872623</v>
      </c>
      <c r="L33" s="3">
        <f>'Statewide Annual Weighted Avera'!L32*'Quarterly Average'!$AY218</f>
        <v>151.67285270435269</v>
      </c>
      <c r="M33" s="3">
        <f>'Statewide Annual Weighted Avera'!M32*'Quarterly Average'!$AY218</f>
        <v>344.69905153178973</v>
      </c>
      <c r="N33" s="3">
        <f>'Statewide Annual Weighted Avera'!N32*'Quarterly Average'!$AY218</f>
        <v>283.90670943425744</v>
      </c>
      <c r="O33" s="3">
        <f>'Statewide Annual Weighted Avera'!O32*'Quarterly Average'!$AY218</f>
        <v>19.309719163287085</v>
      </c>
      <c r="P33" s="3">
        <f>'Statewide Annual Weighted Avera'!P32*'Quarterly Average'!$AY218</f>
        <v>28.094305856864548</v>
      </c>
      <c r="Q33" s="3">
        <f>'Statewide Annual Weighted Avera'!Q32*'Quarterly Average'!$AY218</f>
        <v>22.004930363438188</v>
      </c>
      <c r="R33" s="3">
        <f>'Statewide Annual Weighted Avera'!R32*'Quarterly Average'!$AY218</f>
        <v>18.493322569429232</v>
      </c>
      <c r="S33" s="3">
        <f>'Statewide Annual Weighted Avera'!S32*'Quarterly Average'!$AY218</f>
        <v>25.701073276809996</v>
      </c>
      <c r="T33" s="3">
        <f>'Statewide Annual Weighted Avera'!T32*'Quarterly Average'!$AY218</f>
        <v>21.677591627818554</v>
      </c>
      <c r="U33" s="3">
        <f>'Statewide Annual Weighted Avera'!U32*'Quarterly Average'!$AY218</f>
        <v>18.14075486601503</v>
      </c>
      <c r="V33" s="3">
        <f>'Statewide Annual Weighted Avera'!V32*'Quarterly Average'!$AY218</f>
        <v>19.318154467408782</v>
      </c>
      <c r="W33" s="3">
        <f>'Statewide Annual Weighted Avera'!W32*'Quarterly Average'!$AY218</f>
        <v>22.405722121953868</v>
      </c>
      <c r="X33" s="3">
        <f>'Statewide Annual Weighted Avera'!X32*'Quarterly Average'!$AY218</f>
        <v>32.00500371914471</v>
      </c>
      <c r="Y33" s="3">
        <f>'Statewide Annual Weighted Avera'!Y32*'Quarterly Average'!$AY218</f>
        <v>21.721327413393794</v>
      </c>
    </row>
    <row r="34" spans="1:25" x14ac:dyDescent="0.25">
      <c r="A34" s="2">
        <v>2008</v>
      </c>
      <c r="B34" s="2"/>
      <c r="C34" s="2"/>
      <c r="D34" s="3">
        <f>'Statewide Annual Weighted Avera'!D33*'Quarterly Average'!$AY219</f>
        <v>256.29910441677623</v>
      </c>
      <c r="E34" s="3">
        <f>'Statewide Annual Weighted Avera'!E33*'Quarterly Average'!$AY219</f>
        <v>254.06139143290164</v>
      </c>
      <c r="F34" s="3">
        <f>'Statewide Annual Weighted Avera'!F33*'Quarterly Average'!$AY219</f>
        <v>248.53832964711927</v>
      </c>
      <c r="G34" s="3">
        <f>'Statewide Annual Weighted Avera'!G33*'Quarterly Average'!$AY219</f>
        <v>231.7054287085416</v>
      </c>
      <c r="H34" s="3">
        <f>'Statewide Annual Weighted Avera'!H33*'Quarterly Average'!$AY219</f>
        <v>253.07119909565998</v>
      </c>
      <c r="I34" s="3">
        <f>'Statewide Annual Weighted Avera'!I33*'Quarterly Average'!$AY219</f>
        <v>256.2879941543319</v>
      </c>
      <c r="J34" s="3">
        <f>'Statewide Annual Weighted Avera'!J33*'Quarterly Average'!$AY219</f>
        <v>254.10356482210148</v>
      </c>
      <c r="K34" s="3">
        <f>'Statewide Annual Weighted Avera'!K33*'Quarterly Average'!$AY219</f>
        <v>259.22697800870856</v>
      </c>
      <c r="L34" s="3">
        <f>'Statewide Annual Weighted Avera'!L33*'Quarterly Average'!$AY219</f>
        <v>130.55638367971054</v>
      </c>
      <c r="M34" s="3">
        <f>'Statewide Annual Weighted Avera'!M33*'Quarterly Average'!$AY219</f>
        <v>249.03343493467906</v>
      </c>
      <c r="N34" s="3">
        <f>'Statewide Annual Weighted Avera'!N33*'Quarterly Average'!$AY219</f>
        <v>227.58809766701981</v>
      </c>
      <c r="O34" s="3">
        <f>'Statewide Annual Weighted Avera'!O33*'Quarterly Average'!$AY219</f>
        <v>22.341249820874456</v>
      </c>
      <c r="P34" s="3">
        <f>'Statewide Annual Weighted Avera'!P33*'Quarterly Average'!$AY219</f>
        <v>30.645077707098661</v>
      </c>
      <c r="Q34" s="3">
        <f>'Statewide Annual Weighted Avera'!Q33*'Quarterly Average'!$AY219</f>
        <v>24.790765718189842</v>
      </c>
      <c r="R34" s="3">
        <f>'Statewide Annual Weighted Avera'!R33*'Quarterly Average'!$AY219</f>
        <v>20.554978992760834</v>
      </c>
      <c r="S34" s="3">
        <f>'Statewide Annual Weighted Avera'!S33*'Quarterly Average'!$AY219</f>
        <v>31.999376020302719</v>
      </c>
      <c r="T34" s="3">
        <f>'Statewide Annual Weighted Avera'!T33*'Quarterly Average'!$AY219</f>
        <v>24.714938415136842</v>
      </c>
      <c r="U34" s="3">
        <f>'Statewide Annual Weighted Avera'!U33*'Quarterly Average'!$AY219</f>
        <v>17.802235804561132</v>
      </c>
      <c r="V34" s="3">
        <f>'Statewide Annual Weighted Avera'!V33*'Quarterly Average'!$AY219</f>
        <v>21.263379093368634</v>
      </c>
      <c r="W34" s="3">
        <f>'Statewide Annual Weighted Avera'!W33*'Quarterly Average'!$AY219</f>
        <v>22.735022628151505</v>
      </c>
      <c r="X34" s="3">
        <f>'Statewide Annual Weighted Avera'!X33*'Quarterly Average'!$AY219</f>
        <v>26.699391942450166</v>
      </c>
      <c r="Y34" s="3">
        <f>'Statewide Annual Weighted Avera'!Y33*'Quarterly Average'!$AY219</f>
        <v>19.959054055518063</v>
      </c>
    </row>
    <row r="35" spans="1:25" x14ac:dyDescent="0.25">
      <c r="A35" s="2">
        <v>2009</v>
      </c>
      <c r="B35" s="2"/>
      <c r="C35" s="2"/>
      <c r="D35" s="3">
        <f>'Statewide Annual Weighted Avera'!D34*'Quarterly Average'!$AY220</f>
        <v>207.74827313161262</v>
      </c>
      <c r="E35" s="3">
        <f>'Statewide Annual Weighted Avera'!E34*'Quarterly Average'!$AY220</f>
        <v>217.64440095302928</v>
      </c>
      <c r="F35" s="3">
        <f>'Statewide Annual Weighted Avera'!F34*'Quarterly Average'!$AY220</f>
        <v>215.66945474274343</v>
      </c>
      <c r="G35" s="3">
        <f>'Statewide Annual Weighted Avera'!G34*'Quarterly Average'!$AY220</f>
        <v>206.04420983173867</v>
      </c>
      <c r="H35" s="3">
        <f>'Statewide Annual Weighted Avera'!H34*'Quarterly Average'!$AY220</f>
        <v>229.33656980665472</v>
      </c>
      <c r="I35" s="3">
        <f>'Statewide Annual Weighted Avera'!I34*'Quarterly Average'!$AY220</f>
        <v>224.82720064148253</v>
      </c>
      <c r="J35" s="3">
        <f>'Statewide Annual Weighted Avera'!J34*'Quarterly Average'!$AY220</f>
        <v>212.93577178460976</v>
      </c>
      <c r="K35" s="3">
        <f>'Statewide Annual Weighted Avera'!K34*'Quarterly Average'!$AY220</f>
        <v>231.8199681962744</v>
      </c>
      <c r="L35" s="3">
        <f>'Statewide Annual Weighted Avera'!L34*'Quarterly Average'!$AY220</f>
        <v>128.08809001097694</v>
      </c>
      <c r="M35" s="3">
        <f>'Statewide Annual Weighted Avera'!M34*'Quarterly Average'!$AY220</f>
        <v>204.57838017470567</v>
      </c>
      <c r="N35" s="3">
        <f>'Statewide Annual Weighted Avera'!N34*'Quarterly Average'!$AY220</f>
        <v>195.43058628318582</v>
      </c>
      <c r="O35" s="3">
        <f>'Statewide Annual Weighted Avera'!O34*'Quarterly Average'!$AY220</f>
        <v>23.838428158148503</v>
      </c>
      <c r="P35" s="3">
        <f>'Statewide Annual Weighted Avera'!P34*'Quarterly Average'!$AY220</f>
        <v>27.068820652173915</v>
      </c>
      <c r="Q35" s="3">
        <f>'Statewide Annual Weighted Avera'!Q34*'Quarterly Average'!$AY220</f>
        <v>24.821733403582716</v>
      </c>
      <c r="R35" s="3">
        <f>'Statewide Annual Weighted Avera'!R34*'Quarterly Average'!$AY220</f>
        <v>21.641913888888887</v>
      </c>
      <c r="S35" s="3">
        <f>'Statewide Annual Weighted Avera'!S34*'Quarterly Average'!$AY220</f>
        <v>25.013377492130118</v>
      </c>
      <c r="T35" s="3">
        <f>'Statewide Annual Weighted Avera'!T34*'Quarterly Average'!$AY220</f>
        <v>23.871739130434783</v>
      </c>
      <c r="U35" s="3">
        <f>'Statewide Annual Weighted Avera'!U34*'Quarterly Average'!$AY220</f>
        <v>18.352724609375002</v>
      </c>
      <c r="V35" s="3">
        <f>'Statewide Annual Weighted Avera'!V34*'Quarterly Average'!$AY220</f>
        <v>22.98528125</v>
      </c>
      <c r="W35" s="3">
        <f>'Statewide Annual Weighted Avera'!W34*'Quarterly Average'!$AY220</f>
        <v>18.643765060240966</v>
      </c>
      <c r="X35" s="3">
        <f>'Statewide Annual Weighted Avera'!X34*'Quarterly Average'!$AY220</f>
        <v>21.396685912240187</v>
      </c>
      <c r="Y35" s="3">
        <f>'Statewide Annual Weighted Avera'!Y34*'Quarterly Average'!$AY220</f>
        <v>19.76070197044335</v>
      </c>
    </row>
    <row r="36" spans="1:25" x14ac:dyDescent="0.25">
      <c r="A36" s="2">
        <v>2010</v>
      </c>
      <c r="B36" s="2"/>
      <c r="C36" s="2"/>
      <c r="D36" s="3">
        <f>'Statewide Annual Weighted Avera'!D35*'Quarterly Average'!$AY221</f>
        <v>207.77481897441515</v>
      </c>
      <c r="E36" s="3">
        <f>'Statewide Annual Weighted Avera'!E35*'Quarterly Average'!$AY221</f>
        <v>210.26840604640938</v>
      </c>
      <c r="F36" s="3">
        <f>'Statewide Annual Weighted Avera'!F35*'Quarterly Average'!$AY221</f>
        <v>217.86891589681608</v>
      </c>
      <c r="G36" s="3">
        <f>'Statewide Annual Weighted Avera'!G35*'Quarterly Average'!$AY221</f>
        <v>217.50635376621054</v>
      </c>
      <c r="H36" s="3">
        <f>'Statewide Annual Weighted Avera'!H35*'Quarterly Average'!$AY221</f>
        <v>232.50152384731146</v>
      </c>
      <c r="I36" s="3">
        <f>'Statewide Annual Weighted Avera'!I35*'Quarterly Average'!$AY221</f>
        <v>244.10044214411707</v>
      </c>
      <c r="J36" s="3">
        <f>'Statewide Annual Weighted Avera'!J35*'Quarterly Average'!$AY221</f>
        <v>238.04771727932319</v>
      </c>
      <c r="K36" s="3">
        <f>'Statewide Annual Weighted Avera'!K35*'Quarterly Average'!$AY221</f>
        <v>218.09701247690239</v>
      </c>
      <c r="L36" s="3">
        <f>'Statewide Annual Weighted Avera'!L35*'Quarterly Average'!$AY221</f>
        <v>128.51145618042372</v>
      </c>
      <c r="M36" s="3">
        <f>'Statewide Annual Weighted Avera'!M35*'Quarterly Average'!$AY221</f>
        <v>227.5384705762159</v>
      </c>
      <c r="N36" s="3">
        <f>'Statewide Annual Weighted Avera'!N35*'Quarterly Average'!$AY221</f>
        <v>195.66816940815764</v>
      </c>
      <c r="O36" s="3">
        <f>'Statewide Annual Weighted Avera'!O35*'Quarterly Average'!$AY221</f>
        <v>26.715339231971026</v>
      </c>
      <c r="P36" s="3">
        <f>'Statewide Annual Weighted Avera'!P35*'Quarterly Average'!$AY221</f>
        <v>30.806857416011859</v>
      </c>
      <c r="Q36" s="3">
        <f>'Statewide Annual Weighted Avera'!Q35*'Quarterly Average'!$AY221</f>
        <v>28.550728256219042</v>
      </c>
      <c r="R36" s="3">
        <f>'Statewide Annual Weighted Avera'!R35*'Quarterly Average'!$AY221</f>
        <v>25.943843036902681</v>
      </c>
      <c r="S36" s="3">
        <f>'Statewide Annual Weighted Avera'!S35*'Quarterly Average'!$AY221</f>
        <v>30.732953359627871</v>
      </c>
      <c r="T36" s="3">
        <f>'Statewide Annual Weighted Avera'!T35*'Quarterly Average'!$AY221</f>
        <v>29.555227088426726</v>
      </c>
      <c r="U36" s="3">
        <f>'Statewide Annual Weighted Avera'!U35*'Quarterly Average'!$AY221</f>
        <v>23.033757368830248</v>
      </c>
      <c r="V36" s="3">
        <f>'Statewide Annual Weighted Avera'!V35*'Quarterly Average'!$AY221</f>
        <v>26.314462631216593</v>
      </c>
      <c r="W36" s="3">
        <f>'Statewide Annual Weighted Avera'!W35*'Quarterly Average'!$AY221</f>
        <v>17.347185370873717</v>
      </c>
      <c r="X36" s="3">
        <f>'Statewide Annual Weighted Avera'!X35*'Quarterly Average'!$AY221</f>
        <v>25.66508605805873</v>
      </c>
      <c r="Y36" s="3">
        <f>'Statewide Annual Weighted Avera'!Y35*'Quarterly Average'!$AY221</f>
        <v>21.338924001846912</v>
      </c>
    </row>
    <row r="37" spans="1:25" x14ac:dyDescent="0.25">
      <c r="A37" s="2">
        <v>2011</v>
      </c>
      <c r="B37" s="2"/>
      <c r="C37" s="2"/>
      <c r="D37" s="3">
        <f>'Statewide Annual Weighted Avera'!D36*'Quarterly Average'!$AY222</f>
        <v>180.76108655937486</v>
      </c>
      <c r="E37" s="3">
        <f>'Statewide Annual Weighted Avera'!E36*'Quarterly Average'!$AY222</f>
        <v>169.59892751875887</v>
      </c>
      <c r="F37" s="3">
        <f>'Statewide Annual Weighted Avera'!F36*'Quarterly Average'!$AY222</f>
        <v>194.44349321440103</v>
      </c>
      <c r="G37" s="3">
        <f>'Statewide Annual Weighted Avera'!G36*'Quarterly Average'!$AY222</f>
        <v>183.7611951718994</v>
      </c>
      <c r="H37" s="3">
        <f>'Statewide Annual Weighted Avera'!H36*'Quarterly Average'!$AY222</f>
        <v>192.67584108268838</v>
      </c>
      <c r="I37" s="3">
        <f>'Statewide Annual Weighted Avera'!I36*'Quarterly Average'!$AY222</f>
        <v>171.93786553965234</v>
      </c>
      <c r="J37" s="3">
        <f>'Statewide Annual Weighted Avera'!J36*'Quarterly Average'!$AY222</f>
        <v>191.10578357475367</v>
      </c>
      <c r="K37" s="3">
        <f>'Statewide Annual Weighted Avera'!K36*'Quarterly Average'!$AY222</f>
        <v>191.70098469906699</v>
      </c>
      <c r="L37" s="3">
        <f>'Statewide Annual Weighted Avera'!L36*'Quarterly Average'!$AY222</f>
        <v>108.93543619999842</v>
      </c>
      <c r="M37" s="3">
        <f>'Statewide Annual Weighted Avera'!M36*'Quarterly Average'!$AY222</f>
        <v>204.99803507258059</v>
      </c>
      <c r="N37" s="3">
        <f>'Statewide Annual Weighted Avera'!N36*'Quarterly Average'!$AY222</f>
        <v>164.60144920778481</v>
      </c>
      <c r="O37" s="3">
        <f>'Statewide Annual Weighted Avera'!O36*'Quarterly Average'!$AY222</f>
        <v>22.44314299846647</v>
      </c>
      <c r="P37" s="3">
        <f>'Statewide Annual Weighted Avera'!P36*'Quarterly Average'!$AY222</f>
        <v>20.001727977693164</v>
      </c>
      <c r="Q37" s="3">
        <f>'Statewide Annual Weighted Avera'!Q36*'Quarterly Average'!$AY222</f>
        <v>25.0833161845737</v>
      </c>
      <c r="R37" s="3">
        <f>'Statewide Annual Weighted Avera'!R36*'Quarterly Average'!$AY222</f>
        <v>23.554479274272921</v>
      </c>
      <c r="S37" s="3">
        <f>'Statewide Annual Weighted Avera'!S36*'Quarterly Average'!$AY222</f>
        <v>20.228240254894072</v>
      </c>
      <c r="T37" s="3">
        <f>'Statewide Annual Weighted Avera'!T36*'Quarterly Average'!$AY222</f>
        <v>20.601899451155962</v>
      </c>
      <c r="U37" s="3">
        <f>'Statewide Annual Weighted Avera'!U36*'Quarterly Average'!$AY222</f>
        <v>17.901213408317773</v>
      </c>
      <c r="V37" s="3">
        <f>'Statewide Annual Weighted Avera'!V36*'Quarterly Average'!$AY222</f>
        <v>23.673288085111903</v>
      </c>
      <c r="W37" s="3">
        <f>'Statewide Annual Weighted Avera'!W36*'Quarterly Average'!$AY222</f>
        <v>19.206081936611064</v>
      </c>
      <c r="X37" s="3">
        <f>'Statewide Annual Weighted Avera'!X36*'Quarterly Average'!$AY222</f>
        <v>17.942544592421708</v>
      </c>
      <c r="Y37" s="3">
        <f>'Statewide Annual Weighted Avera'!Y36*'Quarterly Average'!$AY222</f>
        <v>21.527568687928966</v>
      </c>
    </row>
    <row r="38" spans="1:25" x14ac:dyDescent="0.25">
      <c r="A38" s="2">
        <v>2012</v>
      </c>
      <c r="B38" s="2"/>
      <c r="C38" s="2"/>
      <c r="D38" s="3">
        <f>'Statewide Annual Weighted Avera'!D37*'Quarterly Average'!$AY223</f>
        <v>181.09477228678196</v>
      </c>
      <c r="E38" s="3">
        <f>'Statewide Annual Weighted Avera'!E37*'Quarterly Average'!$AY223</f>
        <v>155.94593984268346</v>
      </c>
      <c r="F38" s="3">
        <f>'Statewide Annual Weighted Avera'!F37*'Quarterly Average'!$AY223</f>
        <v>174.33915001878788</v>
      </c>
      <c r="G38" s="3">
        <f>'Statewide Annual Weighted Avera'!G37*'Quarterly Average'!$AY223</f>
        <v>170.77770022033783</v>
      </c>
      <c r="H38" s="3">
        <f>'Statewide Annual Weighted Avera'!H37*'Quarterly Average'!$AY223</f>
        <v>189.13124791683953</v>
      </c>
      <c r="I38" s="3">
        <f>'Statewide Annual Weighted Avera'!I37*'Quarterly Average'!$AY223</f>
        <v>164.79843200552531</v>
      </c>
      <c r="J38" s="3">
        <f>'Statewide Annual Weighted Avera'!J37*'Quarterly Average'!$AY223</f>
        <v>183.95603401208385</v>
      </c>
      <c r="K38" s="3">
        <f>'Statewide Annual Weighted Avera'!K37*'Quarterly Average'!$AY223</f>
        <v>175.43150295901995</v>
      </c>
      <c r="L38" s="3">
        <f>'Statewide Annual Weighted Avera'!L37*'Quarterly Average'!$AY223</f>
        <v>112.4575234800735</v>
      </c>
      <c r="M38" s="3">
        <f>'Statewide Annual Weighted Avera'!M37*'Quarterly Average'!$AY223</f>
        <v>186.22391334553717</v>
      </c>
      <c r="N38" s="3">
        <f>'Statewide Annual Weighted Avera'!N37*'Quarterly Average'!$AY223</f>
        <v>161.49795083968806</v>
      </c>
      <c r="O38" s="3">
        <f>'Statewide Annual Weighted Avera'!O37*'Quarterly Average'!$AY223</f>
        <v>23.201046934550405</v>
      </c>
      <c r="P38" s="3">
        <f>'Statewide Annual Weighted Avera'!P37*'Quarterly Average'!$AY223</f>
        <v>21.989391106448004</v>
      </c>
      <c r="Q38" s="3">
        <f>'Statewide Annual Weighted Avera'!Q37*'Quarterly Average'!$AY223</f>
        <v>28.779156178022884</v>
      </c>
      <c r="R38" s="3">
        <f>'Statewide Annual Weighted Avera'!R37*'Quarterly Average'!$AY223</f>
        <v>23.814601351976389</v>
      </c>
      <c r="S38" s="3">
        <f>'Statewide Annual Weighted Avera'!S37*'Quarterly Average'!$AY223</f>
        <v>23.038921840543932</v>
      </c>
      <c r="T38" s="3">
        <f>'Statewide Annual Weighted Avera'!T37*'Quarterly Average'!$AY223</f>
        <v>19.93944262310578</v>
      </c>
      <c r="U38" s="3">
        <f>'Statewide Annual Weighted Avera'!U37*'Quarterly Average'!$AY223</f>
        <v>18.58435998651332</v>
      </c>
      <c r="V38" s="3">
        <f>'Statewide Annual Weighted Avera'!V37*'Quarterly Average'!$AY223</f>
        <v>24.381278673269865</v>
      </c>
      <c r="W38" s="3">
        <f>'Statewide Annual Weighted Avera'!W37*'Quarterly Average'!$AY223</f>
        <v>20.019991015654792</v>
      </c>
      <c r="X38" s="3">
        <f>'Statewide Annual Weighted Avera'!X37*'Quarterly Average'!$AY223</f>
        <v>21.990291736491798</v>
      </c>
      <c r="Y38" s="3">
        <f>'Statewide Annual Weighted Avera'!Y37*'Quarterly Average'!$AY223</f>
        <v>23.114278235439034</v>
      </c>
    </row>
    <row r="39" spans="1:25" x14ac:dyDescent="0.25">
      <c r="A39" s="2">
        <v>2013</v>
      </c>
      <c r="B39" s="2"/>
      <c r="C39" s="2"/>
      <c r="D39" s="3">
        <f>'Statewide Annual Weighted Avera'!D38*'Quarterly Average'!$AY224</f>
        <v>182.81723980380707</v>
      </c>
      <c r="E39" s="3">
        <f>'Statewide Annual Weighted Avera'!E38*'Quarterly Average'!$AY224</f>
        <v>162.72852580634523</v>
      </c>
      <c r="F39" s="3">
        <f>'Statewide Annual Weighted Avera'!F38*'Quarterly Average'!$AY224</f>
        <v>190.87431498980686</v>
      </c>
      <c r="G39" s="3">
        <f>'Statewide Annual Weighted Avera'!G38*'Quarterly Average'!$AY224</f>
        <v>189.80393185223053</v>
      </c>
      <c r="H39" s="3">
        <f>'Statewide Annual Weighted Avera'!H38*'Quarterly Average'!$AY224</f>
        <v>185.29408927603586</v>
      </c>
      <c r="I39" s="3">
        <f>'Statewide Annual Weighted Avera'!I38*'Quarterly Average'!$AY224</f>
        <v>169.07433773061547</v>
      </c>
      <c r="J39" s="3">
        <f>'Statewide Annual Weighted Avera'!J38*'Quarterly Average'!$AY224</f>
        <v>195.34941246618445</v>
      </c>
      <c r="K39" s="3">
        <f>'Statewide Annual Weighted Avera'!K38*'Quarterly Average'!$AY224</f>
        <v>178.2475505572753</v>
      </c>
      <c r="L39" s="3">
        <f>'Statewide Annual Weighted Avera'!L38*'Quarterly Average'!$AY224</f>
        <v>106.55232689966766</v>
      </c>
      <c r="M39" s="3">
        <f>'Statewide Annual Weighted Avera'!M38*'Quarterly Average'!$AY224</f>
        <v>190.3139889129221</v>
      </c>
      <c r="N39" s="3">
        <f>'Statewide Annual Weighted Avera'!N38*'Quarterly Average'!$AY224</f>
        <v>169.94532560769096</v>
      </c>
      <c r="O39" s="3">
        <f>'Statewide Annual Weighted Avera'!O38*'Quarterly Average'!$AY224</f>
        <v>26.083912162353393</v>
      </c>
      <c r="P39" s="3">
        <f>'Statewide Annual Weighted Avera'!P38*'Quarterly Average'!$AY224</f>
        <v>22.461189963497819</v>
      </c>
      <c r="Q39" s="3">
        <f>'Statewide Annual Weighted Avera'!Q38*'Quarterly Average'!$AY224</f>
        <v>33.105263136612095</v>
      </c>
      <c r="R39" s="3">
        <f>'Statewide Annual Weighted Avera'!R38*'Quarterly Average'!$AY224</f>
        <v>27.827134366868961</v>
      </c>
      <c r="S39" s="3">
        <f>'Statewide Annual Weighted Avera'!S38*'Quarterly Average'!$AY224</f>
        <v>23.869023029428089</v>
      </c>
      <c r="T39" s="3">
        <f>'Statewide Annual Weighted Avera'!T38*'Quarterly Average'!$AY224</f>
        <v>22.523703043712334</v>
      </c>
      <c r="U39" s="3">
        <f>'Statewide Annual Weighted Avera'!U38*'Quarterly Average'!$AY224</f>
        <v>22.04755744167954</v>
      </c>
      <c r="V39" s="3">
        <f>'Statewide Annual Weighted Avera'!V38*'Quarterly Average'!$AY224</f>
        <v>25.922921851083089</v>
      </c>
      <c r="W39" s="3">
        <f>'Statewide Annual Weighted Avera'!W38*'Quarterly Average'!$AY224</f>
        <v>17.277631969330237</v>
      </c>
      <c r="X39" s="3">
        <f>'Statewide Annual Weighted Avera'!X38*'Quarterly Average'!$AY224</f>
        <v>20.576936594926099</v>
      </c>
      <c r="Y39" s="3">
        <f>'Statewide Annual Weighted Avera'!Y38*'Quarterly Average'!$AY224</f>
        <v>29.698925997551779</v>
      </c>
    </row>
    <row r="40" spans="1:25" x14ac:dyDescent="0.25">
      <c r="A40" s="2">
        <v>2014</v>
      </c>
      <c r="B40" s="2"/>
      <c r="C40" s="2"/>
      <c r="D40" s="3">
        <f>'Statewide Annual Weighted Avera'!D39*'Quarterly Average'!$AY225</f>
        <v>182.56141669669452</v>
      </c>
      <c r="E40" s="3">
        <f>'Statewide Annual Weighted Avera'!E39*'Quarterly Average'!$AY225</f>
        <v>165.57631270195509</v>
      </c>
      <c r="F40" s="3">
        <f>'Statewide Annual Weighted Avera'!F39*'Quarterly Average'!$AY225</f>
        <v>195.27040917968256</v>
      </c>
      <c r="G40" s="3">
        <f>'Statewide Annual Weighted Avera'!G39*'Quarterly Average'!$AY225</f>
        <v>198.60947920328644</v>
      </c>
      <c r="H40" s="3">
        <f>'Statewide Annual Weighted Avera'!H39*'Quarterly Average'!$AY225</f>
        <v>192.81791093725573</v>
      </c>
      <c r="I40" s="3">
        <f>'Statewide Annual Weighted Avera'!I39*'Quarterly Average'!$AY225</f>
        <v>164.2974281075328</v>
      </c>
      <c r="J40" s="3">
        <f>'Statewide Annual Weighted Avera'!J39*'Quarterly Average'!$AY225</f>
        <v>189.02067280107875</v>
      </c>
      <c r="K40" s="3">
        <f>'Statewide Annual Weighted Avera'!K39*'Quarterly Average'!$AY225</f>
        <v>183.59082094518257</v>
      </c>
      <c r="L40" s="3">
        <f>'Statewide Annual Weighted Avera'!L39*'Quarterly Average'!$AY225</f>
        <v>110.69662523780423</v>
      </c>
      <c r="M40" s="3">
        <f>'Statewide Annual Weighted Avera'!M39*'Quarterly Average'!$AY225</f>
        <v>211.8686037726896</v>
      </c>
      <c r="N40" s="3">
        <f>'Statewide Annual Weighted Avera'!N39*'Quarterly Average'!$AY225</f>
        <v>166.8555157090974</v>
      </c>
      <c r="O40" s="3">
        <f>'Statewide Annual Weighted Avera'!O39*'Quarterly Average'!$AY225</f>
        <v>25.519787085101648</v>
      </c>
      <c r="P40" s="3">
        <f>'Statewide Annual Weighted Avera'!P39*'Quarterly Average'!$AY225</f>
        <v>21.254440767011747</v>
      </c>
      <c r="Q40" s="3">
        <f>'Statewide Annual Weighted Avera'!Q39*'Quarterly Average'!$AY225</f>
        <v>35.841534645553587</v>
      </c>
      <c r="R40" s="3">
        <f>'Statewide Annual Weighted Avera'!R39*'Quarterly Average'!$AY225</f>
        <v>31.026125981654214</v>
      </c>
      <c r="S40" s="3">
        <f>'Statewide Annual Weighted Avera'!S39*'Quarterly Average'!$AY225</f>
        <v>28.138915846357122</v>
      </c>
      <c r="T40" s="3">
        <f>'Statewide Annual Weighted Avera'!T39*'Quarterly Average'!$AY225</f>
        <v>20.019517632237882</v>
      </c>
      <c r="U40" s="3">
        <f>'Statewide Annual Weighted Avera'!U39*'Quarterly Average'!$AY225</f>
        <v>21.06434180903582</v>
      </c>
      <c r="V40" s="3">
        <f>'Statewide Annual Weighted Avera'!V39*'Quarterly Average'!$AY225</f>
        <v>31.008383417202484</v>
      </c>
      <c r="W40" s="3">
        <f>'Statewide Annual Weighted Avera'!W39*'Quarterly Average'!$AY225</f>
        <v>18.400445817536134</v>
      </c>
      <c r="X40" s="3">
        <f>'Statewide Annual Weighted Avera'!X39*'Quarterly Average'!$AY225</f>
        <v>24.568768503610936</v>
      </c>
      <c r="Y40" s="3">
        <f>'Statewide Annual Weighted Avera'!Y39*'Quarterly Average'!$AY225</f>
        <v>31.224004774723575</v>
      </c>
    </row>
    <row r="41" spans="1:25" x14ac:dyDescent="0.25">
      <c r="A41" s="2">
        <v>2015</v>
      </c>
      <c r="B41" s="2"/>
      <c r="C41" s="2"/>
      <c r="D41" s="3">
        <f>'Statewide Annual Weighted Avera'!D40*'Quarterly Average'!$AY226</f>
        <v>169.21486844707476</v>
      </c>
      <c r="E41" s="3">
        <f>'Statewide Annual Weighted Avera'!E40*'Quarterly Average'!$AY226</f>
        <v>170.83862752049365</v>
      </c>
      <c r="F41" s="3">
        <f>'Statewide Annual Weighted Avera'!F40*'Quarterly Average'!$AY226</f>
        <v>197.66371376285971</v>
      </c>
      <c r="G41" s="3">
        <f>'Statewide Annual Weighted Avera'!G40*'Quarterly Average'!$AY226</f>
        <v>191.30351146429197</v>
      </c>
      <c r="H41" s="3">
        <f>'Statewide Annual Weighted Avera'!H40*'Quarterly Average'!$AY226</f>
        <v>203.57185425483971</v>
      </c>
      <c r="I41" s="3">
        <f>'Statewide Annual Weighted Avera'!I40*'Quarterly Average'!$AY226</f>
        <v>173.3407930654763</v>
      </c>
      <c r="J41" s="3">
        <f>'Statewide Annual Weighted Avera'!J40*'Quarterly Average'!$AY226</f>
        <v>176.70220556242595</v>
      </c>
      <c r="K41" s="3">
        <f>'Statewide Annual Weighted Avera'!K40*'Quarterly Average'!$AY226</f>
        <v>189.33099039961161</v>
      </c>
      <c r="L41" s="3">
        <f>'Statewide Annual Weighted Avera'!L40*'Quarterly Average'!$AY226</f>
        <v>132.27352323776262</v>
      </c>
      <c r="M41" s="3">
        <f>'Statewide Annual Weighted Avera'!M40*'Quarterly Average'!$AY226</f>
        <v>210.88344053125755</v>
      </c>
      <c r="N41" s="3">
        <f>'Statewide Annual Weighted Avera'!N40*'Quarterly Average'!$AY226</f>
        <v>160.61660904046835</v>
      </c>
      <c r="O41" s="3">
        <f>'Statewide Annual Weighted Avera'!O40*'Quarterly Average'!$AY226</f>
        <v>23.530117051047959</v>
      </c>
      <c r="P41" s="3">
        <f>'Statewide Annual Weighted Avera'!P40*'Quarterly Average'!$AY226</f>
        <v>19.318387446937852</v>
      </c>
      <c r="Q41" s="3">
        <f>'Statewide Annual Weighted Avera'!Q40*'Quarterly Average'!$AY226</f>
        <v>35.200585102575396</v>
      </c>
      <c r="R41" s="3">
        <f>'Statewide Annual Weighted Avera'!R40*'Quarterly Average'!$AY226</f>
        <v>31.280788729535566</v>
      </c>
      <c r="S41" s="3">
        <f>'Statewide Annual Weighted Avera'!S40*'Quarterly Average'!$AY226</f>
        <v>25.782413633525586</v>
      </c>
      <c r="T41" s="3">
        <f>'Statewide Annual Weighted Avera'!T40*'Quarterly Average'!$AY226</f>
        <v>19.156782936570682</v>
      </c>
      <c r="U41" s="3">
        <f>'Statewide Annual Weighted Avera'!U40*'Quarterly Average'!$AY226</f>
        <v>22.261048032652401</v>
      </c>
      <c r="V41" s="3">
        <f>'Statewide Annual Weighted Avera'!V40*'Quarterly Average'!$AY226</f>
        <v>31.928702079650407</v>
      </c>
      <c r="W41" s="3">
        <f>'Statewide Annual Weighted Avera'!W40*'Quarterly Average'!$AY226</f>
        <v>18.150010460969931</v>
      </c>
      <c r="X41" s="3">
        <f>'Statewide Annual Weighted Avera'!X40*'Quarterly Average'!$AY226</f>
        <v>25.264800479250564</v>
      </c>
      <c r="Y41" s="3">
        <f>'Statewide Annual Weighted Avera'!Y40*'Quarterly Average'!$AY226</f>
        <v>30.651150377825161</v>
      </c>
    </row>
    <row r="42" spans="1:25" x14ac:dyDescent="0.25">
      <c r="A42" s="2">
        <v>2016</v>
      </c>
      <c r="B42" s="2"/>
      <c r="C42" s="2"/>
      <c r="D42" s="3">
        <f>'Statewide Annual Weighted Avera'!D41*'Quarterly Average'!$AY227</f>
        <v>162.97849658368273</v>
      </c>
      <c r="E42" s="3">
        <f>'Statewide Annual Weighted Avera'!E41*'Quarterly Average'!$AY227</f>
        <v>157.88392321624795</v>
      </c>
      <c r="F42" s="3">
        <f>'Statewide Annual Weighted Avera'!F41*'Quarterly Average'!$AY227</f>
        <v>190.94634113013646</v>
      </c>
      <c r="G42" s="3">
        <f>'Statewide Annual Weighted Avera'!G41*'Quarterly Average'!$AY227</f>
        <v>178.74452916604355</v>
      </c>
      <c r="H42" s="3">
        <f>'Statewide Annual Weighted Avera'!H41*'Quarterly Average'!$AY227</f>
        <v>188.5850804870133</v>
      </c>
      <c r="I42" s="3">
        <f>'Statewide Annual Weighted Avera'!I41*'Quarterly Average'!$AY227</f>
        <v>161.37733737736519</v>
      </c>
      <c r="J42" s="3">
        <f>'Statewide Annual Weighted Avera'!J41*'Quarterly Average'!$AY227</f>
        <v>189.30185953797201</v>
      </c>
      <c r="K42" s="3">
        <f>'Statewide Annual Weighted Avera'!K41*'Quarterly Average'!$AY227</f>
        <v>188.97084910533982</v>
      </c>
      <c r="L42" s="3">
        <f>'Statewide Annual Weighted Avera'!L41*'Quarterly Average'!$AY227</f>
        <v>135.89807636003994</v>
      </c>
      <c r="M42" s="3">
        <f>'Statewide Annual Weighted Avera'!M41*'Quarterly Average'!$AY227</f>
        <v>193.25858881258924</v>
      </c>
      <c r="N42" s="3">
        <f>'Statewide Annual Weighted Avera'!N41*'Quarterly Average'!$AY227</f>
        <v>145.2007054665815</v>
      </c>
      <c r="O42" s="3">
        <f>'Statewide Annual Weighted Avera'!O41*'Quarterly Average'!$AY227</f>
        <v>22.249416295207858</v>
      </c>
      <c r="P42" s="3">
        <f>'Statewide Annual Weighted Avera'!P41*'Quarterly Average'!$AY227</f>
        <v>17.465447683952014</v>
      </c>
      <c r="Q42" s="3">
        <f>'Statewide Annual Weighted Avera'!Q41*'Quarterly Average'!$AY227</f>
        <v>34.823462481736264</v>
      </c>
      <c r="R42" s="3">
        <f>'Statewide Annual Weighted Avera'!R41*'Quarterly Average'!$AY227</f>
        <v>31.556794849320479</v>
      </c>
      <c r="S42" s="3">
        <f>'Statewide Annual Weighted Avera'!S41*'Quarterly Average'!$AY227</f>
        <v>27.465896694515031</v>
      </c>
      <c r="T42" s="3">
        <f>'Statewide Annual Weighted Avera'!T41*'Quarterly Average'!$AY227</f>
        <v>18.721802190410138</v>
      </c>
      <c r="U42" s="3">
        <f>'Statewide Annual Weighted Avera'!U41*'Quarterly Average'!$AY227</f>
        <v>29.072876018611076</v>
      </c>
      <c r="V42" s="3">
        <f>'Statewide Annual Weighted Avera'!V41*'Quarterly Average'!$AY227</f>
        <v>33.228917435755399</v>
      </c>
      <c r="W42" s="3">
        <f>'Statewide Annual Weighted Avera'!W41*'Quarterly Average'!$AY227</f>
        <v>15.520513055295398</v>
      </c>
      <c r="X42" s="3">
        <f>'Statewide Annual Weighted Avera'!X41*'Quarterly Average'!$AY227</f>
        <v>22.274012562564316</v>
      </c>
      <c r="Y42" s="3">
        <f>'Statewide Annual Weighted Avera'!Y41*'Quarterly Average'!$AY227</f>
        <v>30.532047401112614</v>
      </c>
    </row>
    <row r="43" spans="1:25" x14ac:dyDescent="0.25">
      <c r="A43" s="2">
        <v>2017</v>
      </c>
      <c r="B43" s="2"/>
      <c r="C43" s="2"/>
      <c r="D43" s="3">
        <f>'Statewide Annual Weighted Avera'!D42*'Quarterly Average'!$AY228</f>
        <v>153.86826823553719</v>
      </c>
      <c r="E43" s="3">
        <f>'Statewide Annual Weighted Avera'!E42*'Quarterly Average'!$AY228</f>
        <v>150.23363771613108</v>
      </c>
      <c r="F43" s="3">
        <f>'Statewide Annual Weighted Avera'!F42*'Quarterly Average'!$AY228</f>
        <v>187.418715979864</v>
      </c>
      <c r="G43" s="3">
        <f>'Statewide Annual Weighted Avera'!G42*'Quarterly Average'!$AY228</f>
        <v>165.93655511146338</v>
      </c>
      <c r="H43" s="3">
        <f>'Statewide Annual Weighted Avera'!H42*'Quarterly Average'!$AY228</f>
        <v>164.76037668674209</v>
      </c>
      <c r="I43" s="3">
        <f>'Statewide Annual Weighted Avera'!I42*'Quarterly Average'!$AY228</f>
        <v>153.56957297018809</v>
      </c>
      <c r="J43" s="3">
        <f>'Statewide Annual Weighted Avera'!J42*'Quarterly Average'!$AY228</f>
        <v>172.5976388202746</v>
      </c>
      <c r="K43" s="3">
        <f>'Statewide Annual Weighted Avera'!K42*'Quarterly Average'!$AY228</f>
        <v>177.62154162025803</v>
      </c>
      <c r="L43" s="3">
        <f>'Statewide Annual Weighted Avera'!L42*'Quarterly Average'!$AY228</f>
        <v>121.75936816997914</v>
      </c>
      <c r="M43" s="3">
        <f>'Statewide Annual Weighted Avera'!M42*'Quarterly Average'!$AY228</f>
        <v>176.51383207455373</v>
      </c>
      <c r="N43" s="3">
        <f>'Statewide Annual Weighted Avera'!N42*'Quarterly Average'!$AY228</f>
        <v>132.05408039542615</v>
      </c>
      <c r="O43" s="3">
        <f>'Statewide Annual Weighted Avera'!O42*'Quarterly Average'!$AY228</f>
        <v>19.482403487333464</v>
      </c>
      <c r="P43" s="3">
        <f>'Statewide Annual Weighted Avera'!P42*'Quarterly Average'!$AY228</f>
        <v>14.869308073137329</v>
      </c>
      <c r="Q43" s="3">
        <f>'Statewide Annual Weighted Avera'!Q42*'Quarterly Average'!$AY228</f>
        <v>32.185543917965688</v>
      </c>
      <c r="R43" s="3">
        <f>'Statewide Annual Weighted Avera'!R42*'Quarterly Average'!$AY228</f>
        <v>29.157266784466309</v>
      </c>
      <c r="S43" s="3">
        <f>'Statewide Annual Weighted Avera'!S42*'Quarterly Average'!$AY228</f>
        <v>25.140280048631997</v>
      </c>
      <c r="T43" s="3">
        <f>'Statewide Annual Weighted Avera'!T42*'Quarterly Average'!$AY228</f>
        <v>16.098479129825794</v>
      </c>
      <c r="U43" s="3">
        <f>'Statewide Annual Weighted Avera'!U42*'Quarterly Average'!$AY228</f>
        <v>31.951676729318422</v>
      </c>
      <c r="V43" s="3">
        <f>'Statewide Annual Weighted Avera'!V42*'Quarterly Average'!$AY228</f>
        <v>27.905387342275112</v>
      </c>
      <c r="W43" s="3">
        <f>'Statewide Annual Weighted Avera'!W42*'Quarterly Average'!$AY228</f>
        <v>15.444427091636959</v>
      </c>
      <c r="X43" s="3">
        <f>'Statewide Annual Weighted Avera'!X42*'Quarterly Average'!$AY228</f>
        <v>19.79182067169922</v>
      </c>
      <c r="Y43" s="3">
        <f>'Statewide Annual Weighted Avera'!Y42*'Quarterly Average'!$AY228</f>
        <v>27.047512348104014</v>
      </c>
    </row>
    <row r="44" spans="1:25" x14ac:dyDescent="0.25">
      <c r="A44" s="2">
        <v>2018</v>
      </c>
      <c r="B44" s="2"/>
      <c r="C44" s="2"/>
      <c r="D44" s="3">
        <f>'Statewide Annual Weighted Avera'!D43*'Quarterly Average'!$AY229</f>
        <v>154.74951200676469</v>
      </c>
      <c r="E44" s="3">
        <f>'Statewide Annual Weighted Avera'!E43*'Quarterly Average'!$AY229</f>
        <v>150.24516041172143</v>
      </c>
      <c r="F44" s="3">
        <f>'Statewide Annual Weighted Avera'!F43*'Quarterly Average'!$AY229</f>
        <v>186.38754776618177</v>
      </c>
      <c r="G44" s="3">
        <f>'Statewide Annual Weighted Avera'!G43*'Quarterly Average'!$AY229</f>
        <v>167.19140781280183</v>
      </c>
      <c r="H44" s="3">
        <f>'Statewide Annual Weighted Avera'!H43*'Quarterly Average'!$AY229</f>
        <v>163.06368076960902</v>
      </c>
      <c r="I44" s="3">
        <f>'Statewide Annual Weighted Avera'!I43*'Quarterly Average'!$AY229</f>
        <v>153.16760252724382</v>
      </c>
      <c r="J44" s="3">
        <f>'Statewide Annual Weighted Avera'!J43*'Quarterly Average'!$AY229</f>
        <v>174.5465602734125</v>
      </c>
      <c r="K44" s="3">
        <f>'Statewide Annual Weighted Avera'!K43*'Quarterly Average'!$AY229</f>
        <v>173.6086292311939</v>
      </c>
      <c r="L44" s="3">
        <f>'Statewide Annual Weighted Avera'!L43*'Quarterly Average'!$AY229</f>
        <v>119.31349446457801</v>
      </c>
      <c r="M44" s="3">
        <f>'Statewide Annual Weighted Avera'!M43*'Quarterly Average'!$AY229</f>
        <v>161.49898996097403</v>
      </c>
      <c r="N44" s="3">
        <f>'Statewide Annual Weighted Avera'!N43*'Quarterly Average'!$AY229</f>
        <v>132.76427039168451</v>
      </c>
      <c r="O44" s="3">
        <f>'Statewide Annual Weighted Avera'!O43*'Quarterly Average'!$AY229</f>
        <v>18.638897806355263</v>
      </c>
      <c r="P44" s="3">
        <f>'Statewide Annual Weighted Avera'!P43*'Quarterly Average'!$AY229</f>
        <v>15.862804751037988</v>
      </c>
      <c r="Q44" s="3">
        <f>'Statewide Annual Weighted Avera'!Q43*'Quarterly Average'!$AY229</f>
        <v>31.801592927688446</v>
      </c>
      <c r="R44" s="3">
        <f>'Statewide Annual Weighted Avera'!R43*'Quarterly Average'!$AY229</f>
        <v>27.816599597322941</v>
      </c>
      <c r="S44" s="3">
        <f>'Statewide Annual Weighted Avera'!S43*'Quarterly Average'!$AY229</f>
        <v>22.935953863717863</v>
      </c>
      <c r="T44" s="3">
        <f>'Statewide Annual Weighted Avera'!T43*'Quarterly Average'!$AY229</f>
        <v>13.331469517204809</v>
      </c>
      <c r="U44" s="3">
        <f>'Statewide Annual Weighted Avera'!U43*'Quarterly Average'!$AY229</f>
        <v>29.783001155732101</v>
      </c>
      <c r="V44" s="3">
        <f>'Statewide Annual Weighted Avera'!V43*'Quarterly Average'!$AY229</f>
        <v>27.059135480419815</v>
      </c>
      <c r="W44" s="3">
        <f>'Statewide Annual Weighted Avera'!W43*'Quarterly Average'!$AY229</f>
        <v>12.001131142674074</v>
      </c>
      <c r="X44" s="3">
        <f>'Statewide Annual Weighted Avera'!X43*'Quarterly Average'!$AY229</f>
        <v>19.297390109265297</v>
      </c>
      <c r="Y44" s="3">
        <f>'Statewide Annual Weighted Avera'!Y43*'Quarterly Average'!$AY229</f>
        <v>26.507789957049308</v>
      </c>
    </row>
    <row r="45" spans="1:25" x14ac:dyDescent="0.25">
      <c r="A45" s="2">
        <v>2019</v>
      </c>
      <c r="B45" s="2"/>
      <c r="C45" s="2"/>
      <c r="D45" s="3">
        <f>'Statewide Annual Weighted Avera'!D44*'Quarterly Average'!$AY230</f>
        <v>138.76188199186365</v>
      </c>
      <c r="E45" s="3">
        <f>'Statewide Annual Weighted Avera'!E44*'Quarterly Average'!$AY230</f>
        <v>150.15311680053225</v>
      </c>
      <c r="F45" s="3">
        <f>'Statewide Annual Weighted Avera'!F44*'Quarterly Average'!$AY230</f>
        <v>166.63790893399494</v>
      </c>
      <c r="G45" s="3">
        <f>'Statewide Annual Weighted Avera'!G44*'Quarterly Average'!$AY230</f>
        <v>149.78640710248521</v>
      </c>
      <c r="H45" s="3">
        <f>'Statewide Annual Weighted Avera'!H44*'Quarterly Average'!$AY230</f>
        <v>151.19165726628609</v>
      </c>
      <c r="I45" s="3">
        <f>'Statewide Annual Weighted Avera'!I44*'Quarterly Average'!$AY230</f>
        <v>138.24818218073816</v>
      </c>
      <c r="J45" s="3">
        <f>'Statewide Annual Weighted Avera'!J44*'Quarterly Average'!$AY230</f>
        <v>189.54337527589436</v>
      </c>
      <c r="K45" s="3">
        <f>'Statewide Annual Weighted Avera'!K44*'Quarterly Average'!$AY230</f>
        <v>151.14518828487348</v>
      </c>
      <c r="L45" s="3">
        <f>'Statewide Annual Weighted Avera'!L44*'Quarterly Average'!$AY230</f>
        <v>111.36920895878293</v>
      </c>
      <c r="M45" s="3">
        <f>'Statewide Annual Weighted Avera'!M44*'Quarterly Average'!$AY230</f>
        <v>160.35727207314582</v>
      </c>
      <c r="N45" s="3">
        <f>'Statewide Annual Weighted Avera'!N44*'Quarterly Average'!$AY230</f>
        <v>124.33859322521806</v>
      </c>
      <c r="O45" s="3">
        <f>'Statewide Annual Weighted Avera'!O44*'Quarterly Average'!$AY230</f>
        <v>16.628744199152855</v>
      </c>
      <c r="P45" s="3">
        <f>'Statewide Annual Weighted Avera'!P44*'Quarterly Average'!$AY230</f>
        <v>16.681538803886308</v>
      </c>
      <c r="Q45" s="3">
        <f>'Statewide Annual Weighted Avera'!Q44*'Quarterly Average'!$AY230</f>
        <v>30.531453598133464</v>
      </c>
      <c r="R45" s="3">
        <f>'Statewide Annual Weighted Avera'!R44*'Quarterly Average'!$AY230</f>
        <v>28.015574391059335</v>
      </c>
      <c r="S45" s="3">
        <f>'Statewide Annual Weighted Avera'!S44*'Quarterly Average'!$AY230</f>
        <v>21.651585946374968</v>
      </c>
      <c r="T45" s="3">
        <f>'Statewide Annual Weighted Avera'!T44*'Quarterly Average'!$AY230</f>
        <v>12.737334436821669</v>
      </c>
      <c r="U45" s="3">
        <f>'Statewide Annual Weighted Avera'!U44*'Quarterly Average'!$AY230</f>
        <v>23.250069566208413</v>
      </c>
      <c r="V45" s="3">
        <f>'Statewide Annual Weighted Avera'!V44*'Quarterly Average'!$AY230</f>
        <v>26.627712019805848</v>
      </c>
      <c r="W45" s="3">
        <f>'Statewide Annual Weighted Avera'!W44*'Quarterly Average'!$AY230</f>
        <v>12.361933419588427</v>
      </c>
      <c r="X45" s="3">
        <f>'Statewide Annual Weighted Avera'!X44*'Quarterly Average'!$AY230</f>
        <v>23.248486592539258</v>
      </c>
      <c r="Y45" s="3">
        <f>'Statewide Annual Weighted Avera'!Y44*'Quarterly Average'!$AY230</f>
        <v>27.720502761634627</v>
      </c>
    </row>
    <row r="46" spans="1:25" x14ac:dyDescent="0.25">
      <c r="A46" s="2">
        <v>2020</v>
      </c>
      <c r="B46" s="2"/>
      <c r="C46" s="2"/>
      <c r="D46" s="3">
        <f>'Statewide Annual Weighted Avera'!D45*'Quarterly Average'!$AY231</f>
        <v>135.6688508083387</v>
      </c>
      <c r="E46" s="3">
        <f>'Statewide Annual Weighted Avera'!E45*'Quarterly Average'!$AY231</f>
        <v>143.0438144784502</v>
      </c>
      <c r="F46" s="3">
        <f>'Statewide Annual Weighted Avera'!F45*'Quarterly Average'!$AY231</f>
        <v>160.85160926081346</v>
      </c>
      <c r="G46" s="3">
        <f>'Statewide Annual Weighted Avera'!G45*'Quarterly Average'!$AY231</f>
        <v>146.86471361413177</v>
      </c>
      <c r="H46" s="3">
        <f>'Statewide Annual Weighted Avera'!H45*'Quarterly Average'!$AY231</f>
        <v>148.10827656698217</v>
      </c>
      <c r="I46" s="3">
        <f>'Statewide Annual Weighted Avera'!I45*'Quarterly Average'!$AY231</f>
        <v>130.23726775607966</v>
      </c>
      <c r="J46" s="3">
        <f>'Statewide Annual Weighted Avera'!J45*'Quarterly Average'!$AY231</f>
        <v>163.66411680602704</v>
      </c>
      <c r="K46" s="3">
        <f>'Statewide Annual Weighted Avera'!K45*'Quarterly Average'!$AY231</f>
        <v>140.07754789056543</v>
      </c>
      <c r="L46" s="3">
        <f>'Statewide Annual Weighted Avera'!L45*'Quarterly Average'!$AY231</f>
        <v>98.321588522612501</v>
      </c>
      <c r="M46" s="3">
        <f>'Statewide Annual Weighted Avera'!M45*'Quarterly Average'!$AY231</f>
        <v>153.11721904417107</v>
      </c>
      <c r="N46" s="3">
        <f>'Statewide Annual Weighted Avera'!N45*'Quarterly Average'!$AY231</f>
        <v>119.96312433743198</v>
      </c>
      <c r="O46" s="3">
        <f>'Statewide Annual Weighted Avera'!O45*'Quarterly Average'!$AY231</f>
        <v>14.822169811707241</v>
      </c>
      <c r="P46" s="3">
        <f>'Statewide Annual Weighted Avera'!P45*'Quarterly Average'!$AY231</f>
        <v>12.980709506658371</v>
      </c>
      <c r="Q46" s="3">
        <f>'Statewide Annual Weighted Avera'!Q45*'Quarterly Average'!$AY231</f>
        <v>29.94527299553376</v>
      </c>
      <c r="R46" s="3">
        <f>'Statewide Annual Weighted Avera'!R45*'Quarterly Average'!$AY231</f>
        <v>25.512071077422323</v>
      </c>
      <c r="S46" s="3">
        <f>'Statewide Annual Weighted Avera'!S45*'Quarterly Average'!$AY231</f>
        <v>17.49279038480087</v>
      </c>
      <c r="T46" s="3">
        <f>'Statewide Annual Weighted Avera'!T45*'Quarterly Average'!$AY231</f>
        <v>10.39118695219322</v>
      </c>
      <c r="U46" s="3">
        <f>'Statewide Annual Weighted Avera'!U45*'Quarterly Average'!$AY231</f>
        <v>24.773025128541718</v>
      </c>
      <c r="V46" s="3">
        <f>'Statewide Annual Weighted Avera'!V45*'Quarterly Average'!$AY231</f>
        <v>22.009140103312401</v>
      </c>
      <c r="W46" s="3">
        <f>'Statewide Annual Weighted Avera'!W45*'Quarterly Average'!$AY231</f>
        <v>13.518111153072651</v>
      </c>
      <c r="X46" s="3">
        <f>'Statewide Annual Weighted Avera'!X45*'Quarterly Average'!$AY231</f>
        <v>19.907676825808924</v>
      </c>
      <c r="Y46" s="3">
        <f>'Statewide Annual Weighted Avera'!Y45*'Quarterly Average'!$AY231</f>
        <v>25.678746712258675</v>
      </c>
    </row>
    <row r="47" spans="1:25" x14ac:dyDescent="0.25">
      <c r="A47" s="2">
        <v>2021</v>
      </c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EA31-5365-4196-84FC-DB636387A2B8}">
  <dimension ref="A1:BB234"/>
  <sheetViews>
    <sheetView workbookViewId="0">
      <selection activeCell="G4" sqref="G4"/>
    </sheetView>
  </sheetViews>
  <sheetFormatPr defaultRowHeight="15" x14ac:dyDescent="0.25"/>
  <sheetData>
    <row r="1" spans="1:54" ht="15.75" x14ac:dyDescent="0.25">
      <c r="A1" s="21" t="s">
        <v>113</v>
      </c>
      <c r="B1" s="2"/>
      <c r="C1" s="2"/>
      <c r="D1" s="3"/>
      <c r="E1" s="3"/>
      <c r="F1" s="4"/>
      <c r="G1" s="4"/>
      <c r="H1" s="4"/>
      <c r="I1" s="3"/>
      <c r="J1" s="4"/>
      <c r="K1" s="4"/>
      <c r="L1" s="4"/>
      <c r="M1" s="4"/>
      <c r="N1" s="3"/>
      <c r="O1" s="3"/>
      <c r="P1" s="3"/>
      <c r="Q1" s="4"/>
      <c r="R1" s="4"/>
      <c r="T1" s="3"/>
      <c r="U1" s="4"/>
      <c r="V1" s="4"/>
      <c r="W1" s="4"/>
      <c r="X1" s="3"/>
      <c r="Y1" s="4"/>
      <c r="Z1" s="3"/>
      <c r="AA1" s="4"/>
      <c r="AB1" s="4"/>
      <c r="AC1" s="3"/>
      <c r="AD1" s="3"/>
      <c r="AE1" s="4"/>
      <c r="AF1" s="4"/>
      <c r="AM1" s="4"/>
      <c r="AN1" s="2"/>
      <c r="AO1" s="2"/>
      <c r="AP1" s="5"/>
      <c r="AQ1" s="5"/>
      <c r="AR1" s="2"/>
      <c r="AS1" s="2"/>
      <c r="AT1" s="2"/>
      <c r="AU1" s="5"/>
      <c r="AV1" s="5"/>
      <c r="AW1" s="5"/>
      <c r="AX1" s="2"/>
      <c r="AY1" s="2"/>
      <c r="AZ1" s="2"/>
      <c r="BA1" s="5"/>
      <c r="BB1" s="5"/>
    </row>
    <row r="2" spans="1:54" ht="15.75" x14ac:dyDescent="0.25">
      <c r="A2" s="22"/>
      <c r="B2" s="2"/>
      <c r="C2" s="2"/>
      <c r="D2" s="10" t="s">
        <v>2</v>
      </c>
      <c r="E2" s="10" t="s">
        <v>2</v>
      </c>
      <c r="F2" s="10" t="s">
        <v>2</v>
      </c>
      <c r="G2" s="10" t="s">
        <v>2</v>
      </c>
      <c r="H2" s="10" t="s">
        <v>2</v>
      </c>
      <c r="I2" s="10" t="s">
        <v>2</v>
      </c>
      <c r="J2" s="10" t="s">
        <v>2</v>
      </c>
      <c r="K2" s="10" t="s">
        <v>2</v>
      </c>
      <c r="L2" s="10" t="s">
        <v>2</v>
      </c>
      <c r="M2" s="10" t="s">
        <v>2</v>
      </c>
      <c r="N2" s="10" t="s">
        <v>2</v>
      </c>
      <c r="O2" s="10" t="s">
        <v>2</v>
      </c>
      <c r="P2" s="11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1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3</v>
      </c>
      <c r="AA2" s="10" t="s">
        <v>3</v>
      </c>
      <c r="AB2" s="10" t="s">
        <v>3</v>
      </c>
      <c r="AC2" s="10" t="s">
        <v>3</v>
      </c>
      <c r="AD2" s="10" t="s">
        <v>3</v>
      </c>
      <c r="AE2" s="10" t="s">
        <v>3</v>
      </c>
      <c r="AF2" s="8" t="s">
        <v>3</v>
      </c>
      <c r="AG2" s="10" t="s">
        <v>3</v>
      </c>
      <c r="AH2" s="10" t="s">
        <v>3</v>
      </c>
      <c r="AI2" s="10" t="s">
        <v>3</v>
      </c>
      <c r="AJ2" s="10" t="s">
        <v>3</v>
      </c>
      <c r="AK2" s="10" t="s">
        <v>3</v>
      </c>
      <c r="AL2" s="10" t="s">
        <v>3</v>
      </c>
      <c r="AM2" s="10" t="s">
        <v>3</v>
      </c>
      <c r="AN2" s="10" t="s">
        <v>3</v>
      </c>
      <c r="AO2" s="10" t="s">
        <v>3</v>
      </c>
      <c r="AP2" s="10" t="s">
        <v>3</v>
      </c>
      <c r="AQ2" s="10" t="s">
        <v>3</v>
      </c>
      <c r="AR2" s="10" t="s">
        <v>3</v>
      </c>
      <c r="AS2" s="10" t="s">
        <v>3</v>
      </c>
      <c r="AT2" s="11" t="s">
        <v>3</v>
      </c>
      <c r="AU2" s="11" t="s">
        <v>3</v>
      </c>
      <c r="AV2" s="9" t="s">
        <v>105</v>
      </c>
      <c r="AW2" s="9" t="s">
        <v>105</v>
      </c>
      <c r="AX2" s="9" t="s">
        <v>105</v>
      </c>
      <c r="AY2" s="8" t="s">
        <v>2</v>
      </c>
      <c r="AZ2" s="8" t="s">
        <v>3</v>
      </c>
      <c r="BA2" s="5" t="s">
        <v>114</v>
      </c>
      <c r="BB2" s="8" t="s">
        <v>2</v>
      </c>
    </row>
    <row r="3" spans="1:54" x14ac:dyDescent="0.25">
      <c r="A3" s="6"/>
      <c r="B3" s="2"/>
      <c r="C3" s="2"/>
      <c r="D3" s="11" t="s">
        <v>7</v>
      </c>
      <c r="E3" s="11" t="s">
        <v>8</v>
      </c>
      <c r="F3" s="10" t="s">
        <v>8</v>
      </c>
      <c r="G3" s="10" t="s">
        <v>7</v>
      </c>
      <c r="H3" s="10" t="s">
        <v>7</v>
      </c>
      <c r="I3" s="8" t="s">
        <v>11</v>
      </c>
      <c r="J3" s="11" t="s">
        <v>7</v>
      </c>
      <c r="K3" s="11" t="s">
        <v>8</v>
      </c>
      <c r="L3" s="11" t="s">
        <v>13</v>
      </c>
      <c r="M3" s="11" t="s">
        <v>15</v>
      </c>
      <c r="N3" s="11" t="s">
        <v>7</v>
      </c>
      <c r="O3" s="11" t="s">
        <v>8</v>
      </c>
      <c r="P3" s="11" t="s">
        <v>16</v>
      </c>
      <c r="Q3" s="11" t="s">
        <v>10</v>
      </c>
      <c r="R3" s="11" t="s">
        <v>102</v>
      </c>
      <c r="S3" s="8" t="s">
        <v>103</v>
      </c>
      <c r="T3" s="11" t="s">
        <v>16</v>
      </c>
      <c r="U3" s="11" t="s">
        <v>10</v>
      </c>
      <c r="V3" s="11" t="s">
        <v>14</v>
      </c>
      <c r="W3" s="11" t="s">
        <v>15</v>
      </c>
      <c r="X3" s="8" t="s">
        <v>16</v>
      </c>
      <c r="Y3" s="8" t="s">
        <v>10</v>
      </c>
      <c r="Z3" s="11" t="s">
        <v>7</v>
      </c>
      <c r="AA3" s="11" t="s">
        <v>8</v>
      </c>
      <c r="AB3" s="10" t="s">
        <v>8</v>
      </c>
      <c r="AC3" s="10" t="s">
        <v>7</v>
      </c>
      <c r="AD3" s="11" t="s">
        <v>7</v>
      </c>
      <c r="AE3" s="11" t="s">
        <v>11</v>
      </c>
      <c r="AF3" s="11" t="s">
        <v>7</v>
      </c>
      <c r="AG3" s="11" t="s">
        <v>8</v>
      </c>
      <c r="AH3" s="11" t="s">
        <v>13</v>
      </c>
      <c r="AI3" s="11" t="s">
        <v>15</v>
      </c>
      <c r="AJ3" s="11" t="s">
        <v>7</v>
      </c>
      <c r="AK3" s="11" t="s">
        <v>8</v>
      </c>
      <c r="AL3" s="11" t="s">
        <v>16</v>
      </c>
      <c r="AM3" s="11" t="s">
        <v>10</v>
      </c>
      <c r="AN3" s="11" t="s">
        <v>102</v>
      </c>
      <c r="AO3" s="11" t="s">
        <v>103</v>
      </c>
      <c r="AP3" s="11" t="s">
        <v>16</v>
      </c>
      <c r="AQ3" s="11" t="s">
        <v>10</v>
      </c>
      <c r="AR3" s="11" t="s">
        <v>14</v>
      </c>
      <c r="AS3" s="11" t="s">
        <v>15</v>
      </c>
      <c r="AT3" s="11" t="s">
        <v>16</v>
      </c>
      <c r="AU3" s="11" t="s">
        <v>10</v>
      </c>
      <c r="AV3" s="9" t="s">
        <v>112</v>
      </c>
      <c r="AW3" s="9" t="s">
        <v>112</v>
      </c>
      <c r="AX3" s="9" t="s">
        <v>112</v>
      </c>
      <c r="AY3" s="8" t="s">
        <v>115</v>
      </c>
      <c r="AZ3" s="8" t="s">
        <v>115</v>
      </c>
      <c r="BA3" s="5"/>
      <c r="BB3" s="8" t="s">
        <v>116</v>
      </c>
    </row>
    <row r="4" spans="1:54" x14ac:dyDescent="0.25">
      <c r="A4" s="6" t="s">
        <v>19</v>
      </c>
      <c r="B4" s="26" t="s">
        <v>106</v>
      </c>
      <c r="C4" s="26" t="s">
        <v>106</v>
      </c>
      <c r="D4" s="10" t="s">
        <v>26</v>
      </c>
      <c r="E4" s="10" t="s">
        <v>27</v>
      </c>
      <c r="F4" s="10" t="s">
        <v>33</v>
      </c>
      <c r="G4" s="10" t="s">
        <v>34</v>
      </c>
      <c r="H4" s="8" t="s">
        <v>40</v>
      </c>
      <c r="I4" s="8" t="s">
        <v>41</v>
      </c>
      <c r="J4" s="10" t="s">
        <v>47</v>
      </c>
      <c r="K4" s="10" t="s">
        <v>48</v>
      </c>
      <c r="L4" s="8" t="s">
        <v>54</v>
      </c>
      <c r="M4" s="8" t="s">
        <v>55</v>
      </c>
      <c r="N4" s="8" t="s">
        <v>61</v>
      </c>
      <c r="O4" s="8" t="s">
        <v>62</v>
      </c>
      <c r="P4" s="10" t="s">
        <v>68</v>
      </c>
      <c r="Q4" s="10" t="s">
        <v>69</v>
      </c>
      <c r="R4" s="10" t="s">
        <v>75</v>
      </c>
      <c r="S4" s="10" t="s">
        <v>76</v>
      </c>
      <c r="T4" s="8" t="s">
        <v>82</v>
      </c>
      <c r="U4" s="8" t="s">
        <v>83</v>
      </c>
      <c r="V4" s="8" t="s">
        <v>107</v>
      </c>
      <c r="W4" s="8" t="s">
        <v>108</v>
      </c>
      <c r="X4" s="10" t="s">
        <v>109</v>
      </c>
      <c r="Y4" s="10" t="s">
        <v>110</v>
      </c>
      <c r="Z4" s="10" t="s">
        <v>26</v>
      </c>
      <c r="AA4" s="10" t="s">
        <v>27</v>
      </c>
      <c r="AB4" s="10" t="s">
        <v>33</v>
      </c>
      <c r="AC4" s="10" t="s">
        <v>34</v>
      </c>
      <c r="AD4" s="8" t="s">
        <v>40</v>
      </c>
      <c r="AE4" s="8" t="s">
        <v>41</v>
      </c>
      <c r="AF4" s="10" t="s">
        <v>47</v>
      </c>
      <c r="AG4" s="10" t="s">
        <v>48</v>
      </c>
      <c r="AH4" s="8" t="s">
        <v>54</v>
      </c>
      <c r="AI4" s="8" t="s">
        <v>55</v>
      </c>
      <c r="AJ4" s="8" t="s">
        <v>61</v>
      </c>
      <c r="AK4" s="8" t="s">
        <v>62</v>
      </c>
      <c r="AL4" s="10" t="s">
        <v>68</v>
      </c>
      <c r="AM4" s="10" t="s">
        <v>69</v>
      </c>
      <c r="AN4" s="9" t="s">
        <v>75</v>
      </c>
      <c r="AO4" s="10" t="s">
        <v>76</v>
      </c>
      <c r="AP4" s="8" t="s">
        <v>82</v>
      </c>
      <c r="AQ4" s="8" t="s">
        <v>83</v>
      </c>
      <c r="AR4" s="8" t="s">
        <v>107</v>
      </c>
      <c r="AS4" s="11" t="s">
        <v>108</v>
      </c>
      <c r="AT4" s="10" t="s">
        <v>109</v>
      </c>
      <c r="AU4" s="10" t="s">
        <v>110</v>
      </c>
      <c r="AV4" s="9" t="s">
        <v>118</v>
      </c>
      <c r="AW4" s="9" t="s">
        <v>119</v>
      </c>
      <c r="AX4" s="9" t="s">
        <v>120</v>
      </c>
      <c r="AY4" s="9" t="s">
        <v>121</v>
      </c>
      <c r="AZ4" s="9" t="s">
        <v>122</v>
      </c>
      <c r="BA4" s="5"/>
      <c r="BB4" s="2"/>
    </row>
    <row r="5" spans="1:54" x14ac:dyDescent="0.25">
      <c r="A5" s="2">
        <f t="shared" ref="A5:A48" si="0">A9-1</f>
        <v>1977</v>
      </c>
      <c r="B5" s="2">
        <v>1</v>
      </c>
      <c r="C5" s="2">
        <v>1</v>
      </c>
      <c r="D5" s="4">
        <f>AVERAGE('Pine Stumpage'!H6:H8)</f>
        <v>75.405611654975729</v>
      </c>
      <c r="E5" s="4">
        <f>AVERAGE('Pine Stumpage'!I6:I8)</f>
        <v>102.34223286441186</v>
      </c>
      <c r="F5" s="4">
        <f>AVERAGE('Pine Stumpage'!J6:J8)</f>
        <v>98</v>
      </c>
      <c r="G5" s="4" t="s">
        <v>98</v>
      </c>
      <c r="H5" s="4">
        <f>AVERAGE('Pine Stumpage'!V6:V8)</f>
        <v>105</v>
      </c>
      <c r="I5" s="4">
        <f>AVERAGE('Pine Stumpage'!W6:W8)</f>
        <v>81.265502667498097</v>
      </c>
      <c r="J5" s="4">
        <f>AVERAGE('Pine Stumpage'!AC6:AC8)</f>
        <v>65.053443377080228</v>
      </c>
      <c r="K5" s="4">
        <f>AVERAGE('Pine Stumpage'!AD6:AD8)</f>
        <v>97.995056455280647</v>
      </c>
      <c r="L5" s="4">
        <f>AVERAGE('Pine Stumpage'!AJ6:AJ8)</f>
        <v>109.33333333333333</v>
      </c>
      <c r="M5" s="4">
        <f>AVERAGE('Pine Stumpage'!AK6:AK8)</f>
        <v>109.33333333333333</v>
      </c>
      <c r="N5" s="4">
        <f>AVERAGE('Pine Stumpage'!AQ6:AQ8)</f>
        <v>82.340128455738622</v>
      </c>
      <c r="O5" s="4">
        <f>AVERAGE('Pine Stumpage'!AR6:AR8)</f>
        <v>96.666666666666671</v>
      </c>
      <c r="P5" s="4">
        <f>AVERAGE('Pine Stumpage'!AX6:AX8)</f>
        <v>55.134045801526703</v>
      </c>
      <c r="Q5" s="4">
        <f>AVERAGE('Pine Stumpage'!AY6:AY8)</f>
        <v>115.01914889827039</v>
      </c>
      <c r="R5" s="4">
        <f>AVERAGE('Pine Stumpage'!AZ6:AZ8)</f>
        <v>66.666666666666671</v>
      </c>
      <c r="S5" s="4">
        <f>AVERAGE('Pine Stumpage'!BF6:BF8)</f>
        <v>106.16586666666666</v>
      </c>
      <c r="T5" s="4">
        <f>AVERAGE('Pine Stumpage'!BL6:BL8)</f>
        <v>38.163672654690622</v>
      </c>
      <c r="U5" s="4">
        <f>AVERAGE('Pine Stumpage'!BM6:BM8)</f>
        <v>34.91769547325103</v>
      </c>
      <c r="V5" s="4">
        <f>AVERAGE('Pine Stumpage'!BN6:BN8)</f>
        <v>71</v>
      </c>
      <c r="W5" s="4">
        <f>AVERAGE('Pine Stumpage'!BO6:BO8)</f>
        <v>75.666666666666671</v>
      </c>
      <c r="X5" s="4">
        <f>AVERAGE('Pine Stumpage'!BW6:BW8)</f>
        <v>34.488888888888901</v>
      </c>
      <c r="Y5" s="4">
        <f>AVERAGE('Pine Stumpage'!BX6:BX8)</f>
        <v>68.043766578249333</v>
      </c>
      <c r="Z5" s="4">
        <f>AVERAGE('Pine Stumpage'!CE6:CE8)</f>
        <v>7.8081244598098536</v>
      </c>
      <c r="AA5" s="4">
        <f>AVERAGE('Pine Stumpage'!CF6:CF8)</f>
        <v>9.5390766993820435</v>
      </c>
      <c r="AB5" s="4">
        <f>AVERAGE('Pine Stumpage'!CG6:CG8)</f>
        <v>6.5</v>
      </c>
      <c r="AC5" s="4" t="s">
        <v>98</v>
      </c>
      <c r="AD5" s="4">
        <f>AVERAGE('Pine Stumpage'!CS6:CS8)</f>
        <v>23.066666666666666</v>
      </c>
      <c r="AE5" s="4">
        <f>AVERAGE('Pine Stumpage'!CT6:CT8)</f>
        <v>16.662108655616947</v>
      </c>
      <c r="AF5" s="4">
        <f>AVERAGE('Pine Stumpage'!CZ6:CZ8)</f>
        <v>7.7707057546145499</v>
      </c>
      <c r="AG5" s="4">
        <f>AVERAGE('Pine Stumpage'!DA6:DA8)</f>
        <v>13.939291736930855</v>
      </c>
      <c r="AH5" s="4">
        <f>AVERAGE('Pine Stumpage'!DG6:DG8)</f>
        <v>6.833333333333333</v>
      </c>
      <c r="AI5" s="4">
        <f>AVERAGE('Pine Stumpage'!DH6:DH8)</f>
        <v>7.1833333333333336</v>
      </c>
      <c r="AJ5" s="4">
        <f>AVERAGE('Pine Stumpage'!DN6:DN8)</f>
        <v>7.1470588235294104</v>
      </c>
      <c r="AK5" s="4">
        <f>AVERAGE('Pine Stumpage'!DO6:DO8)</f>
        <v>7.5</v>
      </c>
      <c r="AL5" s="4">
        <f>AVERAGE('Pine Stumpage'!DU6:DU8)</f>
        <v>5.8313008130081281</v>
      </c>
      <c r="AM5" s="4">
        <f>AVERAGE('Pine Stumpage'!DV6:DV8)</f>
        <v>6.1430817610062904</v>
      </c>
      <c r="AN5" s="4">
        <f>AVERAGE('Pine Stumpage'!EB6:EB8)</f>
        <v>6.4083333333333341</v>
      </c>
      <c r="AO5" s="4">
        <f>AVERAGE('Pine Stumpage'!EC6:EC8)</f>
        <v>13.362585034013605</v>
      </c>
      <c r="AP5" s="4">
        <f>AVERAGE('Pine Stumpage'!EI6:EI8)</f>
        <v>5.871428571428571</v>
      </c>
      <c r="AQ5" s="4">
        <f>AVERAGE('Pine Stumpage'!EJ6:EJ8)</f>
        <v>4.4629629629629619</v>
      </c>
      <c r="AR5" s="4">
        <f>AVERAGE('Pine Stumpage'!EK6:EK8)</f>
        <v>6.5</v>
      </c>
      <c r="AS5" s="4">
        <f>AVERAGE('Pine Stumpage'!EL6:EL8)</f>
        <v>6.25</v>
      </c>
      <c r="AT5" s="4">
        <f>AVERAGE('Pine Stumpage'!ET6:ET8)</f>
        <v>5.5992907801418452</v>
      </c>
      <c r="AU5" s="4">
        <f>AVERAGE('Pine Stumpage'!EU6:EU8)</f>
        <v>6.845085470085472</v>
      </c>
      <c r="AV5" s="3">
        <f>'Pine Stumpage Quarterly'!AX6</f>
        <v>63.466666666666661</v>
      </c>
      <c r="AW5" s="4">
        <v>130.21</v>
      </c>
      <c r="AX5" s="3">
        <f>'Pine Stumpage Quarterly'!AZ6</f>
        <v>59.033333333333331</v>
      </c>
      <c r="AY5" s="4">
        <f>SUMPRODUCT(D5:F5,'Price Average'!D$49:F$49)+SUMPRODUCT(H5:T5,'Price Average'!H$49:T$49)+SUMPRODUCT(V5:Y5,'Price Average'!V$49:Y$49)</f>
        <v>84.755786722725489</v>
      </c>
      <c r="AZ5" s="27">
        <f>SUMPRODUCT(Z5:AB5,'Price Average'!Z$49:AB$49)+SUMPRODUCT(AD5:AO5,'Price Average'!AD$49:AO$49)+SUMPRODUCT(AR5:AU5,'Price Average'!AR$49:AU$49)</f>
        <v>10.27306015071442</v>
      </c>
      <c r="BA5" s="5" t="str">
        <f t="shared" ref="BA5:BA36" si="1">CONCATENATE(A5,":",B5)</f>
        <v>1977:1</v>
      </c>
      <c r="BB5" s="3">
        <f t="shared" ref="BB5:BB36" si="2">AY5</f>
        <v>84.755786722725489</v>
      </c>
    </row>
    <row r="6" spans="1:54" x14ac:dyDescent="0.25">
      <c r="A6" s="2">
        <f t="shared" si="0"/>
        <v>1977</v>
      </c>
      <c r="B6" s="2">
        <v>2</v>
      </c>
      <c r="C6" s="2">
        <f t="shared" ref="C6:C37" si="3">C5+1</f>
        <v>2</v>
      </c>
      <c r="D6" s="4">
        <f>AVERAGE('Pine Stumpage'!H9:H11)</f>
        <v>79.914746010945819</v>
      </c>
      <c r="E6" s="4">
        <f>AVERAGE('Pine Stumpage'!I9:I11)</f>
        <v>114.1233163723436</v>
      </c>
      <c r="F6" s="4">
        <f>AVERAGE('Pine Stumpage'!J9:J11)</f>
        <v>118.33333333333333</v>
      </c>
      <c r="G6" s="4" t="s">
        <v>98</v>
      </c>
      <c r="H6" s="4">
        <f>AVERAGE('Pine Stumpage'!V9:V11)</f>
        <v>125.66666666666667</v>
      </c>
      <c r="I6" s="4">
        <f>AVERAGE('Pine Stumpage'!W9:W11)</f>
        <v>98.371994734289459</v>
      </c>
      <c r="J6" s="4">
        <f>AVERAGE('Pine Stumpage'!AC9:AC11)</f>
        <v>69.31840526766787</v>
      </c>
      <c r="K6" s="4">
        <f>AVERAGE('Pine Stumpage'!AD9:AD11)</f>
        <v>107.66990963200249</v>
      </c>
      <c r="L6" s="4">
        <f>AVERAGE('Pine Stumpage'!AJ9:AJ11)</f>
        <v>119</v>
      </c>
      <c r="M6" s="4">
        <f>AVERAGE('Pine Stumpage'!AK9:AK11)</f>
        <v>115</v>
      </c>
      <c r="N6" s="4">
        <f>AVERAGE('Pine Stumpage'!AQ9:AQ11)</f>
        <v>105.4485711626175</v>
      </c>
      <c r="O6" s="4">
        <f>AVERAGE('Pine Stumpage'!AR9:AR11)</f>
        <v>113.33333333333333</v>
      </c>
      <c r="P6" s="4">
        <f>AVERAGE('Pine Stumpage'!AX9:AX11)</f>
        <v>65.194402035623398</v>
      </c>
      <c r="Q6" s="4">
        <f>AVERAGE('Pine Stumpage'!AY9:AY11)</f>
        <v>107.36110368905754</v>
      </c>
      <c r="R6" s="4">
        <f>AVERAGE('Pine Stumpage'!AZ9:AZ11)</f>
        <v>79</v>
      </c>
      <c r="S6" s="4">
        <f>AVERAGE('Pine Stumpage'!BF9:BF11)</f>
        <v>123.29509333333333</v>
      </c>
      <c r="T6" s="4">
        <f>AVERAGE('Pine Stumpage'!BL9:BL11)</f>
        <v>42.175648702594806</v>
      </c>
      <c r="U6" s="4">
        <f>AVERAGE('Pine Stumpage'!BM9:BM11)</f>
        <v>46.08367626886146</v>
      </c>
      <c r="V6" s="4">
        <f>AVERAGE('Pine Stumpage'!BN9:BN11)</f>
        <v>85</v>
      </c>
      <c r="W6" s="4">
        <f>AVERAGE('Pine Stumpage'!BO9:BO11)</f>
        <v>88.333333333333329</v>
      </c>
      <c r="X6" s="4">
        <f>AVERAGE('Pine Stumpage'!BW9:BW11)</f>
        <v>44.488888888888901</v>
      </c>
      <c r="Y6" s="4">
        <f>AVERAGE('Pine Stumpage'!BX9:BX11)</f>
        <v>65.667550839964619</v>
      </c>
      <c r="Z6" s="4">
        <f>AVERAGE('Pine Stumpage'!CE9:CE11)</f>
        <v>8.2445116681071742</v>
      </c>
      <c r="AA6" s="4">
        <f>AVERAGE('Pine Stumpage'!CF9:CF11)</f>
        <v>11.363831334060343</v>
      </c>
      <c r="AB6" s="4">
        <f>AVERAGE('Pine Stumpage'!CG9:CG11)</f>
        <v>6.5</v>
      </c>
      <c r="AC6" s="4" t="s">
        <v>98</v>
      </c>
      <c r="AD6" s="4">
        <f>AVERAGE('Pine Stumpage'!CS9:CS11)</f>
        <v>21.366666666666664</v>
      </c>
      <c r="AE6" s="4">
        <f>AVERAGE('Pine Stumpage'!CT9:CT11)</f>
        <v>16.569244935543281</v>
      </c>
      <c r="AF6" s="4">
        <f>AVERAGE('Pine Stumpage'!CZ9:CZ11)</f>
        <v>8.7915309446254071</v>
      </c>
      <c r="AG6" s="4">
        <f>AVERAGE('Pine Stumpage'!DA9:DA11)</f>
        <v>14.954468802698139</v>
      </c>
      <c r="AH6" s="4">
        <f>AVERAGE('Pine Stumpage'!DG9:DG11)</f>
        <v>6.666666666666667</v>
      </c>
      <c r="AI6" s="4">
        <f>AVERAGE('Pine Stumpage'!DH9:DH11)</f>
        <v>6.833333333333333</v>
      </c>
      <c r="AJ6" s="4">
        <f>AVERAGE('Pine Stumpage'!DN9:DN11)</f>
        <v>7.1960784313725483</v>
      </c>
      <c r="AK6" s="4">
        <f>AVERAGE('Pine Stumpage'!DO9:DO11)</f>
        <v>7.666666666666667</v>
      </c>
      <c r="AL6" s="4">
        <f>AVERAGE('Pine Stumpage'!DU9:DU11)</f>
        <v>5.9959349593495928</v>
      </c>
      <c r="AM6" s="4">
        <f>AVERAGE('Pine Stumpage'!DV9:DV11)</f>
        <v>7.8144654088050318</v>
      </c>
      <c r="AN6" s="4">
        <f>AVERAGE('Pine Stumpage'!EB9:EB11)</f>
        <v>7.1333333333333329</v>
      </c>
      <c r="AO6" s="4">
        <f>AVERAGE('Pine Stumpage'!EC9:EC11)</f>
        <v>13.632653061224488</v>
      </c>
      <c r="AP6" s="4">
        <f>AVERAGE('Pine Stumpage'!EI9:EI11)</f>
        <v>5.5238095238095255</v>
      </c>
      <c r="AQ6" s="4">
        <f>AVERAGE('Pine Stumpage'!EJ9:EJ11)</f>
        <v>5.4012345679012341</v>
      </c>
      <c r="AR6" s="4">
        <f>AVERAGE('Pine Stumpage'!EK9:EK11)</f>
        <v>6.5</v>
      </c>
      <c r="AS6" s="4">
        <f>AVERAGE('Pine Stumpage'!EL9:EL11)</f>
        <v>6.5</v>
      </c>
      <c r="AT6" s="4">
        <f>AVERAGE('Pine Stumpage'!ET9:ET11)</f>
        <v>5.6914893617021285</v>
      </c>
      <c r="AU6" s="4">
        <f>AVERAGE('Pine Stumpage'!EU9:EU11)</f>
        <v>7.545940170940173</v>
      </c>
      <c r="AV6" s="3">
        <f>'Pine Stumpage Quarterly'!AX7</f>
        <v>65.033333333333346</v>
      </c>
      <c r="AW6" s="4">
        <v>129.42666666666665</v>
      </c>
      <c r="AX6" s="3">
        <f>'Pine Stumpage Quarterly'!AZ7</f>
        <v>60.333333333333336</v>
      </c>
      <c r="AY6" s="4">
        <f>SUMPRODUCT(D6:F6,'Price Average'!D$49:F$49)+SUMPRODUCT(H6:T6,'Price Average'!H$49:T$49)+SUMPRODUCT(V6:Y6,'Price Average'!V$49:Y$49)</f>
        <v>94.657922295749287</v>
      </c>
      <c r="AZ6" s="27">
        <f>SUMPRODUCT(Z6:AB6,'Price Average'!Z$49:AB$49)+SUMPRODUCT(AD6:AO6,'Price Average'!AD$49:AO$49)+SUMPRODUCT(AR6:AU6,'Price Average'!AR$49:AU$49)</f>
        <v>10.38116411471356</v>
      </c>
      <c r="BA6" s="5" t="str">
        <f t="shared" si="1"/>
        <v>1977:2</v>
      </c>
      <c r="BB6" s="3">
        <f t="shared" si="2"/>
        <v>94.657922295749287</v>
      </c>
    </row>
    <row r="7" spans="1:54" x14ac:dyDescent="0.25">
      <c r="A7" s="2">
        <f t="shared" si="0"/>
        <v>1977</v>
      </c>
      <c r="B7" s="2">
        <v>3</v>
      </c>
      <c r="C7" s="2">
        <f t="shared" si="3"/>
        <v>3</v>
      </c>
      <c r="D7" s="4">
        <f>AVERAGE('Pine Stumpage'!H12:H14)</f>
        <v>93.272437626866079</v>
      </c>
      <c r="E7" s="4">
        <f>AVERAGE('Pine Stumpage'!I12:I14)</f>
        <v>117.96847251321958</v>
      </c>
      <c r="F7" s="4">
        <f>AVERAGE('Pine Stumpage'!J12:J14)</f>
        <v>131.66666666666666</v>
      </c>
      <c r="G7" s="4" t="s">
        <v>98</v>
      </c>
      <c r="H7" s="4">
        <f>AVERAGE('Pine Stumpage'!V12:V14)</f>
        <v>116</v>
      </c>
      <c r="I7" s="4">
        <f>AVERAGE('Pine Stumpage'!W12:W14)</f>
        <v>95.825677267373365</v>
      </c>
      <c r="J7" s="4">
        <f>AVERAGE('Pine Stumpage'!AC12:AC14)</f>
        <v>67.933793352275288</v>
      </c>
      <c r="K7" s="4">
        <f>AVERAGE('Pine Stumpage'!AD12:AD14)</f>
        <v>111.12526942318716</v>
      </c>
      <c r="L7" s="4">
        <f>AVERAGE('Pine Stumpage'!AJ12:AJ14)</f>
        <v>125</v>
      </c>
      <c r="M7" s="4">
        <f>AVERAGE('Pine Stumpage'!AK12:AK14)</f>
        <v>136.66666666666666</v>
      </c>
      <c r="N7" s="4">
        <f>AVERAGE('Pine Stumpage'!AQ12:AQ14)</f>
        <v>120.35744205529181</v>
      </c>
      <c r="O7" s="4">
        <f>AVERAGE('Pine Stumpage'!AR12:AR14)</f>
        <v>130</v>
      </c>
      <c r="P7" s="4">
        <f>AVERAGE('Pine Stumpage'!AX12:AX14)</f>
        <v>67.13567430025445</v>
      </c>
      <c r="Q7" s="4">
        <f>AVERAGE('Pine Stumpage'!AY12:AY14)</f>
        <v>106.05746450773977</v>
      </c>
      <c r="R7" s="4">
        <f>AVERAGE('Pine Stumpage'!AZ12:AZ14)</f>
        <v>78.333333333333329</v>
      </c>
      <c r="S7" s="4">
        <f>AVERAGE('Pine Stumpage'!BF12:BF14)</f>
        <v>125.98229333333332</v>
      </c>
      <c r="T7" s="4">
        <f>AVERAGE('Pine Stumpage'!BL12:BL14)</f>
        <v>50.219560878243506</v>
      </c>
      <c r="U7" s="4">
        <f>AVERAGE('Pine Stumpage'!BM12:BM14)</f>
        <v>44.84910836762689</v>
      </c>
      <c r="V7" s="4">
        <f>AVERAGE('Pine Stumpage'!BN12:BN14)</f>
        <v>101.66666666666667</v>
      </c>
      <c r="W7" s="4">
        <f>AVERAGE('Pine Stumpage'!BO12:BO14)</f>
        <v>108.33333333333333</v>
      </c>
      <c r="X7" s="4">
        <f>AVERAGE('Pine Stumpage'!BW12:BW14)</f>
        <v>48.111111111111114</v>
      </c>
      <c r="Y7" s="4">
        <f>AVERAGE('Pine Stumpage'!BX12:BX14)</f>
        <v>76.384615384615373</v>
      </c>
      <c r="Z7" s="4">
        <f>AVERAGE('Pine Stumpage'!CE12:CE14)</f>
        <v>8.9131806395851338</v>
      </c>
      <c r="AA7" s="4">
        <f>AVERAGE('Pine Stumpage'!CF12:CF14)</f>
        <v>12.439494729189386</v>
      </c>
      <c r="AB7" s="4">
        <f>AVERAGE('Pine Stumpage'!CG12:CG14)</f>
        <v>6.5</v>
      </c>
      <c r="AC7" s="4" t="s">
        <v>98</v>
      </c>
      <c r="AD7" s="4">
        <f>AVERAGE('Pine Stumpage'!CS12:CS14)</f>
        <v>18.366666666666664</v>
      </c>
      <c r="AE7" s="4">
        <f>AVERAGE('Pine Stumpage'!CT12:CT14)</f>
        <v>15.943968692449358</v>
      </c>
      <c r="AF7" s="4">
        <f>AVERAGE('Pine Stumpage'!CZ12:CZ14)</f>
        <v>9.2366992399565682</v>
      </c>
      <c r="AG7" s="4">
        <f>AVERAGE('Pine Stumpage'!DA12:DA14)</f>
        <v>14.177908937605393</v>
      </c>
      <c r="AH7" s="4">
        <f>AVERAGE('Pine Stumpage'!DG12:DG14)</f>
        <v>7.25</v>
      </c>
      <c r="AI7" s="4">
        <f>AVERAGE('Pine Stumpage'!DH12:DH14)</f>
        <v>7.32</v>
      </c>
      <c r="AJ7" s="4">
        <f>AVERAGE('Pine Stumpage'!DN12:DN14)</f>
        <v>7.9411764705882328</v>
      </c>
      <c r="AK7" s="4">
        <f>AVERAGE('Pine Stumpage'!DO12:DO14)</f>
        <v>9</v>
      </c>
      <c r="AL7" s="4">
        <f>AVERAGE('Pine Stumpage'!DU12:DU14)</f>
        <v>6.0785907859078572</v>
      </c>
      <c r="AM7" s="4">
        <f>AVERAGE('Pine Stumpage'!DV12:DV14)</f>
        <v>7.9811320754716988</v>
      </c>
      <c r="AN7" s="4">
        <f>AVERAGE('Pine Stumpage'!EB12:EB14)</f>
        <v>8.375</v>
      </c>
      <c r="AO7" s="4">
        <f>AVERAGE('Pine Stumpage'!EC12:EC14)</f>
        <v>13.905612244897958</v>
      </c>
      <c r="AP7" s="4">
        <f>AVERAGE('Pine Stumpage'!EI12:EI14)</f>
        <v>5.5357142857142874</v>
      </c>
      <c r="AQ7" s="4">
        <f>AVERAGE('Pine Stumpage'!EJ12:EJ14)</f>
        <v>5.9999999999999991</v>
      </c>
      <c r="AR7" s="4">
        <f>AVERAGE('Pine Stumpage'!EK12:EK14)</f>
        <v>6.5</v>
      </c>
      <c r="AS7" s="4">
        <f>AVERAGE('Pine Stumpage'!EL12:EL14)</f>
        <v>6.5</v>
      </c>
      <c r="AT7" s="4">
        <f>AVERAGE('Pine Stumpage'!ET12:ET14)</f>
        <v>5.7801418439716317</v>
      </c>
      <c r="AU7" s="4">
        <f>AVERAGE('Pine Stumpage'!EU12:EU14)</f>
        <v>7.2126068376068391</v>
      </c>
      <c r="AV7" s="3">
        <f>'Pine Stumpage Quarterly'!AX8</f>
        <v>65.133333333333326</v>
      </c>
      <c r="AW7" s="4">
        <v>129.53666666666666</v>
      </c>
      <c r="AX7" s="3">
        <f>'Pine Stumpage Quarterly'!AZ8</f>
        <v>61.199999999999996</v>
      </c>
      <c r="AY7" s="4">
        <f>SUMPRODUCT(D7:F7,'Price Average'!D$49:F$49)+SUMPRODUCT(H7:T7,'Price Average'!H$49:T$49)+SUMPRODUCT(V7:Y7,'Price Average'!V$49:Y$49)</f>
        <v>101.02140123412762</v>
      </c>
      <c r="AZ7" s="27">
        <f>SUMPRODUCT(Z7:AB7,'Price Average'!Z$49:AB$49)+SUMPRODUCT(AD7:AO7,'Price Average'!AD$49:AO$49)+SUMPRODUCT(AR7:AU7,'Price Average'!AR$49:AU$49)</f>
        <v>10.09422717217574</v>
      </c>
      <c r="BA7" s="5" t="str">
        <f t="shared" si="1"/>
        <v>1977:3</v>
      </c>
      <c r="BB7" s="3">
        <f t="shared" si="2"/>
        <v>101.02140123412762</v>
      </c>
    </row>
    <row r="8" spans="1:54" x14ac:dyDescent="0.25">
      <c r="A8" s="2">
        <f t="shared" si="0"/>
        <v>1977</v>
      </c>
      <c r="B8" s="2">
        <v>4</v>
      </c>
      <c r="C8" s="2">
        <f t="shared" si="3"/>
        <v>4</v>
      </c>
      <c r="D8" s="4">
        <f>AVERAGE('Pine Stumpage'!H15:H17)</f>
        <v>92.118965029933975</v>
      </c>
      <c r="E8" s="4">
        <f>AVERAGE('Pine Stumpage'!I15:I17)</f>
        <v>110.9763543849147</v>
      </c>
      <c r="F8" s="4">
        <f>AVERAGE('Pine Stumpage'!J15:J17)</f>
        <v>139.66666666666666</v>
      </c>
      <c r="G8" s="4" t="s">
        <v>98</v>
      </c>
      <c r="H8" s="4">
        <f>AVERAGE('Pine Stumpage'!V15:V17)</f>
        <v>106.66666666666667</v>
      </c>
      <c r="I8" s="4">
        <f>AVERAGE('Pine Stumpage'!W15:W17)</f>
        <v>94.502736783759431</v>
      </c>
      <c r="J8" s="4">
        <f>AVERAGE('Pine Stumpage'!AC15:AC17)</f>
        <v>67.88463446534071</v>
      </c>
      <c r="K8" s="4">
        <f>AVERAGE('Pine Stumpage'!AD15:AD17)</f>
        <v>98.081865100551667</v>
      </c>
      <c r="L8" s="4">
        <f>AVERAGE('Pine Stumpage'!AJ15:AJ17)</f>
        <v>133.33333333333334</v>
      </c>
      <c r="M8" s="4">
        <f>AVERAGE('Pine Stumpage'!AK15:AK17)</f>
        <v>140</v>
      </c>
      <c r="N8" s="4">
        <f>AVERAGE('Pine Stumpage'!AQ15:AQ17)</f>
        <v>111.15889416364143</v>
      </c>
      <c r="O8" s="4">
        <f>AVERAGE('Pine Stumpage'!AR15:AR17)</f>
        <v>135</v>
      </c>
      <c r="P8" s="4">
        <f>AVERAGE('Pine Stumpage'!AX15:AX17)</f>
        <v>68.214656488549608</v>
      </c>
      <c r="Q8" s="4">
        <f>AVERAGE('Pine Stumpage'!AY15:AY17)</f>
        <v>105.09098843940937</v>
      </c>
      <c r="R8" s="4">
        <f>AVERAGE('Pine Stumpage'!AZ15:AZ17)</f>
        <v>71</v>
      </c>
      <c r="S8" s="4">
        <f>AVERAGE('Pine Stumpage'!BF15:BF17)</f>
        <v>120.22746666666666</v>
      </c>
      <c r="T8" s="4">
        <f>AVERAGE('Pine Stumpage'!BL15:BL17)</f>
        <v>49.151696606786423</v>
      </c>
      <c r="U8" s="4">
        <f>AVERAGE('Pine Stumpage'!BM15:BM17)</f>
        <v>43.415637860082313</v>
      </c>
      <c r="V8" s="4">
        <f>AVERAGE('Pine Stumpage'!BN15:BN17)</f>
        <v>120</v>
      </c>
      <c r="W8" s="4">
        <f>AVERAGE('Pine Stumpage'!BO15:BO17)</f>
        <v>130.33333333333334</v>
      </c>
      <c r="X8" s="4">
        <f>AVERAGE('Pine Stumpage'!BW15:BW17)</f>
        <v>51.300000000000011</v>
      </c>
      <c r="Y8" s="4">
        <f>AVERAGE('Pine Stumpage'!BX15:BX17)</f>
        <v>82.776746242263471</v>
      </c>
      <c r="Z8" s="4">
        <f>AVERAGE('Pine Stumpage'!CE15:CE17)</f>
        <v>8.6788245462402767</v>
      </c>
      <c r="AA8" s="4">
        <f>AVERAGE('Pine Stumpage'!CF15:CF17)</f>
        <v>12.331297709923666</v>
      </c>
      <c r="AB8" s="4">
        <f>AVERAGE('Pine Stumpage'!CG15:CG17)</f>
        <v>6.833333333333333</v>
      </c>
      <c r="AC8" s="4" t="s">
        <v>98</v>
      </c>
      <c r="AD8" s="4">
        <f>AVERAGE('Pine Stumpage'!CS15:CS17)</f>
        <v>17</v>
      </c>
      <c r="AE8" s="4">
        <f>AVERAGE('Pine Stumpage'!CT15:CT17)</f>
        <v>15.560773480662988</v>
      </c>
      <c r="AF8" s="4">
        <f>AVERAGE('Pine Stumpage'!CZ15:CZ17)</f>
        <v>8.6813246471226932</v>
      </c>
      <c r="AG8" s="4">
        <f>AVERAGE('Pine Stumpage'!DA15:DA17)</f>
        <v>13.416526138279929</v>
      </c>
      <c r="AH8" s="4">
        <f>AVERAGE('Pine Stumpage'!DG15:DG17)</f>
        <v>7.25</v>
      </c>
      <c r="AI8" s="4">
        <f>AVERAGE('Pine Stumpage'!DH15:DH17)</f>
        <v>8.1066666666666674</v>
      </c>
      <c r="AJ8" s="4">
        <f>AVERAGE('Pine Stumpage'!DN15:DN17)</f>
        <v>7.9754901960784297</v>
      </c>
      <c r="AK8" s="4">
        <f>AVERAGE('Pine Stumpage'!DO15:DO17)</f>
        <v>9.9166666666666661</v>
      </c>
      <c r="AL8" s="4">
        <f>AVERAGE('Pine Stumpage'!DU15:DU17)</f>
        <v>5.7018970189701887</v>
      </c>
      <c r="AM8" s="4">
        <f>AVERAGE('Pine Stumpage'!DV15:DV17)</f>
        <v>7.9339622641509449</v>
      </c>
      <c r="AN8" s="4">
        <f>AVERAGE('Pine Stumpage'!EB15:EB17)</f>
        <v>8.625</v>
      </c>
      <c r="AO8" s="4">
        <f>AVERAGE('Pine Stumpage'!EC15:EC17)</f>
        <v>13.839455782312925</v>
      </c>
      <c r="AP8" s="4">
        <f>AVERAGE('Pine Stumpage'!EI15:EI17)</f>
        <v>5.5357142857142874</v>
      </c>
      <c r="AQ8" s="4">
        <f>AVERAGE('Pine Stumpage'!EJ15:EJ17)</f>
        <v>5.9999999999999991</v>
      </c>
      <c r="AR8" s="4">
        <f>AVERAGE('Pine Stumpage'!EK15:EK17)</f>
        <v>6.5</v>
      </c>
      <c r="AS8" s="4">
        <f>AVERAGE('Pine Stumpage'!EL15:EL17)</f>
        <v>6.5</v>
      </c>
      <c r="AT8" s="4">
        <f>AVERAGE('Pine Stumpage'!ET15:ET17)</f>
        <v>5.5070921985815611</v>
      </c>
      <c r="AU8" s="4">
        <f>AVERAGE('Pine Stumpage'!EU15:EU17)</f>
        <v>6.879273504273506</v>
      </c>
      <c r="AV8" s="3">
        <f>'Pine Stumpage Quarterly'!AX9</f>
        <v>65.86666666666666</v>
      </c>
      <c r="AW8" s="4">
        <v>126.95333333333333</v>
      </c>
      <c r="AX8" s="3">
        <f>'Pine Stumpage Quarterly'!AZ9</f>
        <v>61.866666666666667</v>
      </c>
      <c r="AY8" s="4">
        <f>SUMPRODUCT(D8:F8,'Price Average'!D$49:F$49)+SUMPRODUCT(H8:T8,'Price Average'!H$49:T$49)+SUMPRODUCT(V8:Y8,'Price Average'!V$49:Y$49)</f>
        <v>101.50564886529484</v>
      </c>
      <c r="AZ8" s="27">
        <f>SUMPRODUCT(Z8:AB8,'Price Average'!Z$49:AB$49)+SUMPRODUCT(AD8:AO8,'Price Average'!AD$49:AO$49)+SUMPRODUCT(AR8:AU8,'Price Average'!AR$49:AU$49)</f>
        <v>9.789401584113504</v>
      </c>
      <c r="BA8" s="5" t="str">
        <f t="shared" si="1"/>
        <v>1977:4</v>
      </c>
      <c r="BB8" s="3">
        <f t="shared" si="2"/>
        <v>101.50564886529484</v>
      </c>
    </row>
    <row r="9" spans="1:54" x14ac:dyDescent="0.25">
      <c r="A9" s="2">
        <f t="shared" si="0"/>
        <v>1978</v>
      </c>
      <c r="B9" s="2">
        <v>1</v>
      </c>
      <c r="C9" s="2">
        <f t="shared" si="3"/>
        <v>5</v>
      </c>
      <c r="D9" s="4">
        <f>AVERAGE('Pine Stumpage'!H18:H20)</f>
        <v>105.75721370024924</v>
      </c>
      <c r="E9" s="4">
        <f>AVERAGE('Pine Stumpage'!I18:I20)</f>
        <v>125.65090292327643</v>
      </c>
      <c r="F9" s="4">
        <f>AVERAGE('Pine Stumpage'!J18:J20)</f>
        <v>140</v>
      </c>
      <c r="G9" s="4" t="s">
        <v>98</v>
      </c>
      <c r="H9" s="4">
        <f>AVERAGE('Pine Stumpage'!V18:V20)</f>
        <v>119.33333333333333</v>
      </c>
      <c r="I9" s="4">
        <f>AVERAGE('Pine Stumpage'!W18:W20)</f>
        <v>108.05944710039493</v>
      </c>
      <c r="J9" s="4">
        <f>AVERAGE('Pine Stumpage'!AC18:AC20)</f>
        <v>75.145311865782688</v>
      </c>
      <c r="K9" s="4">
        <f>AVERAGE('Pine Stumpage'!AD18:AD20)</f>
        <v>101.53722489173633</v>
      </c>
      <c r="L9" s="4">
        <f>AVERAGE('Pine Stumpage'!AJ18:AJ20)</f>
        <v>132.66666666666666</v>
      </c>
      <c r="M9" s="4">
        <f>AVERAGE('Pine Stumpage'!AK18:AK20)</f>
        <v>138.66666666666666</v>
      </c>
      <c r="N9" s="4">
        <f>AVERAGE('Pine Stumpage'!AQ18:AQ20)</f>
        <v>118.69198547891649</v>
      </c>
      <c r="O9" s="4">
        <f>AVERAGE('Pine Stumpage'!AR18:AR20)</f>
        <v>146.33333333333334</v>
      </c>
      <c r="P9" s="4">
        <f>AVERAGE('Pine Stumpage'!AX18:AX20)</f>
        <v>74.41068702290076</v>
      </c>
      <c r="Q9" s="4">
        <f>AVERAGE('Pine Stumpage'!AY18:AY20)</f>
        <v>105.55554961791272</v>
      </c>
      <c r="R9" s="4">
        <f>AVERAGE('Pine Stumpage'!AZ18:AZ20)</f>
        <v>80</v>
      </c>
      <c r="S9" s="4">
        <f>AVERAGE('Pine Stumpage'!BF18:BF20)</f>
        <v>123.06159999999998</v>
      </c>
      <c r="T9" s="4">
        <f>AVERAGE('Pine Stumpage'!BL18:BL20)</f>
        <v>51.58682634730539</v>
      </c>
      <c r="U9" s="4">
        <f>AVERAGE('Pine Stumpage'!BM18:BM20)</f>
        <v>45.582990397805212</v>
      </c>
      <c r="V9" s="4">
        <f>AVERAGE('Pine Stumpage'!BN18:BN20)</f>
        <v>128.33333333333334</v>
      </c>
      <c r="W9" s="4">
        <f>AVERAGE('Pine Stumpage'!BO18:BO20)</f>
        <v>136.33333333333334</v>
      </c>
      <c r="X9" s="4">
        <f>AVERAGE('Pine Stumpage'!BW18:BW20)</f>
        <v>65.577777777777783</v>
      </c>
      <c r="Y9" s="4">
        <f>AVERAGE('Pine Stumpage'!BX18:BX20)</f>
        <v>85.843059239610966</v>
      </c>
      <c r="Z9" s="4">
        <f>AVERAGE('Pine Stumpage'!CE18:CE20)</f>
        <v>8.7222702391241729</v>
      </c>
      <c r="AA9" s="4">
        <f>AVERAGE('Pine Stumpage'!CF18:CF20)</f>
        <v>12.981824790985096</v>
      </c>
      <c r="AB9" s="4">
        <f>AVERAGE('Pine Stumpage'!CG18:CG20)</f>
        <v>8.1166666666666671</v>
      </c>
      <c r="AC9" s="4" t="s">
        <v>98</v>
      </c>
      <c r="AD9" s="4">
        <f>AVERAGE('Pine Stumpage'!CS18:CS20)</f>
        <v>16.666666666666668</v>
      </c>
      <c r="AE9" s="4">
        <f>AVERAGE('Pine Stumpage'!CT18:CT20)</f>
        <v>15.827117863720076</v>
      </c>
      <c r="AF9" s="4">
        <f>AVERAGE('Pine Stumpage'!CZ18:CZ20)</f>
        <v>8.5385450597176984</v>
      </c>
      <c r="AG9" s="4">
        <f>AVERAGE('Pine Stumpage'!DA18:DA20)</f>
        <v>13.401349072512645</v>
      </c>
      <c r="AH9" s="4">
        <f>AVERAGE('Pine Stumpage'!DG18:DG20)</f>
        <v>7.416666666666667</v>
      </c>
      <c r="AI9" s="4">
        <f>AVERAGE('Pine Stumpage'!DH18:DH20)</f>
        <v>8.3333333333333339</v>
      </c>
      <c r="AJ9" s="4">
        <f>AVERAGE('Pine Stumpage'!DN18:DN20)</f>
        <v>8.6617647058823515</v>
      </c>
      <c r="AK9" s="4">
        <f>AVERAGE('Pine Stumpage'!DO18:DO20)</f>
        <v>10.25</v>
      </c>
      <c r="AL9" s="4">
        <f>AVERAGE('Pine Stumpage'!DU18:DU20)</f>
        <v>5.7018970189701887</v>
      </c>
      <c r="AM9" s="4">
        <f>AVERAGE('Pine Stumpage'!DV18:DV20)</f>
        <v>8.053459119496857</v>
      </c>
      <c r="AN9" s="4">
        <f>AVERAGE('Pine Stumpage'!EB18:EB20)</f>
        <v>9.1416666666666657</v>
      </c>
      <c r="AO9" s="4">
        <f>AVERAGE('Pine Stumpage'!EC18:EC20)</f>
        <v>14.506122448979591</v>
      </c>
      <c r="AP9" s="4">
        <f>AVERAGE('Pine Stumpage'!EI18:EI20)</f>
        <v>5.8452380952380949</v>
      </c>
      <c r="AQ9" s="4">
        <f>AVERAGE('Pine Stumpage'!EJ18:EJ20)</f>
        <v>5.9999999999999991</v>
      </c>
      <c r="AR9" s="4">
        <f>AVERAGE('Pine Stumpage'!EK18:EK20)</f>
        <v>7</v>
      </c>
      <c r="AS9" s="4">
        <f>AVERAGE('Pine Stumpage'!EL18:EL20)</f>
        <v>7</v>
      </c>
      <c r="AT9" s="4">
        <f>AVERAGE('Pine Stumpage'!ET18:ET20)</f>
        <v>6.0354609929078036</v>
      </c>
      <c r="AU9" s="4">
        <f>AVERAGE('Pine Stumpage'!EU18:EU20)</f>
        <v>7.0000000000000027</v>
      </c>
      <c r="AV9" s="3">
        <f>'Pine Stumpage Quarterly'!AX10</f>
        <v>67.466666666666669</v>
      </c>
      <c r="AW9" s="4">
        <v>121.02666666666667</v>
      </c>
      <c r="AX9" s="3">
        <f>'Pine Stumpage Quarterly'!AZ10</f>
        <v>62.933333333333337</v>
      </c>
      <c r="AY9" s="4">
        <f>SUMPRODUCT(D9:F9,'Price Average'!D$49:F$49)+SUMPRODUCT(H9:T9,'Price Average'!H$49:T$49)+SUMPRODUCT(V9:Y9,'Price Average'!V$49:Y$49)</f>
        <v>107.16180633459561</v>
      </c>
      <c r="AZ9" s="27">
        <f>SUMPRODUCT(Z9:AB9,'Price Average'!Z$49:AB$49)+SUMPRODUCT(AD9:AO9,'Price Average'!AD$49:AO$49)+SUMPRODUCT(AR9:AU9,'Price Average'!AR$49:AU$49)</f>
        <v>9.9597355328149373</v>
      </c>
      <c r="BA9" s="5" t="str">
        <f t="shared" si="1"/>
        <v>1978:1</v>
      </c>
      <c r="BB9" s="3">
        <f t="shared" si="2"/>
        <v>107.16180633459561</v>
      </c>
    </row>
    <row r="10" spans="1:54" x14ac:dyDescent="0.25">
      <c r="A10" s="2">
        <f t="shared" si="0"/>
        <v>1978</v>
      </c>
      <c r="B10" s="2">
        <v>2</v>
      </c>
      <c r="C10" s="2">
        <f t="shared" si="3"/>
        <v>6</v>
      </c>
      <c r="D10" s="4">
        <f>AVERAGE('Pine Stumpage'!H21:H23)</f>
        <v>104.59765153267044</v>
      </c>
      <c r="E10" s="4">
        <f>AVERAGE('Pine Stumpage'!I21:I23)</f>
        <v>124.78108350793177</v>
      </c>
      <c r="F10" s="4">
        <f>AVERAGE('Pine Stumpage'!J21:J23)</f>
        <v>140.66666666666666</v>
      </c>
      <c r="G10" s="4" t="s">
        <v>98</v>
      </c>
      <c r="H10" s="4">
        <f>AVERAGE('Pine Stumpage'!V21:V23)</f>
        <v>116</v>
      </c>
      <c r="I10" s="4">
        <f>AVERAGE('Pine Stumpage'!W21:W23)</f>
        <v>109.17633201690569</v>
      </c>
      <c r="J10" s="4">
        <f>AVERAGE('Pine Stumpage'!AC21:AC23)</f>
        <v>80.066251747620967</v>
      </c>
      <c r="K10" s="4">
        <f>AVERAGE('Pine Stumpage'!AD21:AD23)</f>
        <v>100.83781218484899</v>
      </c>
      <c r="L10" s="4">
        <f>AVERAGE('Pine Stumpage'!AJ21:AJ23)</f>
        <v>135.33333333333334</v>
      </c>
      <c r="M10" s="4">
        <f>AVERAGE('Pine Stumpage'!AK21:AK23)</f>
        <v>138</v>
      </c>
      <c r="N10" s="4">
        <f>AVERAGE('Pine Stumpage'!AQ21:AQ23)</f>
        <v>141.7304291166341</v>
      </c>
      <c r="O10" s="4">
        <f>AVERAGE('Pine Stumpage'!AR21:AR23)</f>
        <v>161.66666666666666</v>
      </c>
      <c r="P10" s="4">
        <f>AVERAGE('Pine Stumpage'!AX21:AX23)</f>
        <v>78.136488549618306</v>
      </c>
      <c r="Q10" s="4">
        <f>AVERAGE('Pine Stumpage'!AY21:AY23)</f>
        <v>103.38696806141901</v>
      </c>
      <c r="R10" s="4">
        <f>AVERAGE('Pine Stumpage'!AZ21:AZ23)</f>
        <v>83.333333333333329</v>
      </c>
      <c r="S10" s="4">
        <f>AVERAGE('Pine Stumpage'!BF21:BF23)</f>
        <v>119.85306666666663</v>
      </c>
      <c r="T10" s="4">
        <f>AVERAGE('Pine Stumpage'!BL21:BL23)</f>
        <v>62.485029940119766</v>
      </c>
      <c r="U10" s="4">
        <f>AVERAGE('Pine Stumpage'!BM21:BM23)</f>
        <v>55.233196159122087</v>
      </c>
      <c r="V10" s="4">
        <f>AVERAGE('Pine Stumpage'!BN21:BN23)</f>
        <v>131.66666666666666</v>
      </c>
      <c r="W10" s="4">
        <f>AVERAGE('Pine Stumpage'!BO21:BO23)</f>
        <v>136.66666666666666</v>
      </c>
      <c r="X10" s="4">
        <f>AVERAGE('Pine Stumpage'!BW21:BW23)</f>
        <v>74.824444444444453</v>
      </c>
      <c r="Y10" s="4">
        <f>AVERAGE('Pine Stumpage'!BX21:BX23)</f>
        <v>86.300618921308569</v>
      </c>
      <c r="Z10" s="4">
        <f>AVERAGE('Pine Stumpage'!CE21:CE23)</f>
        <v>8.7121866897147804</v>
      </c>
      <c r="AA10" s="4">
        <f>AVERAGE('Pine Stumpage'!CF21:CF23)</f>
        <v>12.966194111232278</v>
      </c>
      <c r="AB10" s="4">
        <f>AVERAGE('Pine Stumpage'!CG21:CG23)</f>
        <v>8.3000000000000007</v>
      </c>
      <c r="AC10" s="4" t="s">
        <v>98</v>
      </c>
      <c r="AD10" s="4">
        <f>AVERAGE('Pine Stumpage'!CS21:CS23)</f>
        <v>17.5</v>
      </c>
      <c r="AE10" s="4">
        <f>AVERAGE('Pine Stumpage'!CT21:CT23)</f>
        <v>15.940837937384904</v>
      </c>
      <c r="AF10" s="4">
        <f>AVERAGE('Pine Stumpage'!CZ21:CZ23)</f>
        <v>8.9511400651465785</v>
      </c>
      <c r="AG10" s="4">
        <f>AVERAGE('Pine Stumpage'!DA21:DA23)</f>
        <v>14.545250140528381</v>
      </c>
      <c r="AH10" s="4">
        <f>AVERAGE('Pine Stumpage'!DG21:DG23)</f>
        <v>7.5</v>
      </c>
      <c r="AI10" s="4">
        <f>AVERAGE('Pine Stumpage'!DH21:DH23)</f>
        <v>8.1666666666666661</v>
      </c>
      <c r="AJ10" s="4">
        <f>AVERAGE('Pine Stumpage'!DN21:DN23)</f>
        <v>9.5147058823529385</v>
      </c>
      <c r="AK10" s="4">
        <f>AVERAGE('Pine Stumpage'!DO21:DO23)</f>
        <v>10.75</v>
      </c>
      <c r="AL10" s="4">
        <f>AVERAGE('Pine Stumpage'!DU21:DU23)</f>
        <v>5.9932249322493218</v>
      </c>
      <c r="AM10" s="4">
        <f>AVERAGE('Pine Stumpage'!DV21:DV23)</f>
        <v>8.0283018867924536</v>
      </c>
      <c r="AN10" s="4">
        <f>AVERAGE('Pine Stumpage'!EB21:EB23)</f>
        <v>9.3333333333333339</v>
      </c>
      <c r="AO10" s="4">
        <f>AVERAGE('Pine Stumpage'!EC21:EC23)</f>
        <v>14.287755102040814</v>
      </c>
      <c r="AP10" s="4">
        <f>AVERAGE('Pine Stumpage'!EI21:EI23)</f>
        <v>6</v>
      </c>
      <c r="AQ10" s="4">
        <f>AVERAGE('Pine Stumpage'!EJ21:EJ23)</f>
        <v>5.9999999999999991</v>
      </c>
      <c r="AR10" s="4">
        <f>AVERAGE('Pine Stumpage'!EK21:EK23)</f>
        <v>7.2666666666666666</v>
      </c>
      <c r="AS10" s="4">
        <f>AVERAGE('Pine Stumpage'!EL21:EL23)</f>
        <v>7.166666666666667</v>
      </c>
      <c r="AT10" s="4">
        <f>AVERAGE('Pine Stumpage'!ET21:ET23)</f>
        <v>6.1560283687943276</v>
      </c>
      <c r="AU10" s="4">
        <f>AVERAGE('Pine Stumpage'!EU21:EU23)</f>
        <v>7.0000000000000027</v>
      </c>
      <c r="AV10" s="3">
        <f>'Pine Stumpage Quarterly'!AX11</f>
        <v>69.5</v>
      </c>
      <c r="AW10" s="4">
        <v>133.79666666666665</v>
      </c>
      <c r="AX10" s="3">
        <f>'Pine Stumpage Quarterly'!AZ11</f>
        <v>64.533333333333346</v>
      </c>
      <c r="AY10" s="4">
        <f>SUMPRODUCT(D10:F10,'Price Average'!D$49:F$49)+SUMPRODUCT(H10:T10,'Price Average'!H$49:T$49)+SUMPRODUCT(V10:Y10,'Price Average'!V$49:Y$49)</f>
        <v>109.59229510318079</v>
      </c>
      <c r="AZ10" s="27">
        <f>SUMPRODUCT(Z10:AB10,'Price Average'!Z$49:AB$49)+SUMPRODUCT(AD10:AO10,'Price Average'!AD$49:AO$49)+SUMPRODUCT(AR10:AU10,'Price Average'!AR$49:AU$49)</f>
        <v>10.273276344632523</v>
      </c>
      <c r="BA10" s="5" t="str">
        <f t="shared" si="1"/>
        <v>1978:2</v>
      </c>
      <c r="BB10" s="3">
        <f t="shared" si="2"/>
        <v>109.59229510318079</v>
      </c>
    </row>
    <row r="11" spans="1:54" x14ac:dyDescent="0.25">
      <c r="A11" s="2">
        <f t="shared" si="0"/>
        <v>1978</v>
      </c>
      <c r="B11" s="2">
        <v>3</v>
      </c>
      <c r="C11" s="2">
        <f t="shared" si="3"/>
        <v>7</v>
      </c>
      <c r="D11" s="4">
        <f>AVERAGE('Pine Stumpage'!H24:H26)</f>
        <v>117.87617873018321</v>
      </c>
      <c r="E11" s="4">
        <f>AVERAGE('Pine Stumpage'!I24:I26)</f>
        <v>145.65090292327645</v>
      </c>
      <c r="F11" s="4">
        <f>AVERAGE('Pine Stumpage'!J24:J26)</f>
        <v>149.33333333333334</v>
      </c>
      <c r="G11" s="4" t="s">
        <v>98</v>
      </c>
      <c r="H11" s="4">
        <f>AVERAGE('Pine Stumpage'!V24:V26)</f>
        <v>126.66666666666667</v>
      </c>
      <c r="I11" s="4">
        <f>AVERAGE('Pine Stumpage'!W24:W26)</f>
        <v>122.21644841682256</v>
      </c>
      <c r="J11" s="4">
        <f>AVERAGE('Pine Stumpage'!AC24:AC26)</f>
        <v>92.115410634555531</v>
      </c>
      <c r="K11" s="4">
        <f>AVERAGE('Pine Stumpage'!AD24:AD26)</f>
        <v>117.68303968677695</v>
      </c>
      <c r="L11" s="4">
        <f>AVERAGE('Pine Stumpage'!AJ24:AJ26)</f>
        <v>145</v>
      </c>
      <c r="M11" s="4">
        <f>AVERAGE('Pine Stumpage'!AK24:AK26)</f>
        <v>141</v>
      </c>
      <c r="N11" s="4">
        <f>AVERAGE('Pine Stumpage'!AQ24:AQ26)</f>
        <v>144.41105836358557</v>
      </c>
      <c r="O11" s="4">
        <f>AVERAGE('Pine Stumpage'!AR24:AR26)</f>
        <v>161.66666666666666</v>
      </c>
      <c r="P11" s="4">
        <f>AVERAGE('Pine Stumpage'!AX24:AX26)</f>
        <v>80.390839694656478</v>
      </c>
      <c r="Q11" s="4">
        <f>AVERAGE('Pine Stumpage'!AY24:AY26)</f>
        <v>110.16761965834807</v>
      </c>
      <c r="R11" s="4">
        <f>AVERAGE('Pine Stumpage'!AZ24:AZ26)</f>
        <v>90</v>
      </c>
      <c r="S11" s="4">
        <f>AVERAGE('Pine Stumpage'!BF24:BF26)</f>
        <v>132.29066666666665</v>
      </c>
      <c r="T11" s="4">
        <f>AVERAGE('Pine Stumpage'!BL24:BL26)</f>
        <v>62.874251497005986</v>
      </c>
      <c r="U11" s="4">
        <f>AVERAGE('Pine Stumpage'!BM24:BM26)</f>
        <v>50</v>
      </c>
      <c r="V11" s="4">
        <f>AVERAGE('Pine Stumpage'!BN24:BN26)</f>
        <v>141.33333333333334</v>
      </c>
      <c r="W11" s="4">
        <f>AVERAGE('Pine Stumpage'!BO24:BO26)</f>
        <v>142.33333333333334</v>
      </c>
      <c r="X11" s="4">
        <f>AVERAGE('Pine Stumpage'!BW24:BW26)</f>
        <v>71.300000000000011</v>
      </c>
      <c r="Y11" s="4">
        <f>AVERAGE('Pine Stumpage'!BX24:BX26)</f>
        <v>84.999999999999986</v>
      </c>
      <c r="Z11" s="4">
        <f>AVERAGE('Pine Stumpage'!CE24:CE26)</f>
        <v>8.9697493517718243</v>
      </c>
      <c r="AA11" s="4">
        <f>AVERAGE('Pine Stumpage'!CF24:CF26)</f>
        <v>14.187568157033807</v>
      </c>
      <c r="AB11" s="4">
        <f>AVERAGE('Pine Stumpage'!CG24:CG26)</f>
        <v>8.6</v>
      </c>
      <c r="AC11" s="4" t="s">
        <v>98</v>
      </c>
      <c r="AD11" s="4">
        <f>AVERAGE('Pine Stumpage'!CS24:CS26)</f>
        <v>18.833333333333332</v>
      </c>
      <c r="AE11" s="4">
        <f>AVERAGE('Pine Stumpage'!CT24:CT26)</f>
        <v>16.554558011049725</v>
      </c>
      <c r="AF11" s="4">
        <f>AVERAGE('Pine Stumpage'!CZ24:CZ26)</f>
        <v>8.9989142236699227</v>
      </c>
      <c r="AG11" s="4">
        <f>AVERAGE('Pine Stumpage'!DA24:DA26)</f>
        <v>15.166385609893192</v>
      </c>
      <c r="AH11" s="4">
        <f>AVERAGE('Pine Stumpage'!DG24:DG26)</f>
        <v>7.833333333333333</v>
      </c>
      <c r="AI11" s="4">
        <f>AVERAGE('Pine Stumpage'!DH24:DH26)</f>
        <v>8.75</v>
      </c>
      <c r="AJ11" s="4">
        <f>AVERAGE('Pine Stumpage'!DN24:DN26)</f>
        <v>9.5147058823529385</v>
      </c>
      <c r="AK11" s="4">
        <f>AVERAGE('Pine Stumpage'!DO24:DO26)</f>
        <v>10.75</v>
      </c>
      <c r="AL11" s="4">
        <f>AVERAGE('Pine Stumpage'!DU24:DU26)</f>
        <v>6.1626016260162588</v>
      </c>
      <c r="AM11" s="4">
        <f>AVERAGE('Pine Stumpage'!DV24:DV26)</f>
        <v>7.9811320754716988</v>
      </c>
      <c r="AN11" s="4">
        <f>AVERAGE('Pine Stumpage'!EB24:EB26)</f>
        <v>9.3000000000000007</v>
      </c>
      <c r="AO11" s="4">
        <f>AVERAGE('Pine Stumpage'!EC24:EC26)</f>
        <v>14.069387755102037</v>
      </c>
      <c r="AP11" s="4">
        <f>AVERAGE('Pine Stumpage'!EI24:EI26)</f>
        <v>6</v>
      </c>
      <c r="AQ11" s="4">
        <f>AVERAGE('Pine Stumpage'!EJ24:EJ26)</f>
        <v>5.9999999999999991</v>
      </c>
      <c r="AR11" s="4">
        <f>AVERAGE('Pine Stumpage'!EK24:EK26)</f>
        <v>7.4333333333333336</v>
      </c>
      <c r="AS11" s="4">
        <f>AVERAGE('Pine Stumpage'!EL24:EL26)</f>
        <v>7.3999999999999995</v>
      </c>
      <c r="AT11" s="4">
        <f>AVERAGE('Pine Stumpage'!ET24:ET26)</f>
        <v>5.9148936170212778</v>
      </c>
      <c r="AU11" s="4">
        <f>AVERAGE('Pine Stumpage'!EU24:EU26)</f>
        <v>7.0000000000000027</v>
      </c>
      <c r="AV11" s="3">
        <f>'Pine Stumpage Quarterly'!AX12</f>
        <v>70.600000000000009</v>
      </c>
      <c r="AW11" s="4">
        <v>143.38999999999999</v>
      </c>
      <c r="AX11" s="3">
        <f>'Pine Stumpage Quarterly'!AZ12</f>
        <v>66.066666666666663</v>
      </c>
      <c r="AY11" s="4">
        <f>SUMPRODUCT(D11:F11,'Price Average'!D$49:F$49)+SUMPRODUCT(H11:T11,'Price Average'!H$49:T$49)+SUMPRODUCT(V11:Y11,'Price Average'!V$49:Y$49)</f>
        <v>117.82640432604528</v>
      </c>
      <c r="AZ11" s="27">
        <f>SUMPRODUCT(Z11:AB11,'Price Average'!Z$49:AB$49)+SUMPRODUCT(AD11:AO11,'Price Average'!AD$49:AO$49)+SUMPRODUCT(AR11:AU11,'Price Average'!AR$49:AU$49)</f>
        <v>10.734797955936425</v>
      </c>
      <c r="BA11" s="5" t="str">
        <f t="shared" si="1"/>
        <v>1978:3</v>
      </c>
      <c r="BB11" s="3">
        <f t="shared" si="2"/>
        <v>117.82640432604528</v>
      </c>
    </row>
    <row r="12" spans="1:54" x14ac:dyDescent="0.25">
      <c r="A12" s="2">
        <f t="shared" si="0"/>
        <v>1978</v>
      </c>
      <c r="B12" s="2">
        <v>4</v>
      </c>
      <c r="C12" s="2">
        <f t="shared" si="3"/>
        <v>8</v>
      </c>
      <c r="D12" s="4">
        <f>AVERAGE('Pine Stumpage'!H27:H29)</f>
        <v>127.03980061152653</v>
      </c>
      <c r="E12" s="4">
        <f>AVERAGE('Pine Stumpage'!I27:I29)</f>
        <v>154.21993415145167</v>
      </c>
      <c r="F12" s="4">
        <f>AVERAGE('Pine Stumpage'!J27:J29)</f>
        <v>164</v>
      </c>
      <c r="G12" s="4" t="s">
        <v>98</v>
      </c>
      <c r="H12" s="4">
        <f>AVERAGE('Pine Stumpage'!V27:V29)</f>
        <v>148.33333333333334</v>
      </c>
      <c r="I12" s="4">
        <f>AVERAGE('Pine Stumpage'!W27:W29)</f>
        <v>142.99307143352041</v>
      </c>
      <c r="J12" s="4">
        <f>AVERAGE('Pine Stumpage'!AC27:AC29)</f>
        <v>107.5897713435259</v>
      </c>
      <c r="K12" s="4">
        <f>AVERAGE('Pine Stumpage'!AD27:AD29)</f>
        <v>139.15477249807194</v>
      </c>
      <c r="L12" s="4">
        <f>AVERAGE('Pine Stumpage'!AJ27:AJ29)</f>
        <v>160</v>
      </c>
      <c r="M12" s="4">
        <f>AVERAGE('Pine Stumpage'!AK27:AK29)</f>
        <v>170</v>
      </c>
      <c r="N12" s="4">
        <f>AVERAGE('Pine Stumpage'!AQ27:AQ29)</f>
        <v>155.92106487945637</v>
      </c>
      <c r="O12" s="4">
        <f>AVERAGE('Pine Stumpage'!AR27:AR29)</f>
        <v>176.66666666666666</v>
      </c>
      <c r="P12" s="4">
        <f>AVERAGE('Pine Stumpage'!AX27:AX29)</f>
        <v>83.134860050890566</v>
      </c>
      <c r="Q12" s="4">
        <f>AVERAGE('Pine Stumpage'!AY27:AY29)</f>
        <v>125.09578011720912</v>
      </c>
      <c r="R12" s="4">
        <f>AVERAGE('Pine Stumpage'!AZ27:AZ29)</f>
        <v>100</v>
      </c>
      <c r="S12" s="4">
        <f>AVERAGE('Pine Stumpage'!BF27:BF29)</f>
        <v>146.13205333333332</v>
      </c>
      <c r="T12" s="4">
        <f>AVERAGE('Pine Stumpage'!BL27:BL29)</f>
        <v>60.479041916167667</v>
      </c>
      <c r="U12" s="4">
        <f>AVERAGE('Pine Stumpage'!BM27:BM29)</f>
        <v>50</v>
      </c>
      <c r="V12" s="4">
        <f>AVERAGE('Pine Stumpage'!BN27:BN29)</f>
        <v>157.66666666666666</v>
      </c>
      <c r="W12" s="4">
        <f>AVERAGE('Pine Stumpage'!BO27:BO29)</f>
        <v>158.33333333333334</v>
      </c>
      <c r="X12" s="4">
        <f>AVERAGE('Pine Stumpage'!BW27:BW29)</f>
        <v>71.982222222222234</v>
      </c>
      <c r="Y12" s="4">
        <f>AVERAGE('Pine Stumpage'!BX27:BX29)</f>
        <v>80.083112290008842</v>
      </c>
      <c r="Z12" s="4">
        <f>AVERAGE('Pine Stumpage'!CE27:CE29)</f>
        <v>9.4747911264765197</v>
      </c>
      <c r="AA12" s="4">
        <f>AVERAGE('Pine Stumpage'!CF27:CF29)</f>
        <v>14.782624500181752</v>
      </c>
      <c r="AB12" s="4">
        <f>AVERAGE('Pine Stumpage'!CG27:CG29)</f>
        <v>9.25</v>
      </c>
      <c r="AC12" s="4" t="s">
        <v>98</v>
      </c>
      <c r="AD12" s="4">
        <f>AVERAGE('Pine Stumpage'!CS27:CS29)</f>
        <v>23.333333333333332</v>
      </c>
      <c r="AE12" s="4">
        <f>AVERAGE('Pine Stumpage'!CT27:CT29)</f>
        <v>18.535911602209946</v>
      </c>
      <c r="AF12" s="4">
        <f>AVERAGE('Pine Stumpage'!CZ27:CZ29)</f>
        <v>10.601520086862108</v>
      </c>
      <c r="AG12" s="4">
        <f>AVERAGE('Pine Stumpage'!DA27:DA29)</f>
        <v>17.530073074761095</v>
      </c>
      <c r="AH12" s="4">
        <f>AVERAGE('Pine Stumpage'!DG27:DG29)</f>
        <v>8.3333333333333339</v>
      </c>
      <c r="AI12" s="4">
        <f>AVERAGE('Pine Stumpage'!DH27:DH29)</f>
        <v>10.666666666666666</v>
      </c>
      <c r="AJ12" s="4">
        <f>AVERAGE('Pine Stumpage'!DN27:DN29)</f>
        <v>10.632352941176467</v>
      </c>
      <c r="AK12" s="4">
        <f>AVERAGE('Pine Stumpage'!DO27:DO29)</f>
        <v>11.75</v>
      </c>
      <c r="AL12" s="4">
        <f>AVERAGE('Pine Stumpage'!DU27:DU29)</f>
        <v>6.1219512195121943</v>
      </c>
      <c r="AM12" s="4">
        <f>AVERAGE('Pine Stumpage'!DV27:DV29)</f>
        <v>8.053459119496857</v>
      </c>
      <c r="AN12" s="4">
        <f>AVERAGE('Pine Stumpage'!EB27:EB29)</f>
        <v>9.6666666666666679</v>
      </c>
      <c r="AO12" s="4">
        <f>AVERAGE('Pine Stumpage'!EC27:EC29)</f>
        <v>15.310884353741494</v>
      </c>
      <c r="AP12" s="4">
        <f>AVERAGE('Pine Stumpage'!EI27:EI29)</f>
        <v>6.1547619047619051</v>
      </c>
      <c r="AQ12" s="4">
        <f>AVERAGE('Pine Stumpage'!EJ27:EJ29)</f>
        <v>5.9999999999999991</v>
      </c>
      <c r="AR12" s="4">
        <f>AVERAGE('Pine Stumpage'!EK27:EK29)</f>
        <v>8.8333333333333339</v>
      </c>
      <c r="AS12" s="4">
        <f>AVERAGE('Pine Stumpage'!EL27:EL29)</f>
        <v>9.1666666666666661</v>
      </c>
      <c r="AT12" s="4">
        <f>AVERAGE('Pine Stumpage'!ET27:ET29)</f>
        <v>6.2765957446808516</v>
      </c>
      <c r="AU12" s="4">
        <f>AVERAGE('Pine Stumpage'!EU27:EU29)</f>
        <v>7.0000000000000027</v>
      </c>
      <c r="AV12" s="3">
        <f>'Pine Stumpage Quarterly'!AX13</f>
        <v>72.199999999999989</v>
      </c>
      <c r="AW12" s="4">
        <v>134.66333333333333</v>
      </c>
      <c r="AX12" s="3">
        <f>'Pine Stumpage Quarterly'!AZ13</f>
        <v>67.399999999999991</v>
      </c>
      <c r="AY12" s="4">
        <f>SUMPRODUCT(D12:F12,'Price Average'!D$49:F$49)+SUMPRODUCT(H12:T12,'Price Average'!H$49:T$49)+SUMPRODUCT(V12:Y12,'Price Average'!V$49:Y$49)</f>
        <v>130.14496655670837</v>
      </c>
      <c r="AZ12" s="27">
        <f>SUMPRODUCT(Z12:AB12,'Price Average'!Z$49:AB$49)+SUMPRODUCT(AD12:AO12,'Price Average'!AD$49:AO$49)+SUMPRODUCT(AR12:AU12,'Price Average'!AR$49:AU$49)</f>
        <v>12.158000148194279</v>
      </c>
      <c r="BA12" s="5" t="str">
        <f t="shared" si="1"/>
        <v>1978:4</v>
      </c>
      <c r="BB12" s="3">
        <f t="shared" si="2"/>
        <v>130.14496655670837</v>
      </c>
    </row>
    <row r="13" spans="1:54" x14ac:dyDescent="0.25">
      <c r="A13" s="2">
        <f t="shared" si="0"/>
        <v>1979</v>
      </c>
      <c r="B13" s="2">
        <v>1</v>
      </c>
      <c r="C13" s="2">
        <f t="shared" si="3"/>
        <v>9</v>
      </c>
      <c r="D13" s="4">
        <f>AVERAGE('Pine Stumpage'!H30:H32)</f>
        <v>142.89241758524119</v>
      </c>
      <c r="E13" s="4">
        <f>AVERAGE('Pine Stumpage'!I30:I32)</f>
        <v>166.70366157836972</v>
      </c>
      <c r="F13" s="4">
        <f>AVERAGE('Pine Stumpage'!J30:J32)</f>
        <v>191.66666666666666</v>
      </c>
      <c r="G13" s="4" t="s">
        <v>98</v>
      </c>
      <c r="H13" s="4">
        <f>AVERAGE('Pine Stumpage'!V30:V32)</f>
        <v>162</v>
      </c>
      <c r="I13" s="4">
        <f>AVERAGE('Pine Stumpage'!W30:W32)</f>
        <v>152.80288228365552</v>
      </c>
      <c r="J13" s="4">
        <f>AVERAGE('Pine Stumpage'!AC30:AC32)</f>
        <v>108.8889189554864</v>
      </c>
      <c r="K13" s="4">
        <f>AVERAGE('Pine Stumpage'!AD30:AD32)</f>
        <v>144.12774119554678</v>
      </c>
      <c r="L13" s="4">
        <f>AVERAGE('Pine Stumpage'!AJ30:AJ32)</f>
        <v>179.66666666666666</v>
      </c>
      <c r="M13" s="4">
        <f>AVERAGE('Pine Stumpage'!AK30:AK32)</f>
        <v>191.66666666666666</v>
      </c>
      <c r="N13" s="4">
        <f>AVERAGE('Pine Stumpage'!AQ30:AQ32)</f>
        <v>171.33854602997295</v>
      </c>
      <c r="O13" s="4">
        <f>AVERAGE('Pine Stumpage'!AR30:AR32)</f>
        <v>185</v>
      </c>
      <c r="P13" s="4">
        <f>AVERAGE('Pine Stumpage'!AX30:AX32)</f>
        <v>93.134860050890566</v>
      </c>
      <c r="Q13" s="4">
        <f>AVERAGE('Pine Stumpage'!AY30:AY32)</f>
        <v>135.27298313115662</v>
      </c>
      <c r="R13" s="4">
        <f>AVERAGE('Pine Stumpage'!AZ30:AZ32)</f>
        <v>106.66666666666667</v>
      </c>
      <c r="S13" s="4">
        <f>AVERAGE('Pine Stumpage'!BF30:BF32)</f>
        <v>155.02778666666663</v>
      </c>
      <c r="T13" s="4">
        <f>AVERAGE('Pine Stumpage'!BL30:BL32)</f>
        <v>59.920159680638726</v>
      </c>
      <c r="U13" s="4">
        <f>AVERAGE('Pine Stumpage'!BM30:BM32)</f>
        <v>52.167352537722905</v>
      </c>
      <c r="V13" s="4">
        <f>AVERAGE('Pine Stumpage'!BN30:BN32)</f>
        <v>174.33333333333334</v>
      </c>
      <c r="W13" s="4">
        <f>AVERAGE('Pine Stumpage'!BO30:BO32)</f>
        <v>183.33333333333334</v>
      </c>
      <c r="X13" s="4">
        <f>AVERAGE('Pine Stumpage'!BW30:BW32)</f>
        <v>78.331111111111127</v>
      </c>
      <c r="Y13" s="4">
        <f>AVERAGE('Pine Stumpage'!BX30:BX32)</f>
        <v>89.383731211317411</v>
      </c>
      <c r="Z13" s="4">
        <f>AVERAGE('Pine Stumpage'!CE30:CE32)</f>
        <v>9.7273120138288682</v>
      </c>
      <c r="AA13" s="4">
        <f>AVERAGE('Pine Stumpage'!CF30:CF32)</f>
        <v>14.949291166848418</v>
      </c>
      <c r="AB13" s="4">
        <f>AVERAGE('Pine Stumpage'!CG30:CG32)</f>
        <v>9.8333333333333339</v>
      </c>
      <c r="AC13" s="4" t="s">
        <v>98</v>
      </c>
      <c r="AD13" s="4">
        <f>AVERAGE('Pine Stumpage'!CS30:CS32)</f>
        <v>23.666666666666668</v>
      </c>
      <c r="AE13" s="4">
        <f>AVERAGE('Pine Stumpage'!CT30:CT32)</f>
        <v>20.06860036832413</v>
      </c>
      <c r="AF13" s="4">
        <f>AVERAGE('Pine Stumpage'!CZ30:CZ32)</f>
        <v>10.23669923995657</v>
      </c>
      <c r="AG13" s="4">
        <f>AVERAGE('Pine Stumpage'!DA30:DA32)</f>
        <v>16.848229342327144</v>
      </c>
      <c r="AH13" s="4">
        <f>AVERAGE('Pine Stumpage'!DG30:DG32)</f>
        <v>8.3333333333333339</v>
      </c>
      <c r="AI13" s="4">
        <f>AVERAGE('Pine Stumpage'!DH30:DH32)</f>
        <v>10.333333333333334</v>
      </c>
      <c r="AJ13" s="4">
        <f>AVERAGE('Pine Stumpage'!DN30:DN32)</f>
        <v>10.598039215686272</v>
      </c>
      <c r="AK13" s="4">
        <f>AVERAGE('Pine Stumpage'!DO30:DO32)</f>
        <v>11.833333333333334</v>
      </c>
      <c r="AL13" s="4">
        <f>AVERAGE('Pine Stumpage'!DU30:DU32)</f>
        <v>6.2886178861788613</v>
      </c>
      <c r="AM13" s="4">
        <f>AVERAGE('Pine Stumpage'!DV30:DV32)</f>
        <v>7.6943396226415111</v>
      </c>
      <c r="AN13" s="4">
        <f>AVERAGE('Pine Stumpage'!EB30:EB32)</f>
        <v>9.5750000000000011</v>
      </c>
      <c r="AO13" s="4">
        <f>AVERAGE('Pine Stumpage'!EC30:EC32)</f>
        <v>14.509183673469385</v>
      </c>
      <c r="AP13" s="4">
        <f>AVERAGE('Pine Stumpage'!EI30:EI32)</f>
        <v>6.2321428571428577</v>
      </c>
      <c r="AQ13" s="4">
        <f>AVERAGE('Pine Stumpage'!EJ30:EJ32)</f>
        <v>5.9999999999999991</v>
      </c>
      <c r="AR13" s="4">
        <f>AVERAGE('Pine Stumpage'!EK30:EK32)</f>
        <v>9</v>
      </c>
      <c r="AS13" s="4">
        <f>AVERAGE('Pine Stumpage'!EL30:EL32)</f>
        <v>9.5</v>
      </c>
      <c r="AT13" s="4">
        <f>AVERAGE('Pine Stumpage'!ET30:ET32)</f>
        <v>6.2765957446808516</v>
      </c>
      <c r="AU13" s="4">
        <f>AVERAGE('Pine Stumpage'!EU30:EU32)</f>
        <v>7.0000000000000027</v>
      </c>
      <c r="AV13" s="3">
        <f>'Pine Stumpage Quarterly'!AX14</f>
        <v>74.833333333333329</v>
      </c>
      <c r="AW13" s="4">
        <v>143.14666666666665</v>
      </c>
      <c r="AX13" s="3">
        <f>'Pine Stumpage Quarterly'!AZ14</f>
        <v>69.066666666666663</v>
      </c>
      <c r="AY13" s="4">
        <f>SUMPRODUCT(D13:F13,'Price Average'!D$49:F$49)+SUMPRODUCT(H13:T13,'Price Average'!H$49:T$49)+SUMPRODUCT(V13:Y13,'Price Average'!V$49:Y$49)</f>
        <v>142.97857182859869</v>
      </c>
      <c r="AZ13" s="27">
        <f>SUMPRODUCT(Z13:AB13,'Price Average'!Z$49:AB$49)+SUMPRODUCT(AD13:AO13,'Price Average'!AD$49:AO$49)+SUMPRODUCT(AR13:AU13,'Price Average'!AR$49:AU$49)</f>
        <v>12.3268853827797</v>
      </c>
      <c r="BA13" s="5" t="str">
        <f t="shared" si="1"/>
        <v>1979:1</v>
      </c>
      <c r="BB13" s="3">
        <f t="shared" si="2"/>
        <v>142.97857182859869</v>
      </c>
    </row>
    <row r="14" spans="1:54" x14ac:dyDescent="0.25">
      <c r="A14" s="2">
        <f t="shared" si="0"/>
        <v>1979</v>
      </c>
      <c r="B14" s="2">
        <v>2</v>
      </c>
      <c r="C14" s="2">
        <f t="shared" si="3"/>
        <v>10</v>
      </c>
      <c r="D14" s="4">
        <f>AVERAGE('Pine Stumpage'!H33:H35)</f>
        <v>142.70443742131096</v>
      </c>
      <c r="E14" s="4">
        <f>AVERAGE('Pine Stumpage'!I33:I35)</f>
        <v>169.30523795270875</v>
      </c>
      <c r="F14" s="4">
        <f>AVERAGE('Pine Stumpage'!J33:J35)</f>
        <v>186.66666666666666</v>
      </c>
      <c r="G14" s="4" t="s">
        <v>98</v>
      </c>
      <c r="H14" s="4">
        <f>AVERAGE('Pine Stumpage'!V33:V35)</f>
        <v>161.66666666666666</v>
      </c>
      <c r="I14" s="4">
        <f>AVERAGE('Pine Stumpage'!W33:W35)</f>
        <v>145.34919975057161</v>
      </c>
      <c r="J14" s="4">
        <f>AVERAGE('Pine Stumpage'!AC33:AC35)</f>
        <v>102.8205475127407</v>
      </c>
      <c r="K14" s="4">
        <f>AVERAGE('Pine Stumpage'!AD33:AD35)</f>
        <v>143.02208775780579</v>
      </c>
      <c r="L14" s="4">
        <f>AVERAGE('Pine Stumpage'!AJ33:AJ35)</f>
        <v>159.33333333333334</v>
      </c>
      <c r="M14" s="4">
        <f>AVERAGE('Pine Stumpage'!AK33:AK35)</f>
        <v>169.33333333333334</v>
      </c>
      <c r="N14" s="4">
        <f>AVERAGE('Pine Stumpage'!AQ33:AQ35)</f>
        <v>169.06078376617327</v>
      </c>
      <c r="O14" s="4">
        <f>AVERAGE('Pine Stumpage'!AR33:AR35)</f>
        <v>186.66666666666666</v>
      </c>
      <c r="P14" s="4">
        <f>AVERAGE('Pine Stumpage'!AX33:AX35)</f>
        <v>97.938422391857486</v>
      </c>
      <c r="Q14" s="4">
        <f>AVERAGE('Pine Stumpage'!AY33:AY35)</f>
        <v>142.72030139475234</v>
      </c>
      <c r="R14" s="4">
        <f>AVERAGE('Pine Stumpage'!AZ33:AZ35)</f>
        <v>108.33333333333333</v>
      </c>
      <c r="S14" s="4">
        <f>AVERAGE('Pine Stumpage'!BF33:BF35)</f>
        <v>153.18639999999996</v>
      </c>
      <c r="T14" s="4">
        <f>AVERAGE('Pine Stumpage'!BL33:BL35)</f>
        <v>63.231536926147704</v>
      </c>
      <c r="U14" s="4">
        <f>AVERAGE('Pine Stumpage'!BM33:BM35)</f>
        <v>62.333333333333336</v>
      </c>
      <c r="V14" s="4">
        <f>AVERAGE('Pine Stumpage'!BN33:BN35)</f>
        <v>181.66666666666666</v>
      </c>
      <c r="W14" s="4">
        <f>AVERAGE('Pine Stumpage'!BO33:BO35)</f>
        <v>188.33333333333334</v>
      </c>
      <c r="X14" s="4">
        <f>AVERAGE('Pine Stumpage'!BW33:BW35)</f>
        <v>85.113333333333344</v>
      </c>
      <c r="Y14" s="4">
        <f>AVERAGE('Pine Stumpage'!BX33:BX35)</f>
        <v>95.58355437665783</v>
      </c>
      <c r="Z14" s="4">
        <f>AVERAGE('Pine Stumpage'!CE33:CE35)</f>
        <v>9.8889369057908389</v>
      </c>
      <c r="AA14" s="4">
        <f>AVERAGE('Pine Stumpage'!CF33:CF35)</f>
        <v>15.282624500181752</v>
      </c>
      <c r="AB14" s="4">
        <f>AVERAGE('Pine Stumpage'!CG33:CG35)</f>
        <v>9.5</v>
      </c>
      <c r="AC14" s="4" t="s">
        <v>98</v>
      </c>
      <c r="AD14" s="4">
        <f>AVERAGE('Pine Stumpage'!CS33:CS35)</f>
        <v>22.916666666666668</v>
      </c>
      <c r="AE14" s="4">
        <f>AVERAGE('Pine Stumpage'!CT33:CT35)</f>
        <v>19.138697053407004</v>
      </c>
      <c r="AF14" s="4">
        <f>AVERAGE('Pine Stumpage'!CZ33:CZ35)</f>
        <v>10.855591748099892</v>
      </c>
      <c r="AG14" s="4">
        <f>AVERAGE('Pine Stumpage'!DA33:DA35)</f>
        <v>17.689151208544118</v>
      </c>
      <c r="AH14" s="4">
        <f>AVERAGE('Pine Stumpage'!DG33:DG35)</f>
        <v>8</v>
      </c>
      <c r="AI14" s="4">
        <f>AVERAGE('Pine Stumpage'!DH33:DH35)</f>
        <v>8.6666666666666661</v>
      </c>
      <c r="AJ14" s="4">
        <f>AVERAGE('Pine Stumpage'!DN33:DN35)</f>
        <v>10.117647058823525</v>
      </c>
      <c r="AK14" s="4">
        <f>AVERAGE('Pine Stumpage'!DO33:DO35)</f>
        <v>11</v>
      </c>
      <c r="AL14" s="4">
        <f>AVERAGE('Pine Stumpage'!DU33:DU35)</f>
        <v>6.4972899728997282</v>
      </c>
      <c r="AM14" s="4">
        <f>AVERAGE('Pine Stumpage'!DV33:DV35)</f>
        <v>7.9088050314465432</v>
      </c>
      <c r="AN14" s="4">
        <f>AVERAGE('Pine Stumpage'!EB33:EB35)</f>
        <v>9.7999999999999989</v>
      </c>
      <c r="AO14" s="4">
        <f>AVERAGE('Pine Stumpage'!EC33:EC35)</f>
        <v>12.379591836734695</v>
      </c>
      <c r="AP14" s="4">
        <f>AVERAGE('Pine Stumpage'!EI33:EI35)</f>
        <v>6.1547619047619051</v>
      </c>
      <c r="AQ14" s="4">
        <f>AVERAGE('Pine Stumpage'!EJ33:EJ35)</f>
        <v>5.9999999999999991</v>
      </c>
      <c r="AR14" s="4">
        <f>AVERAGE('Pine Stumpage'!EK33:EK35)</f>
        <v>9</v>
      </c>
      <c r="AS14" s="4">
        <f>AVERAGE('Pine Stumpage'!EL33:EL35)</f>
        <v>9.5</v>
      </c>
      <c r="AT14" s="4">
        <f>AVERAGE('Pine Stumpage'!ET33:ET35)</f>
        <v>6.2304964539007104</v>
      </c>
      <c r="AU14" s="4">
        <f>AVERAGE('Pine Stumpage'!EU33:EU35)</f>
        <v>6.879273504273506</v>
      </c>
      <c r="AV14" s="3">
        <f>'Pine Stumpage Quarterly'!AX15</f>
        <v>77.466666666666669</v>
      </c>
      <c r="AW14" s="4">
        <v>148.01333333333332</v>
      </c>
      <c r="AX14" s="3">
        <f>'Pine Stumpage Quarterly'!AZ15</f>
        <v>71.466666666666654</v>
      </c>
      <c r="AY14" s="4">
        <f>SUMPRODUCT(D14:F14,'Price Average'!D$49:F$49)+SUMPRODUCT(H14:T14,'Price Average'!H$49:T$49)+SUMPRODUCT(V14:Y14,'Price Average'!V$49:Y$49)</f>
        <v>139.5773398110473</v>
      </c>
      <c r="AZ14" s="27">
        <f>SUMPRODUCT(Z14:AB14,'Price Average'!Z$49:AB$49)+SUMPRODUCT(AD14:AO14,'Price Average'!AD$49:AO$49)+SUMPRODUCT(AR14:AU14,'Price Average'!AR$49:AU$49)</f>
        <v>12.129487123355627</v>
      </c>
      <c r="BA14" s="5" t="str">
        <f t="shared" si="1"/>
        <v>1979:2</v>
      </c>
      <c r="BB14" s="3">
        <f t="shared" si="2"/>
        <v>139.5773398110473</v>
      </c>
    </row>
    <row r="15" spans="1:54" x14ac:dyDescent="0.25">
      <c r="A15" s="2">
        <f t="shared" si="0"/>
        <v>1979</v>
      </c>
      <c r="B15" s="2">
        <v>3</v>
      </c>
      <c r="C15" s="2">
        <f t="shared" si="3"/>
        <v>11</v>
      </c>
      <c r="D15" s="4">
        <f>AVERAGE('Pine Stumpage'!H36:H38)</f>
        <v>131.62324314602128</v>
      </c>
      <c r="E15" s="4">
        <f>AVERAGE('Pine Stumpage'!I36:I38)</f>
        <v>171.08975356679636</v>
      </c>
      <c r="F15" s="4">
        <f>AVERAGE('Pine Stumpage'!J36:J38)</f>
        <v>174.66666666666666</v>
      </c>
      <c r="G15" s="4" t="s">
        <v>98</v>
      </c>
      <c r="H15" s="4">
        <f>AVERAGE('Pine Stumpage'!V36:V38)</f>
        <v>159.33333333333334</v>
      </c>
      <c r="I15" s="4">
        <f>AVERAGE('Pine Stumpage'!W36:W38)</f>
        <v>143.60922885055083</v>
      </c>
      <c r="J15" s="4">
        <f>AVERAGE('Pine Stumpage'!AC36:AC38)</f>
        <v>106.94448202769132</v>
      </c>
      <c r="K15" s="4">
        <f>AVERAGE('Pine Stumpage'!AD36:AD38)</f>
        <v>145.96231041505993</v>
      </c>
      <c r="L15" s="4">
        <f>AVERAGE('Pine Stumpage'!AJ36:AJ38)</f>
        <v>165</v>
      </c>
      <c r="M15" s="4">
        <f>AVERAGE('Pine Stumpage'!AK36:AK38)</f>
        <v>175.33333333333334</v>
      </c>
      <c r="N15" s="4">
        <f>AVERAGE('Pine Stumpage'!AQ36:AQ38)</f>
        <v>162.7887927022247</v>
      </c>
      <c r="O15" s="4">
        <f>AVERAGE('Pine Stumpage'!AR36:AR38)</f>
        <v>181.33333333333334</v>
      </c>
      <c r="P15" s="4">
        <f>AVERAGE('Pine Stumpage'!AX36:AX38)</f>
        <v>99.056692111959265</v>
      </c>
      <c r="Q15" s="4">
        <f>AVERAGE('Pine Stumpage'!AY36:AY38)</f>
        <v>140.02394057607015</v>
      </c>
      <c r="R15" s="4">
        <f>AVERAGE('Pine Stumpage'!AZ36:AZ38)</f>
        <v>107.33333333333333</v>
      </c>
      <c r="S15" s="4">
        <f>AVERAGE('Pine Stumpage'!BF36:BF38)</f>
        <v>163.26128</v>
      </c>
      <c r="T15" s="4">
        <f>AVERAGE('Pine Stumpage'!BL36:BL38)</f>
        <v>58.88822355289421</v>
      </c>
      <c r="U15" s="4">
        <f>AVERAGE('Pine Stumpage'!BM36:BM38)</f>
        <v>70.366255144032934</v>
      </c>
      <c r="V15" s="4">
        <f>AVERAGE('Pine Stumpage'!BN36:BN38)</f>
        <v>170.66666666666666</v>
      </c>
      <c r="W15" s="4">
        <f>AVERAGE('Pine Stumpage'!BO36:BO38)</f>
        <v>189.33333333333334</v>
      </c>
      <c r="X15" s="4">
        <f>AVERAGE('Pine Stumpage'!BW36:BW38)</f>
        <v>85.922222222222231</v>
      </c>
      <c r="Y15" s="4">
        <f>AVERAGE('Pine Stumpage'!BX36:BX38)</f>
        <v>97.491158267020339</v>
      </c>
      <c r="Z15" s="4">
        <f>AVERAGE('Pine Stumpage'!CE36:CE38)</f>
        <v>9.2627484874675901</v>
      </c>
      <c r="AA15" s="4">
        <f>AVERAGE('Pine Stumpage'!CF36:CF38)</f>
        <v>15.766993820428935</v>
      </c>
      <c r="AB15" s="4">
        <f>AVERAGE('Pine Stumpage'!CG36:CG38)</f>
        <v>9.5</v>
      </c>
      <c r="AC15" s="4" t="s">
        <v>98</v>
      </c>
      <c r="AD15" s="4">
        <f>AVERAGE('Pine Stumpage'!CS36:CS38)</f>
        <v>22.916666666666668</v>
      </c>
      <c r="AE15" s="4">
        <f>AVERAGE('Pine Stumpage'!CT36:CT38)</f>
        <v>19.378568139963171</v>
      </c>
      <c r="AF15" s="4">
        <f>AVERAGE('Pine Stumpage'!CZ36:CZ38)</f>
        <v>11.7600434310532</v>
      </c>
      <c r="AG15" s="4">
        <f>AVERAGE('Pine Stumpage'!DA36:DA38)</f>
        <v>18.878583473861713</v>
      </c>
      <c r="AH15" s="4">
        <f>AVERAGE('Pine Stumpage'!DG36:DG38)</f>
        <v>8.6666666666666661</v>
      </c>
      <c r="AI15" s="4">
        <f>AVERAGE('Pine Stumpage'!DH36:DH38)</f>
        <v>9.1666666666666661</v>
      </c>
      <c r="AJ15" s="4">
        <f>AVERAGE('Pine Stumpage'!DN36:DN38)</f>
        <v>8.588235294117645</v>
      </c>
      <c r="AK15" s="4">
        <f>AVERAGE('Pine Stumpage'!DO36:DO38)</f>
        <v>10</v>
      </c>
      <c r="AL15" s="4">
        <f>AVERAGE('Pine Stumpage'!DU36:DU38)</f>
        <v>6.6219512195121943</v>
      </c>
      <c r="AM15" s="4">
        <f>AVERAGE('Pine Stumpage'!DV36:DV38)</f>
        <v>7.9559748427672972</v>
      </c>
      <c r="AN15" s="4">
        <f>AVERAGE('Pine Stumpage'!EB36:EB38)</f>
        <v>9.2416666666666671</v>
      </c>
      <c r="AO15" s="4">
        <f>AVERAGE('Pine Stumpage'!EC36:EC38)</f>
        <v>12.276190476190473</v>
      </c>
      <c r="AP15" s="4">
        <f>AVERAGE('Pine Stumpage'!EI36:EI38)</f>
        <v>5.5357142857142874</v>
      </c>
      <c r="AQ15" s="4">
        <f>AVERAGE('Pine Stumpage'!EJ36:EJ38)</f>
        <v>5.9999999999999991</v>
      </c>
      <c r="AR15" s="4">
        <f>AVERAGE('Pine Stumpage'!EK36:EK38)</f>
        <v>8.5</v>
      </c>
      <c r="AS15" s="4">
        <f>AVERAGE('Pine Stumpage'!EL36:EL38)</f>
        <v>9.5</v>
      </c>
      <c r="AT15" s="4">
        <f>AVERAGE('Pine Stumpage'!ET36:ET38)</f>
        <v>6.2765957446808516</v>
      </c>
      <c r="AU15" s="4">
        <f>AVERAGE('Pine Stumpage'!EU36:EU38)</f>
        <v>7.0000000000000027</v>
      </c>
      <c r="AV15" s="3">
        <f>'Pine Stumpage Quarterly'!AX16</f>
        <v>79.900000000000006</v>
      </c>
      <c r="AW15" s="4">
        <v>159.29333333333329</v>
      </c>
      <c r="AX15" s="3">
        <f>'Pine Stumpage Quarterly'!AZ16</f>
        <v>73.833333333333329</v>
      </c>
      <c r="AY15" s="4">
        <f>SUMPRODUCT(D15:F15,'Price Average'!D$49:F$49)+SUMPRODUCT(H15:T15,'Price Average'!H$49:T$49)+SUMPRODUCT(V15:Y15,'Price Average'!V$49:Y$49)</f>
        <v>138.24836098314927</v>
      </c>
      <c r="AZ15" s="27">
        <f>SUMPRODUCT(Z15:AB15,'Price Average'!Z$49:AB$49)+SUMPRODUCT(AD15:AO15,'Price Average'!AD$49:AO$49)+SUMPRODUCT(AR15:AU15,'Price Average'!AR$49:AU$49)</f>
        <v>12.25615866367559</v>
      </c>
      <c r="BA15" s="5" t="str">
        <f t="shared" si="1"/>
        <v>1979:3</v>
      </c>
      <c r="BB15" s="3">
        <f t="shared" si="2"/>
        <v>138.24836098314927</v>
      </c>
    </row>
    <row r="16" spans="1:54" x14ac:dyDescent="0.25">
      <c r="A16" s="2">
        <f t="shared" si="0"/>
        <v>1979</v>
      </c>
      <c r="B16" s="2">
        <v>4</v>
      </c>
      <c r="C16" s="2">
        <f t="shared" si="3"/>
        <v>12</v>
      </c>
      <c r="D16" s="4">
        <f>AVERAGE('Pine Stumpage'!H39:H41)</f>
        <v>145.68616870937078</v>
      </c>
      <c r="E16" s="4">
        <f>AVERAGE('Pine Stumpage'!I39:I41)</f>
        <v>164.32888356779407</v>
      </c>
      <c r="F16" s="4">
        <f>AVERAGE('Pine Stumpage'!J39:J41)</f>
        <v>181</v>
      </c>
      <c r="G16" s="4" t="s">
        <v>98</v>
      </c>
      <c r="H16" s="4">
        <f>AVERAGE('Pine Stumpage'!V39:V41)</f>
        <v>149</v>
      </c>
      <c r="I16" s="4">
        <f>AVERAGE('Pine Stumpage'!W39:W41)</f>
        <v>138.91283863368668</v>
      </c>
      <c r="J16" s="4">
        <f>AVERAGE('Pine Stumpage'!AC39:AC41)</f>
        <v>115.84404455869749</v>
      </c>
      <c r="K16" s="4">
        <f>AVERAGE('Pine Stumpage'!AD39:AD41)</f>
        <v>147.15477249807194</v>
      </c>
      <c r="L16" s="4">
        <f>AVERAGE('Pine Stumpage'!AJ39:AJ41)</f>
        <v>183</v>
      </c>
      <c r="M16" s="4">
        <f>AVERAGE('Pine Stumpage'!AK39:AK41)</f>
        <v>177.33333333333334</v>
      </c>
      <c r="N16" s="4">
        <f>AVERAGE('Pine Stumpage'!AQ39:AQ41)</f>
        <v>174.35167085544072</v>
      </c>
      <c r="O16" s="4">
        <f>AVERAGE('Pine Stumpage'!AR39:AR41)</f>
        <v>191.33333333333334</v>
      </c>
      <c r="P16" s="4">
        <f>AVERAGE('Pine Stumpage'!AX39:AX41)</f>
        <v>108.13445292620862</v>
      </c>
      <c r="Q16" s="4">
        <f>AVERAGE('Pine Stumpage'!AY39:AY41)</f>
        <v>156.04501327063187</v>
      </c>
      <c r="R16" s="4">
        <f>AVERAGE('Pine Stumpage'!AZ39:AZ41)</f>
        <v>108.33333333333333</v>
      </c>
      <c r="S16" s="4">
        <f>AVERAGE('Pine Stumpage'!BF39:BF41)</f>
        <v>165.39050666666665</v>
      </c>
      <c r="T16" s="4">
        <f>AVERAGE('Pine Stumpage'!BL39:BL41)</f>
        <v>59.057884231536924</v>
      </c>
      <c r="U16" s="4">
        <f>AVERAGE('Pine Stumpage'!BM39:BM41)</f>
        <v>72.849108367626897</v>
      </c>
      <c r="V16" s="4">
        <f>AVERAGE('Pine Stumpage'!BN39:BN41)</f>
        <v>182.66666666666666</v>
      </c>
      <c r="W16" s="4">
        <f>AVERAGE('Pine Stumpage'!BO39:BO41)</f>
        <v>189.33333333333334</v>
      </c>
      <c r="X16" s="4">
        <f>AVERAGE('Pine Stumpage'!BW39:BW41)</f>
        <v>76.573333333333338</v>
      </c>
      <c r="Y16" s="4">
        <f>AVERAGE('Pine Stumpage'!BX39:BX41)</f>
        <v>86.540671971706445</v>
      </c>
      <c r="Z16" s="4">
        <f>AVERAGE('Pine Stumpage'!CE39:CE41)</f>
        <v>9.424373379429559</v>
      </c>
      <c r="AA16" s="4">
        <f>AVERAGE('Pine Stumpage'!CF39:CF41)</f>
        <v>14.529989094874592</v>
      </c>
      <c r="AB16" s="4">
        <f>AVERAGE('Pine Stumpage'!CG39:CG41)</f>
        <v>9.6666666666666661</v>
      </c>
      <c r="AC16" s="4" t="s">
        <v>98</v>
      </c>
      <c r="AD16" s="4">
        <f>AVERAGE('Pine Stumpage'!CS39:CS41)</f>
        <v>23.5</v>
      </c>
      <c r="AE16" s="4">
        <f>AVERAGE('Pine Stumpage'!CT39:CT41)</f>
        <v>19.302255985267038</v>
      </c>
      <c r="AF16" s="4">
        <f>AVERAGE('Pine Stumpage'!CZ39:CZ41)</f>
        <v>12.04560260586319</v>
      </c>
      <c r="AG16" s="4">
        <f>AVERAGE('Pine Stumpage'!DA39:DA41)</f>
        <v>19.386172006745355</v>
      </c>
      <c r="AH16" s="4">
        <f>AVERAGE('Pine Stumpage'!DG39:DG41)</f>
        <v>9.3333333333333339</v>
      </c>
      <c r="AI16" s="4">
        <f>AVERAGE('Pine Stumpage'!DH39:DH41)</f>
        <v>9.5</v>
      </c>
      <c r="AJ16" s="4">
        <f>AVERAGE('Pine Stumpage'!DN39:DN41)</f>
        <v>9.254901960784311</v>
      </c>
      <c r="AK16" s="4">
        <f>AVERAGE('Pine Stumpage'!DO39:DO41)</f>
        <v>10.666666666666666</v>
      </c>
      <c r="AL16" s="4">
        <f>AVERAGE('Pine Stumpage'!DU39:DU41)</f>
        <v>6.6219512195121943</v>
      </c>
      <c r="AM16" s="4">
        <f>AVERAGE('Pine Stumpage'!DV39:DV41)</f>
        <v>7.836477987421385</v>
      </c>
      <c r="AN16" s="4">
        <f>AVERAGE('Pine Stumpage'!EB39:EB41)</f>
        <v>10.166666666666666</v>
      </c>
      <c r="AO16" s="4">
        <f>AVERAGE('Pine Stumpage'!EC39:EC41)</f>
        <v>13.276190476190473</v>
      </c>
      <c r="AP16" s="4">
        <f>AVERAGE('Pine Stumpage'!EI39:EI41)</f>
        <v>5.5357142857142874</v>
      </c>
      <c r="AQ16" s="4">
        <f>AVERAGE('Pine Stumpage'!EJ39:EJ41)</f>
        <v>5.9999999999999991</v>
      </c>
      <c r="AR16" s="4">
        <f>AVERAGE('Pine Stumpage'!EK39:EK41)</f>
        <v>8.8333333333333339</v>
      </c>
      <c r="AS16" s="4">
        <f>AVERAGE('Pine Stumpage'!EL39:EL41)</f>
        <v>9.5</v>
      </c>
      <c r="AT16" s="4">
        <f>AVERAGE('Pine Stumpage'!ET39:ET41)</f>
        <v>6.840425531914895</v>
      </c>
      <c r="AU16" s="4">
        <f>AVERAGE('Pine Stumpage'!EU39:EU41)</f>
        <v>8.1666666666666696</v>
      </c>
      <c r="AV16" s="3">
        <f>'Pine Stumpage Quarterly'!AX17</f>
        <v>82.7</v>
      </c>
      <c r="AW16" s="4">
        <v>158.25333333333333</v>
      </c>
      <c r="AX16" s="3">
        <f>'Pine Stumpage Quarterly'!AZ17</f>
        <v>75.933333333333337</v>
      </c>
      <c r="AY16" s="4">
        <f>SUMPRODUCT(D16:F16,'Price Average'!D$49:F$49)+SUMPRODUCT(H16:T16,'Price Average'!H$49:T$49)+SUMPRODUCT(V16:Y16,'Price Average'!V$49:Y$49)</f>
        <v>142.30518352138157</v>
      </c>
      <c r="AZ16" s="27">
        <f>SUMPRODUCT(Z16:AB16,'Price Average'!Z$49:AB$49)+SUMPRODUCT(AD16:AO16,'Price Average'!AD$49:AO$49)+SUMPRODUCT(AR16:AU16,'Price Average'!AR$49:AU$49)</f>
        <v>12.513166288637017</v>
      </c>
      <c r="BA16" s="5" t="str">
        <f t="shared" si="1"/>
        <v>1979:4</v>
      </c>
      <c r="BB16" s="3">
        <f t="shared" si="2"/>
        <v>142.30518352138157</v>
      </c>
    </row>
    <row r="17" spans="1:54" x14ac:dyDescent="0.25">
      <c r="A17" s="2">
        <f t="shared" si="0"/>
        <v>1980</v>
      </c>
      <c r="B17" s="2">
        <v>1</v>
      </c>
      <c r="C17" s="2">
        <f t="shared" si="3"/>
        <v>13</v>
      </c>
      <c r="D17" s="4">
        <f>AVERAGE('Pine Stumpage'!H42:H44)</f>
        <v>123.72879570389786</v>
      </c>
      <c r="E17" s="4">
        <f>AVERAGE('Pine Stumpage'!I42:I44)</f>
        <v>146.12229871296017</v>
      </c>
      <c r="F17" s="4">
        <f>AVERAGE('Pine Stumpage'!J42:J44)</f>
        <v>192.33333333333334</v>
      </c>
      <c r="G17" s="4" t="s">
        <v>98</v>
      </c>
      <c r="H17" s="4">
        <f>AVERAGE('Pine Stumpage'!V42:V44)</f>
        <v>139</v>
      </c>
      <c r="I17" s="4">
        <f>AVERAGE('Pine Stumpage'!W42:W44)</f>
        <v>129.50620106699924</v>
      </c>
      <c r="J17" s="4">
        <f>AVERAGE('Pine Stumpage'!AC42:AC44)</f>
        <v>105.95729039823208</v>
      </c>
      <c r="K17" s="4">
        <f>AVERAGE('Pine Stumpage'!AD42:AD44)</f>
        <v>136.9786834351703</v>
      </c>
      <c r="L17" s="4">
        <f>AVERAGE('Pine Stumpage'!AJ42:AJ44)</f>
        <v>185.33333333333334</v>
      </c>
      <c r="M17" s="4">
        <f>AVERAGE('Pine Stumpage'!AK42:AK44)</f>
        <v>192.66666666666666</v>
      </c>
      <c r="N17" s="4">
        <f>AVERAGE('Pine Stumpage'!AQ42:AQ44)</f>
        <v>170.14725868007073</v>
      </c>
      <c r="O17" s="4">
        <f>AVERAGE('Pine Stumpage'!AR42:AR44)</f>
        <v>183.33333333333334</v>
      </c>
      <c r="P17" s="4">
        <f>AVERAGE('Pine Stumpage'!AX42:AX44)</f>
        <v>95.9384223918575</v>
      </c>
      <c r="Q17" s="4">
        <f>AVERAGE('Pine Stumpage'!AY42:AY44)</f>
        <v>137.70785015764446</v>
      </c>
      <c r="R17" s="4">
        <f>AVERAGE('Pine Stumpage'!AZ42:AZ44)</f>
        <v>102.66666666666667</v>
      </c>
      <c r="S17" s="4">
        <f>AVERAGE('Pine Stumpage'!BF42:BF44)</f>
        <v>155.80757333333332</v>
      </c>
      <c r="T17" s="4">
        <f>AVERAGE('Pine Stumpage'!BL42:BL44)</f>
        <v>59.011976047904191</v>
      </c>
      <c r="U17" s="4">
        <f>AVERAGE('Pine Stumpage'!BM42:BM44)</f>
        <v>69.314128943758575</v>
      </c>
      <c r="V17" s="4">
        <f>AVERAGE('Pine Stumpage'!BN42:BN44)</f>
        <v>199</v>
      </c>
      <c r="W17" s="4">
        <f>AVERAGE('Pine Stumpage'!BO42:BO44)</f>
        <v>188.33333333333334</v>
      </c>
      <c r="X17" s="4">
        <f>AVERAGE('Pine Stumpage'!BW42:BW44)</f>
        <v>67.38666666666667</v>
      </c>
      <c r="Y17" s="4">
        <f>AVERAGE('Pine Stumpage'!BX42:BX44)</f>
        <v>81.549955791335094</v>
      </c>
      <c r="Z17" s="4">
        <f>AVERAGE('Pine Stumpage'!CE42:CE44)</f>
        <v>10.26274848746759</v>
      </c>
      <c r="AA17" s="4">
        <f>AVERAGE('Pine Stumpage'!CF42:CF44)</f>
        <v>15.283896764812797</v>
      </c>
      <c r="AB17" s="4">
        <f>AVERAGE('Pine Stumpage'!CG42:CG44)</f>
        <v>10</v>
      </c>
      <c r="AC17" s="4" t="s">
        <v>98</v>
      </c>
      <c r="AD17" s="4">
        <f>AVERAGE('Pine Stumpage'!CS42:CS44)</f>
        <v>24.666666666666668</v>
      </c>
      <c r="AE17" s="4">
        <f>AVERAGE('Pine Stumpage'!CT42:CT44)</f>
        <v>19.629373848987111</v>
      </c>
      <c r="AF17" s="4">
        <f>AVERAGE('Pine Stumpage'!CZ42:CZ44)</f>
        <v>12.299674267100977</v>
      </c>
      <c r="AG17" s="4">
        <f>AVERAGE('Pine Stumpage'!DA42:DA44)</f>
        <v>19.505480607082625</v>
      </c>
      <c r="AH17" s="4">
        <f>AVERAGE('Pine Stumpage'!DG42:DG44)</f>
        <v>9.5</v>
      </c>
      <c r="AI17" s="4">
        <f>AVERAGE('Pine Stumpage'!DH42:DH44)</f>
        <v>9.5</v>
      </c>
      <c r="AJ17" s="4">
        <f>AVERAGE('Pine Stumpage'!DN42:DN44)</f>
        <v>10.117647058823527</v>
      </c>
      <c r="AK17" s="4">
        <f>AVERAGE('Pine Stumpage'!DO42:DO44)</f>
        <v>12</v>
      </c>
      <c r="AL17" s="4">
        <f>AVERAGE('Pine Stumpage'!DU42:DU44)</f>
        <v>6.6219512195121943</v>
      </c>
      <c r="AM17" s="4">
        <f>AVERAGE('Pine Stumpage'!DV42:DV44)</f>
        <v>7.716981132075472</v>
      </c>
      <c r="AN17" s="4">
        <f>AVERAGE('Pine Stumpage'!EB42:EB44)</f>
        <v>11.116666666666667</v>
      </c>
      <c r="AO17" s="4">
        <f>AVERAGE('Pine Stumpage'!EC42:EC44)</f>
        <v>13.833673469387753</v>
      </c>
      <c r="AP17" s="4">
        <f>AVERAGE('Pine Stumpage'!EI42:EI44)</f>
        <v>5.5357142857142874</v>
      </c>
      <c r="AQ17" s="4">
        <f>AVERAGE('Pine Stumpage'!EJ42:EJ44)</f>
        <v>5.9999999999999991</v>
      </c>
      <c r="AR17" s="4">
        <f>AVERAGE('Pine Stumpage'!EK42:EK44)</f>
        <v>9</v>
      </c>
      <c r="AS17" s="4">
        <f>AVERAGE('Pine Stumpage'!EL42:EL44)</f>
        <v>9.5</v>
      </c>
      <c r="AT17" s="4">
        <f>AVERAGE('Pine Stumpage'!ET42:ET44)</f>
        <v>7.4503546099290787</v>
      </c>
      <c r="AU17" s="4">
        <f>AVERAGE('Pine Stumpage'!EU42:EU44)</f>
        <v>9.362179487179489</v>
      </c>
      <c r="AV17" s="3">
        <f>'Pine Stumpage Quarterly'!AX18</f>
        <v>86.533333333333346</v>
      </c>
      <c r="AW17" s="4">
        <v>167.44666666666666</v>
      </c>
      <c r="AX17" s="3">
        <f>'Pine Stumpage Quarterly'!AZ18</f>
        <v>78.933333333333323</v>
      </c>
      <c r="AY17" s="4">
        <f>SUMPRODUCT(D17:F17,'Price Average'!D$49:F$49)+SUMPRODUCT(H17:T17,'Price Average'!H$49:T$49)+SUMPRODUCT(V17:Y17,'Price Average'!V$49:Y$49)</f>
        <v>137.18241457112561</v>
      </c>
      <c r="AZ17" s="27">
        <f>SUMPRODUCT(Z17:AB17,'Price Average'!Z$49:AB$49)+SUMPRODUCT(AD17:AO17,'Price Average'!AD$49:AO$49)+SUMPRODUCT(AR17:AU17,'Price Average'!AR$49:AU$49)</f>
        <v>13.021172239094859</v>
      </c>
      <c r="BA17" s="5" t="str">
        <f t="shared" si="1"/>
        <v>1980:1</v>
      </c>
      <c r="BB17" s="3">
        <f t="shared" si="2"/>
        <v>137.18241457112561</v>
      </c>
    </row>
    <row r="18" spans="1:54" x14ac:dyDescent="0.25">
      <c r="A18" s="2">
        <f t="shared" si="0"/>
        <v>1980</v>
      </c>
      <c r="B18" s="2">
        <v>2</v>
      </c>
      <c r="C18" s="2">
        <f t="shared" si="3"/>
        <v>14</v>
      </c>
      <c r="D18" s="4">
        <f>AVERAGE('Pine Stumpage'!H45:H47)</f>
        <v>104.11084560240501</v>
      </c>
      <c r="E18" s="4">
        <f>AVERAGE('Pine Stumpage'!I45:I47)</f>
        <v>119.37032824503639</v>
      </c>
      <c r="F18" s="4">
        <f>AVERAGE('Pine Stumpage'!J45:J47)</f>
        <v>179</v>
      </c>
      <c r="G18" s="4" t="s">
        <v>98</v>
      </c>
      <c r="H18" s="4">
        <f>AVERAGE('Pine Stumpage'!V45:V47)</f>
        <v>115</v>
      </c>
      <c r="I18" s="4">
        <f>AVERAGE('Pine Stumpage'!W45:W47)</f>
        <v>103.13275133374903</v>
      </c>
      <c r="J18" s="4">
        <f>AVERAGE('Pine Stumpage'!AC45:AC47)</f>
        <v>93.940197537545657</v>
      </c>
      <c r="K18" s="4">
        <f>AVERAGE('Pine Stumpage'!AD45:AD47)</f>
        <v>120.01637302011028</v>
      </c>
      <c r="L18" s="4">
        <f>AVERAGE('Pine Stumpage'!AJ45:AJ47)</f>
        <v>167.66666666666666</v>
      </c>
      <c r="M18" s="4">
        <f>AVERAGE('Pine Stumpage'!AK45:AK47)</f>
        <v>175</v>
      </c>
      <c r="N18" s="4">
        <f>AVERAGE('Pine Stumpage'!AQ45:AQ47)</f>
        <v>140.55720003723354</v>
      </c>
      <c r="O18" s="4">
        <f>AVERAGE('Pine Stumpage'!AR45:AR47)</f>
        <v>151.33333333333334</v>
      </c>
      <c r="P18" s="4">
        <f>AVERAGE('Pine Stumpage'!AX45:AX47)</f>
        <v>85.919796437659031</v>
      </c>
      <c r="Q18" s="4">
        <f>AVERAGE('Pine Stumpage'!AY45:AY47)</f>
        <v>113.78831115623723</v>
      </c>
      <c r="R18" s="4">
        <f>AVERAGE('Pine Stumpage'!AZ45:AZ47)</f>
        <v>86.666666666666671</v>
      </c>
      <c r="S18" s="4">
        <f>AVERAGE('Pine Stumpage'!BF45:BF47)</f>
        <v>121.27455999999999</v>
      </c>
      <c r="T18" s="4">
        <f>AVERAGE('Pine Stumpage'!BL45:BL47)</f>
        <v>54.027944111776456</v>
      </c>
      <c r="U18" s="4">
        <f>AVERAGE('Pine Stumpage'!BM45:BM47)</f>
        <v>56.580246913580254</v>
      </c>
      <c r="V18" s="4">
        <f>AVERAGE('Pine Stumpage'!BN45:BN47)</f>
        <v>190</v>
      </c>
      <c r="W18" s="4">
        <f>AVERAGE('Pine Stumpage'!BO45:BO47)</f>
        <v>178.66666666666666</v>
      </c>
      <c r="X18" s="4">
        <f>AVERAGE('Pine Stumpage'!BW45:BW47)</f>
        <v>56.93555555555556</v>
      </c>
      <c r="Y18" s="4">
        <f>AVERAGE('Pine Stumpage'!BX45:BX47)</f>
        <v>73.282935455349232</v>
      </c>
      <c r="Z18" s="4">
        <f>AVERAGE('Pine Stumpage'!CE45:CE47)</f>
        <v>11.025352924229329</v>
      </c>
      <c r="AA18" s="4">
        <f>AVERAGE('Pine Stumpage'!CF45:CF47)</f>
        <v>15.617230098146131</v>
      </c>
      <c r="AB18" s="4">
        <f>AVERAGE('Pine Stumpage'!CG45:CG47)</f>
        <v>10.666666666666666</v>
      </c>
      <c r="AC18" s="4" t="s">
        <v>98</v>
      </c>
      <c r="AD18" s="4">
        <f>AVERAGE('Pine Stumpage'!CS45:CS47)</f>
        <v>25</v>
      </c>
      <c r="AE18" s="4">
        <f>AVERAGE('Pine Stumpage'!CT45:CT47)</f>
        <v>21.881675874769801</v>
      </c>
      <c r="AF18" s="4">
        <f>AVERAGE('Pine Stumpage'!CZ45:CZ47)</f>
        <v>12.426710097719869</v>
      </c>
      <c r="AG18" s="4">
        <f>AVERAGE('Pine Stumpage'!DA45:DA47)</f>
        <v>18.908937605396282</v>
      </c>
      <c r="AH18" s="4">
        <f>AVERAGE('Pine Stumpage'!DG45:DG47)</f>
        <v>10</v>
      </c>
      <c r="AI18" s="4">
        <f>AVERAGE('Pine Stumpage'!DH45:DH47)</f>
        <v>10.5</v>
      </c>
      <c r="AJ18" s="4">
        <f>AVERAGE('Pine Stumpage'!DN45:DN47)</f>
        <v>9.8823529411764675</v>
      </c>
      <c r="AK18" s="4">
        <f>AVERAGE('Pine Stumpage'!DO45:DO47)</f>
        <v>12</v>
      </c>
      <c r="AL18" s="4">
        <f>AVERAGE('Pine Stumpage'!DU45:DU47)</f>
        <v>6.9105691056910556</v>
      </c>
      <c r="AM18" s="4">
        <f>AVERAGE('Pine Stumpage'!DV45:DV47)</f>
        <v>7.9056603773584913</v>
      </c>
      <c r="AN18" s="4">
        <f>AVERAGE('Pine Stumpage'!EB45:EB47)</f>
        <v>11.550000000000002</v>
      </c>
      <c r="AO18" s="4">
        <f>AVERAGE('Pine Stumpage'!EC45:EC47)</f>
        <v>13.408333333333331</v>
      </c>
      <c r="AP18" s="4">
        <f>AVERAGE('Pine Stumpage'!EI45:EI47)</f>
        <v>5.5119047619047628</v>
      </c>
      <c r="AQ18" s="4">
        <f>AVERAGE('Pine Stumpage'!EJ45:EJ47)</f>
        <v>5.7098765432098757</v>
      </c>
      <c r="AR18" s="4">
        <f>AVERAGE('Pine Stumpage'!EK45:EK47)</f>
        <v>9</v>
      </c>
      <c r="AS18" s="4">
        <f>AVERAGE('Pine Stumpage'!EL45:EL47)</f>
        <v>9.5</v>
      </c>
      <c r="AT18" s="4">
        <f>AVERAGE('Pine Stumpage'!ET45:ET47)</f>
        <v>7.5531914893617023</v>
      </c>
      <c r="AU18" s="4">
        <f>AVERAGE('Pine Stumpage'!EU45:EU47)</f>
        <v>9.0000000000000018</v>
      </c>
      <c r="AV18" s="3">
        <f>'Pine Stumpage Quarterly'!AX19</f>
        <v>88.266666666666666</v>
      </c>
      <c r="AW18" s="4">
        <v>170.87</v>
      </c>
      <c r="AX18" s="3">
        <f>'Pine Stumpage Quarterly'!AZ19</f>
        <v>81.833333333333329</v>
      </c>
      <c r="AY18" s="4">
        <f>SUMPRODUCT(D18:F18,'Price Average'!D$49:F$49)+SUMPRODUCT(H18:T18,'Price Average'!H$49:T$49)+SUMPRODUCT(V18:Y18,'Price Average'!V$49:Y$49)</f>
        <v>119.41057567810951</v>
      </c>
      <c r="AZ18" s="27">
        <f>SUMPRODUCT(Z18:AB18,'Price Average'!Z$49:AB$49)+SUMPRODUCT(AD18:AO18,'Price Average'!AD$49:AO$49)+SUMPRODUCT(AR18:AU18,'Price Average'!AR$49:AU$49)</f>
        <v>13.426872337251691</v>
      </c>
      <c r="BA18" s="5" t="str">
        <f t="shared" si="1"/>
        <v>1980:2</v>
      </c>
      <c r="BB18" s="3">
        <f t="shared" si="2"/>
        <v>119.41057567810951</v>
      </c>
    </row>
    <row r="19" spans="1:54" x14ac:dyDescent="0.25">
      <c r="A19" s="2">
        <f t="shared" si="0"/>
        <v>1980</v>
      </c>
      <c r="B19" s="2">
        <v>3</v>
      </c>
      <c r="C19" s="2">
        <f t="shared" si="3"/>
        <v>15</v>
      </c>
      <c r="D19" s="4">
        <f>AVERAGE('Pine Stumpage'!H48:H50)</f>
        <v>93.581412677612491</v>
      </c>
      <c r="E19" s="4">
        <f>AVERAGE('Pine Stumpage'!I48:I50)</f>
        <v>118.46008181183277</v>
      </c>
      <c r="F19" s="4">
        <f>AVERAGE('Pine Stumpage'!J48:J50)</f>
        <v>157.33333333333334</v>
      </c>
      <c r="G19" s="4" t="s">
        <v>98</v>
      </c>
      <c r="H19" s="4">
        <f>AVERAGE('Pine Stumpage'!V48:V50)</f>
        <v>116.33333333333333</v>
      </c>
      <c r="I19" s="4">
        <f>AVERAGE('Pine Stumpage'!W48:W50)</f>
        <v>103.87272223376984</v>
      </c>
      <c r="J19" s="4">
        <f>AVERAGE('Pine Stumpage'!AC48:AC50)</f>
        <v>89.335498128354288</v>
      </c>
      <c r="K19" s="4">
        <f>AVERAGE('Pine Stumpage'!AD48:AD50)</f>
        <v>117.42832848865946</v>
      </c>
      <c r="L19" s="4">
        <f>AVERAGE('Pine Stumpage'!AJ48:AJ50)</f>
        <v>161.66666666666666</v>
      </c>
      <c r="M19" s="4">
        <f>AVERAGE('Pine Stumpage'!AK48:AK50)</f>
        <v>131</v>
      </c>
      <c r="N19" s="4">
        <f>AVERAGE('Pine Stumpage'!AQ48:AQ50)</f>
        <v>134.93381736944986</v>
      </c>
      <c r="O19" s="4">
        <f>AVERAGE('Pine Stumpage'!AR48:AR50)</f>
        <v>140.33333333333334</v>
      </c>
      <c r="P19" s="4">
        <f>AVERAGE('Pine Stumpage'!AX48:AX50)</f>
        <v>84.350330788804058</v>
      </c>
      <c r="Q19" s="4">
        <f>AVERAGE('Pine Stumpage'!AY48:AY50)</f>
        <v>121.69539892053656</v>
      </c>
      <c r="R19" s="4">
        <f>AVERAGE('Pine Stumpage'!AZ48:AZ50)</f>
        <v>81.333333333333329</v>
      </c>
      <c r="S19" s="4">
        <f>AVERAGE('Pine Stumpage'!BF48:BF50)</f>
        <v>120.44928</v>
      </c>
      <c r="T19" s="4">
        <f>AVERAGE('Pine Stumpage'!BL48:BL50)</f>
        <v>51.237524950099804</v>
      </c>
      <c r="U19" s="4">
        <f>AVERAGE('Pine Stumpage'!BM48:BM50)</f>
        <v>55.432098765432102</v>
      </c>
      <c r="V19" s="4">
        <f>AVERAGE('Pine Stumpage'!BN48:BN50)</f>
        <v>172.33333333333334</v>
      </c>
      <c r="W19" s="4">
        <f>AVERAGE('Pine Stumpage'!BO48:BO50)</f>
        <v>164</v>
      </c>
      <c r="X19" s="4">
        <f>AVERAGE('Pine Stumpage'!BW48:BW50)</f>
        <v>58.324444444444453</v>
      </c>
      <c r="Y19" s="4">
        <f>AVERAGE('Pine Stumpage'!BX48:BX50)</f>
        <v>83.408045977011483</v>
      </c>
      <c r="Z19" s="4">
        <f>AVERAGE('Pine Stumpage'!CE48:CE50)</f>
        <v>11.282915586286373</v>
      </c>
      <c r="AA19" s="4">
        <f>AVERAGE('Pine Stumpage'!CF48:CF50)</f>
        <v>16.315158124318433</v>
      </c>
      <c r="AB19" s="4">
        <f>AVERAGE('Pine Stumpage'!CG48:CG50)</f>
        <v>11</v>
      </c>
      <c r="AC19" s="4" t="s">
        <v>98</v>
      </c>
      <c r="AD19" s="4">
        <f>AVERAGE('Pine Stumpage'!CS48:CS50)</f>
        <v>28.333333333333332</v>
      </c>
      <c r="AE19" s="4">
        <f>AVERAGE('Pine Stumpage'!CT48:CT50)</f>
        <v>24.975138121546966</v>
      </c>
      <c r="AF19" s="4">
        <f>AVERAGE('Pine Stumpage'!CZ48:CZ50)</f>
        <v>13.172638436482083</v>
      </c>
      <c r="AG19" s="4">
        <f>AVERAGE('Pine Stumpage'!DA48:DA50)</f>
        <v>21.817875210792568</v>
      </c>
      <c r="AH19" s="4">
        <f>AVERAGE('Pine Stumpage'!DG48:DG50)</f>
        <v>10.983333333333334</v>
      </c>
      <c r="AI19" s="4">
        <f>AVERAGE('Pine Stumpage'!DH48:DH50)</f>
        <v>7.3</v>
      </c>
      <c r="AJ19" s="4">
        <f>AVERAGE('Pine Stumpage'!DN48:DN50)</f>
        <v>10.117647058823527</v>
      </c>
      <c r="AK19" s="4">
        <f>AVERAGE('Pine Stumpage'!DO48:DO50)</f>
        <v>12</v>
      </c>
      <c r="AL19" s="4">
        <f>AVERAGE('Pine Stumpage'!DU48:DU50)</f>
        <v>6.9918699186991846</v>
      </c>
      <c r="AM19" s="4">
        <f>AVERAGE('Pine Stumpage'!DV48:DV50)</f>
        <v>8.2389937106918243</v>
      </c>
      <c r="AN19" s="4">
        <f>AVERAGE('Pine Stumpage'!EB48:EB50)</f>
        <v>11.449999999999998</v>
      </c>
      <c r="AO19" s="4">
        <f>AVERAGE('Pine Stumpage'!EC48:EC50)</f>
        <v>12.724489795918368</v>
      </c>
      <c r="AP19" s="4">
        <f>AVERAGE('Pine Stumpage'!EI48:EI50)</f>
        <v>5.4642857142857153</v>
      </c>
      <c r="AQ19" s="4">
        <f>AVERAGE('Pine Stumpage'!EJ48:EJ50)</f>
        <v>5.1296296296296289</v>
      </c>
      <c r="AR19" s="4">
        <f>AVERAGE('Pine Stumpage'!EK48:EK50)</f>
        <v>9</v>
      </c>
      <c r="AS19" s="4">
        <f>AVERAGE('Pine Stumpage'!EL48:EL50)</f>
        <v>9.5</v>
      </c>
      <c r="AT19" s="4">
        <f>AVERAGE('Pine Stumpage'!ET48:ET50)</f>
        <v>7.4148936170212769</v>
      </c>
      <c r="AU19" s="4">
        <f>AVERAGE('Pine Stumpage'!EU48:EU50)</f>
        <v>8.6378205128205146</v>
      </c>
      <c r="AV19" s="3">
        <f>'Pine Stumpage Quarterly'!AX20</f>
        <v>91.166666666666671</v>
      </c>
      <c r="AW19" s="4">
        <v>192.79333333333332</v>
      </c>
      <c r="AX19" s="3">
        <f>'Pine Stumpage Quarterly'!AZ20</f>
        <v>83.333333333333329</v>
      </c>
      <c r="AY19" s="4">
        <f>SUMPRODUCT(D19:F19,'Price Average'!D$49:F$49)+SUMPRODUCT(H19:T19,'Price Average'!H$49:T$49)+SUMPRODUCT(V19:Y19,'Price Average'!V$49:Y$49)</f>
        <v>113.89666698810896</v>
      </c>
      <c r="AZ19" s="27">
        <f>SUMPRODUCT(Z19:AB19,'Price Average'!Z$49:AB$49)+SUMPRODUCT(AD19:AO19,'Price Average'!AD$49:AO$49)+SUMPRODUCT(AR19:AU19,'Price Average'!AR$49:AU$49)</f>
        <v>14.638763927976109</v>
      </c>
      <c r="BA19" s="5" t="str">
        <f t="shared" si="1"/>
        <v>1980:3</v>
      </c>
      <c r="BB19" s="3">
        <f t="shared" si="2"/>
        <v>113.89666698810896</v>
      </c>
    </row>
    <row r="20" spans="1:54" x14ac:dyDescent="0.25">
      <c r="A20" s="2">
        <f t="shared" si="0"/>
        <v>1980</v>
      </c>
      <c r="B20" s="2">
        <v>4</v>
      </c>
      <c r="C20" s="2">
        <f t="shared" si="3"/>
        <v>16</v>
      </c>
      <c r="D20" s="4">
        <f>AVERAGE('Pine Stumpage'!H51:H53)</f>
        <v>105.24604948739693</v>
      </c>
      <c r="E20" s="4">
        <f>AVERAGE('Pine Stumpage'!I51:I53)</f>
        <v>130.46008181183277</v>
      </c>
      <c r="F20" s="4">
        <f>AVERAGE('Pine Stumpage'!J51:J53)</f>
        <v>155.33333333333334</v>
      </c>
      <c r="G20" s="4" t="s">
        <v>98</v>
      </c>
      <c r="H20" s="4">
        <f>AVERAGE('Pine Stumpage'!V51:V53)</f>
        <v>123.66666666666667</v>
      </c>
      <c r="I20" s="4">
        <f>AVERAGE('Pine Stumpage'!W51:W53)</f>
        <v>124.85339153329176</v>
      </c>
      <c r="J20" s="4">
        <f>AVERAGE('Pine Stumpage'!AC51:AC53)</f>
        <v>94.250033824922184</v>
      </c>
      <c r="K20" s="4">
        <f>AVERAGE('Pine Stumpage'!AD51:AD53)</f>
        <v>129.81325265468345</v>
      </c>
      <c r="L20" s="4">
        <f>AVERAGE('Pine Stumpage'!AJ51:AJ53)</f>
        <v>165</v>
      </c>
      <c r="M20" s="4">
        <f>AVERAGE('Pine Stumpage'!AK51:AK53)</f>
        <v>136</v>
      </c>
      <c r="N20" s="4">
        <f>AVERAGE('Pine Stumpage'!AQ51:AQ53)</f>
        <v>135.28399888299359</v>
      </c>
      <c r="O20" s="4">
        <f>AVERAGE('Pine Stumpage'!AR51:AR53)</f>
        <v>144</v>
      </c>
      <c r="P20" s="4">
        <f>AVERAGE('Pine Stumpage'!AX51:AX53)</f>
        <v>101.48926208651397</v>
      </c>
      <c r="Q20" s="4">
        <f>AVERAGE('Pine Stumpage'!AY51:AY53)</f>
        <v>124.48850175457352</v>
      </c>
      <c r="R20" s="4">
        <f>AVERAGE('Pine Stumpage'!AZ51:AZ53)</f>
        <v>80</v>
      </c>
      <c r="S20" s="4">
        <f>AVERAGE('Pine Stumpage'!BF51:BF53)</f>
        <v>137.62842666666666</v>
      </c>
      <c r="T20" s="4">
        <f>AVERAGE('Pine Stumpage'!BL51:BL53)</f>
        <v>64.722554890219556</v>
      </c>
      <c r="U20" s="4">
        <f>AVERAGE('Pine Stumpage'!BM51:BM53)</f>
        <v>58.167352537722913</v>
      </c>
      <c r="V20" s="4">
        <f>AVERAGE('Pine Stumpage'!BN51:BN53)</f>
        <v>182</v>
      </c>
      <c r="W20" s="4">
        <f>AVERAGE('Pine Stumpage'!BO51:BO53)</f>
        <v>169.66666666666666</v>
      </c>
      <c r="X20" s="4">
        <f>AVERAGE('Pine Stumpage'!BW51:BW53)</f>
        <v>64.90666666666668</v>
      </c>
      <c r="Y20" s="4">
        <f>AVERAGE('Pine Stumpage'!BX51:BX53)</f>
        <v>77.349248452696713</v>
      </c>
      <c r="Z20" s="4">
        <f>AVERAGE('Pine Stumpage'!CE51:CE53)</f>
        <v>12.282915586286373</v>
      </c>
      <c r="AA20" s="4">
        <f>AVERAGE('Pine Stumpage'!CF51:CF53)</f>
        <v>17.140676117775353</v>
      </c>
      <c r="AB20" s="4">
        <f>AVERAGE('Pine Stumpage'!CG51:CG53)</f>
        <v>11.333333333333334</v>
      </c>
      <c r="AC20" s="4" t="s">
        <v>98</v>
      </c>
      <c r="AD20" s="4">
        <f>AVERAGE('Pine Stumpage'!CS51:CS53)</f>
        <v>26.833333333333332</v>
      </c>
      <c r="AE20" s="4">
        <f>AVERAGE('Pine Stumpage'!CT51:CT53)</f>
        <v>22.63558931860037</v>
      </c>
      <c r="AF20" s="4">
        <f>AVERAGE('Pine Stumpage'!CZ51:CZ53)</f>
        <v>13.758957654723128</v>
      </c>
      <c r="AG20" s="4">
        <f>AVERAGE('Pine Stumpage'!DA51:DA53)</f>
        <v>23.624789207419894</v>
      </c>
      <c r="AH20" s="4">
        <f>AVERAGE('Pine Stumpage'!DG51:DG53)</f>
        <v>11.4</v>
      </c>
      <c r="AI20" s="4">
        <f>AVERAGE('Pine Stumpage'!DH51:DH53)</f>
        <v>7.3666666666666671</v>
      </c>
      <c r="AJ20" s="4">
        <f>AVERAGE('Pine Stumpage'!DN51:DN53)</f>
        <v>10.235294117647056</v>
      </c>
      <c r="AK20" s="4">
        <f>AVERAGE('Pine Stumpage'!DO51:DO53)</f>
        <v>12</v>
      </c>
      <c r="AL20" s="4">
        <f>AVERAGE('Pine Stumpage'!DU51:DU53)</f>
        <v>7.2879403794037927</v>
      </c>
      <c r="AM20" s="4">
        <f>AVERAGE('Pine Stumpage'!DV51:DV53)</f>
        <v>8.6462264150943415</v>
      </c>
      <c r="AN20" s="4">
        <f>AVERAGE('Pine Stumpage'!EB51:EB53)</f>
        <v>11.449999999999998</v>
      </c>
      <c r="AO20" s="4">
        <f>AVERAGE('Pine Stumpage'!EC51:EC53)</f>
        <v>12.896938775510202</v>
      </c>
      <c r="AP20" s="4" t="s">
        <v>98</v>
      </c>
      <c r="AQ20" s="4" t="s">
        <v>98</v>
      </c>
      <c r="AR20" s="4">
        <f>AVERAGE('Pine Stumpage'!EK51:EK53)</f>
        <v>9.0833333333333339</v>
      </c>
      <c r="AS20" s="4">
        <f>AVERAGE('Pine Stumpage'!EL51:EL53)</f>
        <v>9.4166666666666661</v>
      </c>
      <c r="AT20" s="4">
        <f>AVERAGE('Pine Stumpage'!ET51:ET53)</f>
        <v>7.5070921985815602</v>
      </c>
      <c r="AU20" s="4">
        <f>AVERAGE('Pine Stumpage'!EU51:EU53)</f>
        <v>9.0630341880341891</v>
      </c>
      <c r="AV20" s="3">
        <f>'Pine Stumpage Quarterly'!AX21</f>
        <v>93.266666666666666</v>
      </c>
      <c r="AW20" s="4">
        <v>213.23</v>
      </c>
      <c r="AX20" s="3">
        <f>'Pine Stumpage Quarterly'!AZ21</f>
        <v>85.533333333333346</v>
      </c>
      <c r="AY20" s="4">
        <f>SUMPRODUCT(D20:F20,'Price Average'!D$49:F$49)+SUMPRODUCT(H20:T20,'Price Average'!H$49:T$49)+SUMPRODUCT(V20:Y20,'Price Average'!V$49:Y$49)</f>
        <v>118.85303238456474</v>
      </c>
      <c r="AZ20" s="27">
        <f>SUMPRODUCT(Z20:AB20,'Price Average'!Z$49:AB$49)+SUMPRODUCT(AD20:AO20,'Price Average'!AD$49:AO$49)+SUMPRODUCT(AR20:AU20,'Price Average'!AR$49:AU$49)</f>
        <v>14.587085205911833</v>
      </c>
      <c r="BA20" s="5" t="str">
        <f t="shared" si="1"/>
        <v>1980:4</v>
      </c>
      <c r="BB20" s="3">
        <f t="shared" si="2"/>
        <v>118.85303238456474</v>
      </c>
    </row>
    <row r="21" spans="1:54" x14ac:dyDescent="0.25">
      <c r="A21" s="2">
        <f t="shared" si="0"/>
        <v>1981</v>
      </c>
      <c r="B21" s="2">
        <v>1</v>
      </c>
      <c r="C21" s="2">
        <f t="shared" si="3"/>
        <v>17</v>
      </c>
      <c r="D21" s="4">
        <f>AVERAGE('Pine Stumpage'!H54:H56)</f>
        <v>111.92692515223929</v>
      </c>
      <c r="E21" s="4">
        <f>AVERAGE('Pine Stumpage'!I54:I56)</f>
        <v>128.57348099371444</v>
      </c>
      <c r="F21" s="4">
        <f>AVERAGE('Pine Stumpage'!J54:J56)</f>
        <v>151.33333333333334</v>
      </c>
      <c r="G21" s="4" t="s">
        <v>98</v>
      </c>
      <c r="H21" s="4">
        <f>AVERAGE('Pine Stumpage'!V54:V56)</f>
        <v>132.66666666666666</v>
      </c>
      <c r="I21" s="4">
        <f>AVERAGE('Pine Stumpage'!W54:W56)</f>
        <v>124.95295503360354</v>
      </c>
      <c r="J21" s="4">
        <f>AVERAGE('Pine Stumpage'!AC54:AC56)</f>
        <v>114.40815406124564</v>
      </c>
      <c r="K21" s="4">
        <f>AVERAGE('Pine Stumpage'!AD54:AD56)</f>
        <v>143.32514682327812</v>
      </c>
      <c r="L21" s="4">
        <f>AVERAGE('Pine Stumpage'!AJ54:AJ56)</f>
        <v>155.66666666666666</v>
      </c>
      <c r="M21" s="4">
        <f>AVERAGE('Pine Stumpage'!AK54:AK56)</f>
        <v>136</v>
      </c>
      <c r="N21" s="4">
        <f>AVERAGE('Pine Stumpage'!AQ54:AQ56)</f>
        <v>140.36470259703992</v>
      </c>
      <c r="O21" s="4">
        <f>AVERAGE('Pine Stumpage'!AR54:AR56)</f>
        <v>147.66666666666666</v>
      </c>
      <c r="P21" s="4">
        <f>AVERAGE('Pine Stumpage'!AX54:AX56)</f>
        <v>97.741577608142464</v>
      </c>
      <c r="Q21" s="4">
        <f>AVERAGE('Pine Stumpage'!AY54:AY56)</f>
        <v>149.87643171413816</v>
      </c>
      <c r="R21" s="4">
        <f>AVERAGE('Pine Stumpage'!AZ54:AZ56)</f>
        <v>92.666666666666671</v>
      </c>
      <c r="S21" s="4">
        <f>AVERAGE('Pine Stumpage'!BF54:BF56)</f>
        <v>135.07045333333335</v>
      </c>
      <c r="T21" s="4">
        <f>AVERAGE('Pine Stumpage'!BL54:BL56)</f>
        <v>68.73453093812374</v>
      </c>
      <c r="U21" s="4">
        <f>AVERAGE('Pine Stumpage'!BM54:BM56)</f>
        <v>64.78600823045268</v>
      </c>
      <c r="V21" s="4">
        <f>AVERAGE('Pine Stumpage'!BN54:BN56)</f>
        <v>165</v>
      </c>
      <c r="W21" s="4">
        <f>AVERAGE('Pine Stumpage'!BO54:BO56)</f>
        <v>160</v>
      </c>
      <c r="X21" s="4">
        <f>AVERAGE('Pine Stumpage'!BW54:BW56)</f>
        <v>64.400000000000006</v>
      </c>
      <c r="Y21" s="4">
        <f>AVERAGE('Pine Stumpage'!BX54:BX56)</f>
        <v>78.391246684350122</v>
      </c>
      <c r="Z21" s="4">
        <f>AVERAGE('Pine Stumpage'!CE54:CE56)</f>
        <v>13.454624027657736</v>
      </c>
      <c r="AA21" s="4">
        <f>AVERAGE('Pine Stumpage'!CF54:CF56)</f>
        <v>17.96619411123228</v>
      </c>
      <c r="AB21" s="4">
        <f>AVERAGE('Pine Stumpage'!CG54:CG56)</f>
        <v>11.5</v>
      </c>
      <c r="AC21" s="4" t="s">
        <v>98</v>
      </c>
      <c r="AD21" s="4">
        <f>AVERAGE('Pine Stumpage'!CS54:CS56)</f>
        <v>26.666666666666668</v>
      </c>
      <c r="AE21" s="4">
        <f>AVERAGE('Pine Stumpage'!CT54:CT56)</f>
        <v>22.588858195211788</v>
      </c>
      <c r="AF21" s="4">
        <f>AVERAGE('Pine Stumpage'!CZ54:CZ56)</f>
        <v>12.887079261672094</v>
      </c>
      <c r="AG21" s="4">
        <f>AVERAGE('Pine Stumpage'!DA54:DA56)</f>
        <v>21.628442945474976</v>
      </c>
      <c r="AH21" s="4">
        <f>AVERAGE('Pine Stumpage'!DG54:DG56)</f>
        <v>11.333333333333334</v>
      </c>
      <c r="AI21" s="4">
        <f>AVERAGE('Pine Stumpage'!DH54:DH56)</f>
        <v>8.6666666666666661</v>
      </c>
      <c r="AJ21" s="4">
        <f>AVERAGE('Pine Stumpage'!DN54:DN56)</f>
        <v>10.235294117647056</v>
      </c>
      <c r="AK21" s="4">
        <f>AVERAGE('Pine Stumpage'!DO54:DO56)</f>
        <v>12</v>
      </c>
      <c r="AL21" s="4">
        <f>AVERAGE('Pine Stumpage'!DU54:DU56)</f>
        <v>6.4959349593495928</v>
      </c>
      <c r="AM21" s="4">
        <f>AVERAGE('Pine Stumpage'!DV54:DV56)</f>
        <v>8.67295597484277</v>
      </c>
      <c r="AN21" s="4">
        <f>AVERAGE('Pine Stumpage'!EB54:EB56)</f>
        <v>11.449999999999998</v>
      </c>
      <c r="AO21" s="4">
        <f>AVERAGE('Pine Stumpage'!EC54:EC56)</f>
        <v>12.781972789115647</v>
      </c>
      <c r="AP21" s="4">
        <f>AVERAGE('Pine Stumpage'!EI54:EI56)</f>
        <v>5.9642857142857144</v>
      </c>
      <c r="AQ21" s="4">
        <f>AVERAGE('Pine Stumpage'!EJ54:EJ56)</f>
        <v>5.3703703703703702</v>
      </c>
      <c r="AR21" s="4">
        <f>AVERAGE('Pine Stumpage'!EK54:EK56)</f>
        <v>10</v>
      </c>
      <c r="AS21" s="4">
        <f>AVERAGE('Pine Stumpage'!EL54:EL56)</f>
        <v>9.6666666666666661</v>
      </c>
      <c r="AT21" s="4">
        <f>AVERAGE('Pine Stumpage'!ET54:ET56)</f>
        <v>7.4148936170212769</v>
      </c>
      <c r="AU21" s="4">
        <f>AVERAGE('Pine Stumpage'!EU54:EU56)</f>
        <v>8.6378205128205146</v>
      </c>
      <c r="AV21" s="3">
        <f>'Pine Stumpage Quarterly'!AX22</f>
        <v>96.100000000000009</v>
      </c>
      <c r="AW21" s="4">
        <v>212.06333333333333</v>
      </c>
      <c r="AX21" s="3">
        <f>'Pine Stumpage Quarterly'!AZ22</f>
        <v>87.8</v>
      </c>
      <c r="AY21" s="4">
        <f>SUMPRODUCT(D21:F21,'Price Average'!D$49:F$49)+SUMPRODUCT(H21:T21,'Price Average'!H$49:T$49)+SUMPRODUCT(V21:Y21,'Price Average'!V$49:Y$49)</f>
        <v>121.28614239325179</v>
      </c>
      <c r="AZ21" s="27">
        <f>SUMPRODUCT(Z21:AB21,'Price Average'!Z$49:AB$49)+SUMPRODUCT(AD21:AO21,'Price Average'!AD$49:AO$49)+SUMPRODUCT(AR21:AU21,'Price Average'!AR$49:AU$49)</f>
        <v>14.512954073247029</v>
      </c>
      <c r="BA21" s="5" t="str">
        <f t="shared" si="1"/>
        <v>1981:1</v>
      </c>
      <c r="BB21" s="3">
        <f t="shared" si="2"/>
        <v>121.28614239325179</v>
      </c>
    </row>
    <row r="22" spans="1:54" x14ac:dyDescent="0.25">
      <c r="A22" s="2">
        <f t="shared" si="0"/>
        <v>1981</v>
      </c>
      <c r="B22" s="2">
        <v>2</v>
      </c>
      <c r="C22" s="2">
        <f t="shared" si="3"/>
        <v>18</v>
      </c>
      <c r="D22" s="4">
        <f>AVERAGE('Pine Stumpage'!H57:H59)</f>
        <v>135.0479200390555</v>
      </c>
      <c r="E22" s="4">
        <f>AVERAGE('Pine Stumpage'!I57:I59)</f>
        <v>159.2401476603811</v>
      </c>
      <c r="F22" s="4">
        <f>AVERAGE('Pine Stumpage'!J57:J59)</f>
        <v>190.33333333333334</v>
      </c>
      <c r="G22" s="4" t="s">
        <v>98</v>
      </c>
      <c r="H22" s="4">
        <f>AVERAGE('Pine Stumpage'!V57:V59)</f>
        <v>158</v>
      </c>
      <c r="I22" s="4">
        <f>AVERAGE('Pine Stumpage'!W57:W59)</f>
        <v>141.38585186724868</v>
      </c>
      <c r="J22" s="4">
        <f>AVERAGE('Pine Stumpage'!AC57:AC59)</f>
        <v>125.46371713345059</v>
      </c>
      <c r="K22" s="4">
        <f>AVERAGE('Pine Stumpage'!AD57:AD59)</f>
        <v>162.03521781258027</v>
      </c>
      <c r="L22" s="4">
        <f>AVERAGE('Pine Stumpage'!AJ57:AJ59)</f>
        <v>182.66666666666666</v>
      </c>
      <c r="M22" s="4">
        <f>AVERAGE('Pine Stumpage'!AK57:AK59)</f>
        <v>176.66666666666666</v>
      </c>
      <c r="N22" s="4">
        <f>AVERAGE('Pine Stumpage'!AQ57:AQ59)</f>
        <v>166.9585776784883</v>
      </c>
      <c r="O22" s="4">
        <f>AVERAGE('Pine Stumpage'!AR57:AR59)</f>
        <v>182.66666666666666</v>
      </c>
      <c r="P22" s="4">
        <f>AVERAGE('Pine Stumpage'!AX57:AX59)</f>
        <v>104.99715012722645</v>
      </c>
      <c r="Q22" s="4">
        <f>AVERAGE('Pine Stumpage'!AY57:AY59)</f>
        <v>158.34003099449586</v>
      </c>
      <c r="R22" s="4">
        <f>AVERAGE('Pine Stumpage'!AZ57:AZ59)</f>
        <v>121.33333333333333</v>
      </c>
      <c r="S22" s="4">
        <f>AVERAGE('Pine Stumpage'!BF57:BF59)</f>
        <v>150.59018666666665</v>
      </c>
      <c r="T22" s="4">
        <f>AVERAGE('Pine Stumpage'!BL57:BL59)</f>
        <v>69.491017964071858</v>
      </c>
      <c r="U22" s="4">
        <f>AVERAGE('Pine Stumpage'!BM57:BM59)</f>
        <v>62.31824417009603</v>
      </c>
      <c r="V22" s="4">
        <f>AVERAGE('Pine Stumpage'!BN57:BN59)</f>
        <v>204</v>
      </c>
      <c r="W22" s="4">
        <f>AVERAGE('Pine Stumpage'!BO57:BO59)</f>
        <v>207.33333333333334</v>
      </c>
      <c r="X22" s="4">
        <f>AVERAGE('Pine Stumpage'!BW57:BW59)</f>
        <v>70.313333333333347</v>
      </c>
      <c r="Y22" s="4">
        <f>AVERAGE('Pine Stumpage'!BX57:BX59)</f>
        <v>80.690981432360729</v>
      </c>
      <c r="Z22" s="4">
        <f>AVERAGE('Pine Stumpage'!CE57:CE59)</f>
        <v>13.454624027657736</v>
      </c>
      <c r="AA22" s="4">
        <f>AVERAGE('Pine Stumpage'!CF57:CF59)</f>
        <v>17.617230098146131</v>
      </c>
      <c r="AB22" s="4">
        <f>AVERAGE('Pine Stumpage'!CG57:CG59)</f>
        <v>11.5</v>
      </c>
      <c r="AC22" s="4" t="s">
        <v>98</v>
      </c>
      <c r="AD22" s="4">
        <f>AVERAGE('Pine Stumpage'!CS57:CS59)</f>
        <v>27.333333333333332</v>
      </c>
      <c r="AE22" s="4">
        <f>AVERAGE('Pine Stumpage'!CT57:CT59)</f>
        <v>22.775782688766117</v>
      </c>
      <c r="AF22" s="4">
        <f>AVERAGE('Pine Stumpage'!CZ57:CZ59)</f>
        <v>13.04560260586319</v>
      </c>
      <c r="AG22" s="4">
        <f>AVERAGE('Pine Stumpage'!DA57:DA59)</f>
        <v>21.817875210792568</v>
      </c>
      <c r="AH22" s="4">
        <f>AVERAGE('Pine Stumpage'!DG57:DG59)</f>
        <v>11.166666666666666</v>
      </c>
      <c r="AI22" s="4">
        <f>AVERAGE('Pine Stumpage'!DH57:DH59)</f>
        <v>9.1666666666666661</v>
      </c>
      <c r="AJ22" s="4">
        <f>AVERAGE('Pine Stumpage'!DN57:DN59)</f>
        <v>10.235294117647056</v>
      </c>
      <c r="AK22" s="4">
        <f>AVERAGE('Pine Stumpage'!DO57:DO59)</f>
        <v>12</v>
      </c>
      <c r="AL22" s="4">
        <f>AVERAGE('Pine Stumpage'!DU57:DU59)</f>
        <v>6.9918699186991846</v>
      </c>
      <c r="AM22" s="4">
        <f>AVERAGE('Pine Stumpage'!DV57:DV59)</f>
        <v>9.1949685534591215</v>
      </c>
      <c r="AN22" s="4">
        <f>AVERAGE('Pine Stumpage'!EB57:EB59)</f>
        <v>11.058333333333332</v>
      </c>
      <c r="AO22" s="4">
        <f>AVERAGE('Pine Stumpage'!EC57:EC59)</f>
        <v>13.221598639455783</v>
      </c>
      <c r="AP22" s="4">
        <f>AVERAGE('Pine Stumpage'!EI57:EI59)</f>
        <v>5.9642857142857144</v>
      </c>
      <c r="AQ22" s="4">
        <f>AVERAGE('Pine Stumpage'!EJ57:EJ59)</f>
        <v>5.3703703703703702</v>
      </c>
      <c r="AR22" s="4">
        <f>AVERAGE('Pine Stumpage'!EK57:EK59)</f>
        <v>10.833333333333334</v>
      </c>
      <c r="AS22" s="4">
        <f>AVERAGE('Pine Stumpage'!EL57:EL59)</f>
        <v>10</v>
      </c>
      <c r="AT22" s="4">
        <f>AVERAGE('Pine Stumpage'!ET57:ET59)</f>
        <v>7.4148936170212769</v>
      </c>
      <c r="AU22" s="4">
        <f>AVERAGE('Pine Stumpage'!EU57:EU59)</f>
        <v>8.5918803418803424</v>
      </c>
      <c r="AV22" s="3">
        <f>'Pine Stumpage Quarterly'!AX23</f>
        <v>98.266666666666666</v>
      </c>
      <c r="AW22" s="4">
        <v>214.55666666666664</v>
      </c>
      <c r="AX22" s="3">
        <f>'Pine Stumpage Quarterly'!AZ23</f>
        <v>89.833333333333329</v>
      </c>
      <c r="AY22" s="4">
        <f>SUMPRODUCT(D22:F22,'Price Average'!D$49:F$49)+SUMPRODUCT(H22:T22,'Price Average'!H$49:T$49)+SUMPRODUCT(V22:Y22,'Price Average'!V$49:Y$49)</f>
        <v>143.2710759956548</v>
      </c>
      <c r="AZ22" s="27">
        <f>SUMPRODUCT(Z22:AB22,'Price Average'!Z$49:AB$49)+SUMPRODUCT(AD22:AO22,'Price Average'!AD$49:AO$49)+SUMPRODUCT(AR22:AU22,'Price Average'!AR$49:AU$49)</f>
        <v>14.659303190038031</v>
      </c>
      <c r="BA22" s="5" t="str">
        <f t="shared" si="1"/>
        <v>1981:2</v>
      </c>
      <c r="BB22" s="3">
        <f t="shared" si="2"/>
        <v>143.2710759956548</v>
      </c>
    </row>
    <row r="23" spans="1:54" x14ac:dyDescent="0.25">
      <c r="A23" s="2">
        <f t="shared" si="0"/>
        <v>1981</v>
      </c>
      <c r="B23" s="2">
        <v>3</v>
      </c>
      <c r="C23" s="2">
        <f t="shared" si="3"/>
        <v>19</v>
      </c>
      <c r="D23" s="4">
        <f>AVERAGE('Pine Stumpage'!H60:H62)</f>
        <v>140.65978056990164</v>
      </c>
      <c r="E23" s="4">
        <f>AVERAGE('Pine Stumpage'!I60:I62)</f>
        <v>174.27269280654491</v>
      </c>
      <c r="F23" s="4">
        <f>AVERAGE('Pine Stumpage'!J60:J62)</f>
        <v>204</v>
      </c>
      <c r="G23" s="4" t="s">
        <v>98</v>
      </c>
      <c r="H23" s="4">
        <f>AVERAGE('Pine Stumpage'!V60:V62)</f>
        <v>163.66666666666666</v>
      </c>
      <c r="I23" s="4">
        <f>AVERAGE('Pine Stumpage'!W60:W62)</f>
        <v>160.40317328344764</v>
      </c>
      <c r="J23" s="4">
        <f>AVERAGE('Pine Stumpage'!AC60:AC62)</f>
        <v>124.72867902403823</v>
      </c>
      <c r="K23" s="4">
        <f>AVERAGE('Pine Stumpage'!AD60:AD62)</f>
        <v>167.15724427043162</v>
      </c>
      <c r="L23" s="4">
        <f>AVERAGE('Pine Stumpage'!AJ60:AJ62)</f>
        <v>215</v>
      </c>
      <c r="M23" s="4">
        <f>AVERAGE('Pine Stumpage'!AK60:AK62)</f>
        <v>193.66666666666666</v>
      </c>
      <c r="N23" s="4">
        <f>AVERAGE('Pine Stumpage'!AQ60:AQ62)</f>
        <v>175.38546029973</v>
      </c>
      <c r="O23" s="4">
        <f>AVERAGE('Pine Stumpage'!AR60:AR62)</f>
        <v>190</v>
      </c>
      <c r="P23" s="4">
        <f>AVERAGE('Pine Stumpage'!AX60:AX62)</f>
        <v>94.291195928753154</v>
      </c>
      <c r="Q23" s="4">
        <f>AVERAGE('Pine Stumpage'!AY60:AY62)</f>
        <v>153.12451237107896</v>
      </c>
      <c r="R23" s="4">
        <f>AVERAGE('Pine Stumpage'!AZ60:AZ62)</f>
        <v>120.33333333333333</v>
      </c>
      <c r="S23" s="4">
        <f>AVERAGE('Pine Stumpage'!BF60:BF62)</f>
        <v>168.24074666666667</v>
      </c>
      <c r="T23" s="4">
        <f>AVERAGE('Pine Stumpage'!BL60:BL62)</f>
        <v>68.327345309381244</v>
      </c>
      <c r="U23" s="4">
        <f>AVERAGE('Pine Stumpage'!BM60:BM62)</f>
        <v>62.275720164609062</v>
      </c>
      <c r="V23" s="4">
        <f>AVERAGE('Pine Stumpage'!BN60:BN62)</f>
        <v>210</v>
      </c>
      <c r="W23" s="4">
        <f>AVERAGE('Pine Stumpage'!BO60:BO62)</f>
        <v>214.33333333333334</v>
      </c>
      <c r="X23" s="4">
        <f>AVERAGE('Pine Stumpage'!BW60:BW62)</f>
        <v>73.486666666666679</v>
      </c>
      <c r="Y23" s="4">
        <f>AVERAGE('Pine Stumpage'!BX60:BX62)</f>
        <v>85.015915119363385</v>
      </c>
      <c r="Z23" s="4">
        <f>AVERAGE('Pine Stumpage'!CE60:CE62)</f>
        <v>13.6263324690291</v>
      </c>
      <c r="AA23" s="4">
        <f>AVERAGE('Pine Stumpage'!CF60:CF62)</f>
        <v>18.664122137404583</v>
      </c>
      <c r="AB23" s="4">
        <f>AVERAGE('Pine Stumpage'!CG60:CG62)</f>
        <v>11.5</v>
      </c>
      <c r="AC23" s="4" t="s">
        <v>98</v>
      </c>
      <c r="AD23" s="4">
        <f>AVERAGE('Pine Stumpage'!CS60:CS62)</f>
        <v>28</v>
      </c>
      <c r="AE23" s="4">
        <f>AVERAGE('Pine Stumpage'!CT60:CT62)</f>
        <v>23.682320441988953</v>
      </c>
      <c r="AF23" s="4">
        <f>AVERAGE('Pine Stumpage'!CZ60:CZ62)</f>
        <v>13.204125950054289</v>
      </c>
      <c r="AG23" s="4">
        <f>AVERAGE('Pine Stumpage'!DA60:DA62)</f>
        <v>23.67762788083192</v>
      </c>
      <c r="AH23" s="4">
        <f>AVERAGE('Pine Stumpage'!DG60:DG62)</f>
        <v>11.916666666666666</v>
      </c>
      <c r="AI23" s="4">
        <f>AVERAGE('Pine Stumpage'!DH60:DH62)</f>
        <v>9.75</v>
      </c>
      <c r="AJ23" s="4">
        <f>AVERAGE('Pine Stumpage'!DN60:DN62)</f>
        <v>10.950980392156859</v>
      </c>
      <c r="AK23" s="4">
        <f>AVERAGE('Pine Stumpage'!DO60:DO62)</f>
        <v>12.833333333333334</v>
      </c>
      <c r="AL23" s="4">
        <f>AVERAGE('Pine Stumpage'!DU60:DU62)</f>
        <v>7.0325203252032509</v>
      </c>
      <c r="AM23" s="4">
        <f>AVERAGE('Pine Stumpage'!DV60:DV62)</f>
        <v>8.8836477987421389</v>
      </c>
      <c r="AN23" s="4">
        <f>AVERAGE('Pine Stumpage'!EB60:EB62)</f>
        <v>10.616666666666667</v>
      </c>
      <c r="AO23" s="4">
        <f>AVERAGE('Pine Stumpage'!EC60:EC62)</f>
        <v>12.816326530612244</v>
      </c>
      <c r="AP23" s="4">
        <f>AVERAGE('Pine Stumpage'!EI60:EI62)</f>
        <v>5.9642857142857144</v>
      </c>
      <c r="AQ23" s="4">
        <f>AVERAGE('Pine Stumpage'!EJ60:EJ62)</f>
        <v>5.3703703703703702</v>
      </c>
      <c r="AR23" s="4">
        <f>AVERAGE('Pine Stumpage'!EK60:EK62)</f>
        <v>11</v>
      </c>
      <c r="AS23" s="4">
        <f>AVERAGE('Pine Stumpage'!EL60:EL62)</f>
        <v>10</v>
      </c>
      <c r="AT23" s="4">
        <f>AVERAGE('Pine Stumpage'!ET60:ET62)</f>
        <v>7.5992907801418452</v>
      </c>
      <c r="AU23" s="4">
        <f>AVERAGE('Pine Stumpage'!EU60:EU62)</f>
        <v>9.2585470085470103</v>
      </c>
      <c r="AV23" s="3">
        <f>'Pine Stumpage Quarterly'!AX24</f>
        <v>98.933333333333337</v>
      </c>
      <c r="AW23" s="4">
        <v>202.71666666666664</v>
      </c>
      <c r="AX23" s="3">
        <f>'Pine Stumpage Quarterly'!AZ24</f>
        <v>92.36666666666666</v>
      </c>
      <c r="AY23" s="4">
        <f>SUMPRODUCT(D23:F23,'Price Average'!D$49:F$49)+SUMPRODUCT(H23:T23,'Price Average'!H$49:T$49)+SUMPRODUCT(V23:Y23,'Price Average'!V$49:Y$49)</f>
        <v>153.87859326906235</v>
      </c>
      <c r="AZ23" s="27">
        <f>SUMPRODUCT(Z23:AB23,'Price Average'!Z$49:AB$49)+SUMPRODUCT(AD23:AO23,'Price Average'!AD$49:AO$49)+SUMPRODUCT(AR23:AU23,'Price Average'!AR$49:AU$49)</f>
        <v>15.226728579661176</v>
      </c>
      <c r="BA23" s="5" t="str">
        <f t="shared" si="1"/>
        <v>1981:3</v>
      </c>
      <c r="BB23" s="3">
        <f t="shared" si="2"/>
        <v>153.87859326906235</v>
      </c>
    </row>
    <row r="24" spans="1:54" x14ac:dyDescent="0.25">
      <c r="A24" s="2">
        <f t="shared" si="0"/>
        <v>1981</v>
      </c>
      <c r="B24" s="2">
        <v>4</v>
      </c>
      <c r="C24" s="2">
        <f t="shared" si="3"/>
        <v>20</v>
      </c>
      <c r="D24" s="4">
        <f>AVERAGE('Pine Stumpage'!H63:H65)</f>
        <v>137.04386032529101</v>
      </c>
      <c r="E24" s="4">
        <f>AVERAGE('Pine Stumpage'!I63:I65)</f>
        <v>167.21205227975653</v>
      </c>
      <c r="F24" s="4">
        <f>AVERAGE('Pine Stumpage'!J63:J65)</f>
        <v>196.66666666666666</v>
      </c>
      <c r="G24" s="4" t="s">
        <v>98</v>
      </c>
      <c r="H24" s="4">
        <f>AVERAGE('Pine Stumpage'!V63:V65)</f>
        <v>156</v>
      </c>
      <c r="I24" s="4">
        <f>AVERAGE('Pine Stumpage'!W63:W65)</f>
        <v>152.14314418346842</v>
      </c>
      <c r="J24" s="4">
        <f>AVERAGE('Pine Stumpage'!AC63:AC65)</f>
        <v>120.63464574031478</v>
      </c>
      <c r="K24" s="4">
        <f>AVERAGE('Pine Stumpage'!AD63:AD65)</f>
        <v>157.46926103893529</v>
      </c>
      <c r="L24" s="4">
        <f>AVERAGE('Pine Stumpage'!AJ63:AJ65)</f>
        <v>203.66666666666666</v>
      </c>
      <c r="M24" s="4">
        <f>AVERAGE('Pine Stumpage'!AK63:AK65)</f>
        <v>197.33333333333334</v>
      </c>
      <c r="N24" s="4">
        <f>AVERAGE('Pine Stumpage'!AQ63:AQ65)</f>
        <v>182.51549846411615</v>
      </c>
      <c r="O24" s="4">
        <f>AVERAGE('Pine Stumpage'!AR63:AR65)</f>
        <v>202.66666666666666</v>
      </c>
      <c r="P24" s="4">
        <f>AVERAGE('Pine Stumpage'!AX63:AX65)</f>
        <v>88.270534351145031</v>
      </c>
      <c r="Q24" s="4">
        <f>AVERAGE('Pine Stumpage'!AY63:AY65)</f>
        <v>147.18007089545597</v>
      </c>
      <c r="R24" s="4">
        <f>AVERAGE('Pine Stumpage'!AZ63:AZ65)</f>
        <v>103.33333333333333</v>
      </c>
      <c r="S24" s="4">
        <f>AVERAGE('Pine Stumpage'!BF63:BF65)</f>
        <v>156.46981333333335</v>
      </c>
      <c r="T24" s="4">
        <f>AVERAGE('Pine Stumpage'!BL63:BL65)</f>
        <v>59.21556886227544</v>
      </c>
      <c r="U24" s="4" t="s">
        <v>98</v>
      </c>
      <c r="V24" s="4">
        <f>AVERAGE('Pine Stumpage'!BN63:BN65)</f>
        <v>201.33333333333334</v>
      </c>
      <c r="W24" s="4">
        <f>AVERAGE('Pine Stumpage'!BO63:BO65)</f>
        <v>213.33333333333334</v>
      </c>
      <c r="X24" s="4">
        <f>AVERAGE('Pine Stumpage'!BW63:BW65)</f>
        <v>66.531111111111116</v>
      </c>
      <c r="Y24" s="4">
        <f>AVERAGE('Pine Stumpage'!BX63:BX65)</f>
        <v>75.465959328028291</v>
      </c>
      <c r="Z24" s="4">
        <f>AVERAGE('Pine Stumpage'!CE63:CE65)</f>
        <v>13.712186689714779</v>
      </c>
      <c r="AA24" s="4">
        <f>AVERAGE('Pine Stumpage'!CF63:CF65)</f>
        <v>19.187568157033809</v>
      </c>
      <c r="AB24" s="4">
        <f>AVERAGE('Pine Stumpage'!CG63:CG65)</f>
        <v>11.833333333333334</v>
      </c>
      <c r="AC24" s="4" t="s">
        <v>98</v>
      </c>
      <c r="AD24" s="4">
        <f>AVERAGE('Pine Stumpage'!CS63:CS65)</f>
        <v>29</v>
      </c>
      <c r="AE24" s="4">
        <f>AVERAGE('Pine Stumpage'!CT63:CT65)</f>
        <v>24.082642725598532</v>
      </c>
      <c r="AF24" s="4">
        <f>AVERAGE('Pine Stumpage'!CZ63:CZ65)</f>
        <v>13.314875135722041</v>
      </c>
      <c r="AG24" s="4">
        <f>AVERAGE('Pine Stumpage'!DA63:DA65)</f>
        <v>23.166385609893194</v>
      </c>
      <c r="AH24" s="4">
        <f>AVERAGE('Pine Stumpage'!DG63:DG65)</f>
        <v>12.833333333333334</v>
      </c>
      <c r="AI24" s="4">
        <f>AVERAGE('Pine Stumpage'!DH63:DH65)</f>
        <v>10.833333333333334</v>
      </c>
      <c r="AJ24" s="4">
        <f>AVERAGE('Pine Stumpage'!DN63:DN65)</f>
        <v>11.735294117647056</v>
      </c>
      <c r="AK24" s="4">
        <f>AVERAGE('Pine Stumpage'!DO63:DO65)</f>
        <v>13.5</v>
      </c>
      <c r="AL24" s="4">
        <f>AVERAGE('Pine Stumpage'!DU63:DU65)</f>
        <v>6.4918699186991846</v>
      </c>
      <c r="AM24" s="4">
        <f>AVERAGE('Pine Stumpage'!DV63:DV65)</f>
        <v>8.635220125786164</v>
      </c>
      <c r="AN24" s="4">
        <f>AVERAGE('Pine Stumpage'!EB63:EB65)</f>
        <v>11.116666666666667</v>
      </c>
      <c r="AO24" s="4">
        <f>AVERAGE('Pine Stumpage'!EC63:EC65)</f>
        <v>13.143877551020408</v>
      </c>
      <c r="AP24" s="4">
        <f>AVERAGE('Pine Stumpage'!EI63:EI65)</f>
        <v>4.7261904761904772</v>
      </c>
      <c r="AQ24" s="4">
        <f>AVERAGE('Pine Stumpage'!EJ63:EJ65)</f>
        <v>5.3703703703703702</v>
      </c>
      <c r="AR24" s="4">
        <f>AVERAGE('Pine Stumpage'!EK63:EK65)</f>
        <v>11</v>
      </c>
      <c r="AS24" s="4">
        <f>AVERAGE('Pine Stumpage'!EL63:EL65)</f>
        <v>11</v>
      </c>
      <c r="AT24" s="4">
        <f>AVERAGE('Pine Stumpage'!ET63:ET65)</f>
        <v>7.921985815602838</v>
      </c>
      <c r="AU24" s="4">
        <f>AVERAGE('Pine Stumpage'!EU63:EU65)</f>
        <v>10.379273504273506</v>
      </c>
      <c r="AV24" s="3">
        <f>'Pine Stumpage Quarterly'!AX25</f>
        <v>98.833333333333329</v>
      </c>
      <c r="AW24" s="4">
        <v>206.08666666666664</v>
      </c>
      <c r="AX24" s="3">
        <f>'Pine Stumpage Quarterly'!AZ25</f>
        <v>93.7</v>
      </c>
      <c r="AY24" s="4">
        <f>SUMPRODUCT(D24:F24,'Price Average'!D$49:F$49)+SUMPRODUCT(H24:T24,'Price Average'!H$49:T$49)+SUMPRODUCT(V24:Y24,'Price Average'!V$49:Y$49)</f>
        <v>148.82182021942305</v>
      </c>
      <c r="AZ24" s="27">
        <f>SUMPRODUCT(Z24:AB24,'Price Average'!Z$49:AB$49)+SUMPRODUCT(AD24:AO24,'Price Average'!AD$49:AO$49)+SUMPRODUCT(AR24:AU24,'Price Average'!AR$49:AU$49)</f>
        <v>15.638365423976964</v>
      </c>
      <c r="BA24" s="5" t="str">
        <f t="shared" si="1"/>
        <v>1981:4</v>
      </c>
      <c r="BB24" s="3">
        <f t="shared" si="2"/>
        <v>148.82182021942305</v>
      </c>
    </row>
    <row r="25" spans="1:54" x14ac:dyDescent="0.25">
      <c r="A25" s="2">
        <f t="shared" si="0"/>
        <v>1982</v>
      </c>
      <c r="B25" s="2">
        <v>1</v>
      </c>
      <c r="C25" s="2">
        <f t="shared" si="3"/>
        <v>21</v>
      </c>
      <c r="D25" s="4">
        <f>AVERAGE('Pine Stumpage'!H66:H68)</f>
        <v>111.69631799378199</v>
      </c>
      <c r="E25" s="4">
        <f>AVERAGE('Pine Stumpage'!I66:I68)</f>
        <v>145.12674847849942</v>
      </c>
      <c r="F25" s="4">
        <f>AVERAGE('Pine Stumpage'!J66:J68)</f>
        <v>168</v>
      </c>
      <c r="G25" s="4" t="s">
        <v>98</v>
      </c>
      <c r="H25" s="4">
        <f>AVERAGE('Pine Stumpage'!V66:V68)</f>
        <v>153.66666666666666</v>
      </c>
      <c r="I25" s="4">
        <f>AVERAGE('Pine Stumpage'!W66:W68)</f>
        <v>133.49234393404006</v>
      </c>
      <c r="J25" s="4">
        <f>AVERAGE('Pine Stumpage'!AC66:AC68)</f>
        <v>93.36115996933205</v>
      </c>
      <c r="K25" s="4">
        <f>AVERAGE('Pine Stumpage'!AD66:AD68)</f>
        <v>150.1957050483478</v>
      </c>
      <c r="L25" s="4">
        <f>AVERAGE('Pine Stumpage'!AJ66:AJ68)</f>
        <v>165.66666666666666</v>
      </c>
      <c r="M25" s="4">
        <f>AVERAGE('Pine Stumpage'!AK66:AK68)</f>
        <v>159.33333333333334</v>
      </c>
      <c r="N25" s="4">
        <f>AVERAGE('Pine Stumpage'!AQ66:AQ68)</f>
        <v>146.89919017034347</v>
      </c>
      <c r="O25" s="4">
        <f>AVERAGE('Pine Stumpage'!AR66:AR68)</f>
        <v>158</v>
      </c>
      <c r="P25" s="4">
        <f>AVERAGE('Pine Stumpage'!AX66:AX68)</f>
        <v>82.799083969465627</v>
      </c>
      <c r="Q25" s="4">
        <f>AVERAGE('Pine Stumpage'!AY66:AY68)</f>
        <v>137.59865690518183</v>
      </c>
      <c r="R25" s="4">
        <f>AVERAGE('Pine Stumpage'!AZ66:AZ68)</f>
        <v>85.666666666666671</v>
      </c>
      <c r="S25" s="4">
        <f>AVERAGE('Pine Stumpage'!BF66:BF68)</f>
        <v>149.05274666666665</v>
      </c>
      <c r="T25" s="4">
        <f>AVERAGE('Pine Stumpage'!BL66:BL68)</f>
        <v>52.221556886227546</v>
      </c>
      <c r="U25" s="4" t="s">
        <v>98</v>
      </c>
      <c r="V25" s="4">
        <f>AVERAGE('Pine Stumpage'!BN66:BN68)</f>
        <v>167.33333333333334</v>
      </c>
      <c r="W25" s="4">
        <f>AVERAGE('Pine Stumpage'!BO66:BO68)</f>
        <v>179.33333333333334</v>
      </c>
      <c r="X25" s="4">
        <f>AVERAGE('Pine Stumpage'!BW66:BW68)</f>
        <v>60.353333333333346</v>
      </c>
      <c r="Y25" s="4">
        <f>AVERAGE('Pine Stumpage'!BX66:BX68)</f>
        <v>81.240937223695838</v>
      </c>
      <c r="Z25" s="4">
        <f>AVERAGE('Pine Stumpage'!CE66:CE68)</f>
        <v>13.186977816191302</v>
      </c>
      <c r="AA25" s="4">
        <f>AVERAGE('Pine Stumpage'!CF66:CF68)</f>
        <v>19.520901490367141</v>
      </c>
      <c r="AB25" s="4">
        <f>AVERAGE('Pine Stumpage'!CG66:CG68)</f>
        <v>14.666666666666666</v>
      </c>
      <c r="AC25" s="4" t="s">
        <v>98</v>
      </c>
      <c r="AD25" s="4">
        <f>AVERAGE('Pine Stumpage'!CS66:CS68)</f>
        <v>29</v>
      </c>
      <c r="AE25" s="4">
        <f>AVERAGE('Pine Stumpage'!CT66:CT68)</f>
        <v>24.3225138121547</v>
      </c>
      <c r="AF25" s="4">
        <f>AVERAGE('Pine Stumpage'!CZ66:CZ68)</f>
        <v>12.902280130293159</v>
      </c>
      <c r="AG25" s="4">
        <f>AVERAGE('Pine Stumpage'!DA66:DA68)</f>
        <v>23.454187745924667</v>
      </c>
      <c r="AH25" s="4">
        <f>AVERAGE('Pine Stumpage'!DG66:DG68)</f>
        <v>15.166666666666666</v>
      </c>
      <c r="AI25" s="4">
        <f>AVERAGE('Pine Stumpage'!DH66:DH68)</f>
        <v>12.666666666666666</v>
      </c>
      <c r="AJ25" s="4">
        <f>AVERAGE('Pine Stumpage'!DN66:DN68)</f>
        <v>12.401960784313721</v>
      </c>
      <c r="AK25" s="4">
        <f>AVERAGE('Pine Stumpage'!DO66:DO68)</f>
        <v>14.166666666666666</v>
      </c>
      <c r="AL25" s="4">
        <f>AVERAGE('Pine Stumpage'!DU66:DU68)</f>
        <v>6.7411924119241178</v>
      </c>
      <c r="AM25" s="4">
        <f>AVERAGE('Pine Stumpage'!DV66:DV68)</f>
        <v>9.0283018867924536</v>
      </c>
      <c r="AN25" s="4">
        <f>AVERAGE('Pine Stumpage'!EB66:EB68)</f>
        <v>11.266666666666666</v>
      </c>
      <c r="AO25" s="4">
        <f>AVERAGE('Pine Stumpage'!EC66:EC68)</f>
        <v>14.758843537414963</v>
      </c>
      <c r="AP25" s="4">
        <f>AVERAGE('Pine Stumpage'!EI66:EI68)</f>
        <v>4.5714285714285721</v>
      </c>
      <c r="AQ25" s="4">
        <f>AVERAGE('Pine Stumpage'!EJ66:EJ68)</f>
        <v>5.3703703703703702</v>
      </c>
      <c r="AR25" s="4">
        <f>AVERAGE('Pine Stumpage'!EK66:EK68)</f>
        <v>13.916666666666666</v>
      </c>
      <c r="AS25" s="4">
        <f>AVERAGE('Pine Stumpage'!EL66:EL68)</f>
        <v>12.583333333333334</v>
      </c>
      <c r="AT25" s="4">
        <f>AVERAGE('Pine Stumpage'!ET66:ET68)</f>
        <v>8.8989361702127674</v>
      </c>
      <c r="AU25" s="4">
        <f>AVERAGE('Pine Stumpage'!EU66:EU68)</f>
        <v>11.181089743589746</v>
      </c>
      <c r="AV25" s="3">
        <f>'Pine Stumpage Quarterly'!AX26</f>
        <v>99.7</v>
      </c>
      <c r="AW25" s="4">
        <v>194.70666666666665</v>
      </c>
      <c r="AX25" s="3">
        <f>'Pine Stumpage Quarterly'!AZ26</f>
        <v>94.466666666666654</v>
      </c>
      <c r="AY25" s="4">
        <f>SUMPRODUCT(D25:F25,'Price Average'!D$49:F$49)+SUMPRODUCT(H25:T25,'Price Average'!H$49:T$49)+SUMPRODUCT(V25:Y25,'Price Average'!V$49:Y$49)</f>
        <v>128.38058504047055</v>
      </c>
      <c r="AZ25" s="27">
        <f>SUMPRODUCT(Z25:AB25,'Price Average'!Z$49:AB$49)+SUMPRODUCT(AD25:AO25,'Price Average'!AD$49:AO$49)+SUMPRODUCT(AR25:AU25,'Price Average'!AR$49:AU$49)</f>
        <v>16.237161551856563</v>
      </c>
      <c r="BA25" s="5" t="str">
        <f t="shared" si="1"/>
        <v>1982:1</v>
      </c>
      <c r="BB25" s="3">
        <f t="shared" si="2"/>
        <v>128.38058504047055</v>
      </c>
    </row>
    <row r="26" spans="1:54" x14ac:dyDescent="0.25">
      <c r="A26" s="2">
        <f t="shared" si="0"/>
        <v>1982</v>
      </c>
      <c r="B26" s="2">
        <v>2</v>
      </c>
      <c r="C26" s="2">
        <f t="shared" si="3"/>
        <v>22</v>
      </c>
      <c r="D26" s="4">
        <f>AVERAGE('Pine Stumpage'!H69:H71)</f>
        <v>127.874148873301</v>
      </c>
      <c r="E26" s="4">
        <f>AVERAGE('Pine Stumpage'!I69:I71)</f>
        <v>160.92359572982139</v>
      </c>
      <c r="F26" s="4">
        <f>AVERAGE('Pine Stumpage'!J69:J71)</f>
        <v>173.33333333333334</v>
      </c>
      <c r="G26" s="4" t="s">
        <v>98</v>
      </c>
      <c r="H26" s="4">
        <f>AVERAGE('Pine Stumpage'!V69:V71)</f>
        <v>147.66666666666666</v>
      </c>
      <c r="I26" s="4">
        <f>AVERAGE('Pine Stumpage'!W69:W71)</f>
        <v>132.2392434005404</v>
      </c>
      <c r="J26" s="4">
        <f>AVERAGE('Pine Stumpage'!AC69:AC71)</f>
        <v>107.02142245072837</v>
      </c>
      <c r="K26" s="4">
        <f>AVERAGE('Pine Stumpage'!AD69:AD71)</f>
        <v>158.4635463012398</v>
      </c>
      <c r="L26" s="4">
        <f>AVERAGE('Pine Stumpage'!AJ69:AJ71)</f>
        <v>159.33333333333334</v>
      </c>
      <c r="M26" s="4">
        <f>AVERAGE('Pine Stumpage'!AK69:AK71)</f>
        <v>162</v>
      </c>
      <c r="N26" s="4">
        <f>AVERAGE('Pine Stumpage'!AQ69:AQ71)</f>
        <v>132.25300195476123</v>
      </c>
      <c r="O26" s="4">
        <f>AVERAGE('Pine Stumpage'!AR69:AR71)</f>
        <v>143.33333333333334</v>
      </c>
      <c r="P26" s="4">
        <f>AVERAGE('Pine Stumpage'!AX69:AX71)</f>
        <v>76.662188295165379</v>
      </c>
      <c r="Q26" s="4">
        <f>AVERAGE('Pine Stumpage'!AY69:AY71)</f>
        <v>141.39941929852691</v>
      </c>
      <c r="R26" s="4">
        <f>AVERAGE('Pine Stumpage'!AZ69:AZ71)</f>
        <v>81</v>
      </c>
      <c r="S26" s="4">
        <f>AVERAGE('Pine Stumpage'!BF69:BF71)</f>
        <v>145.35669333333331</v>
      </c>
      <c r="T26" s="4">
        <f>AVERAGE('Pine Stumpage'!BL69:BL71)</f>
        <v>61.194610778443113</v>
      </c>
      <c r="U26" s="4" t="s">
        <v>98</v>
      </c>
      <c r="V26" s="4">
        <f>AVERAGE('Pine Stumpage'!BN69:BN71)</f>
        <v>172.66666666666666</v>
      </c>
      <c r="W26" s="4">
        <f>AVERAGE('Pine Stumpage'!BO69:BO71)</f>
        <v>173.66666666666666</v>
      </c>
      <c r="X26" s="4">
        <f>AVERAGE('Pine Stumpage'!BW69:BW71)</f>
        <v>56.888888888888893</v>
      </c>
      <c r="Y26" s="4">
        <f>AVERAGE('Pine Stumpage'!BX69:BX71)</f>
        <v>82.157824933686996</v>
      </c>
      <c r="Z26" s="4">
        <f>AVERAGE('Pine Stumpage'!CE69:CE71)</f>
        <v>14.394122731201383</v>
      </c>
      <c r="AA26" s="4">
        <f>AVERAGE('Pine Stumpage'!CF69:CF71)</f>
        <v>21.140676117775357</v>
      </c>
      <c r="AB26" s="4">
        <f>AVERAGE('Pine Stumpage'!CG69:CG71)</f>
        <v>16</v>
      </c>
      <c r="AC26" s="4" t="s">
        <v>98</v>
      </c>
      <c r="AD26" s="4">
        <f>AVERAGE('Pine Stumpage'!CS69:CS71)</f>
        <v>31</v>
      </c>
      <c r="AE26" s="4">
        <f>AVERAGE('Pine Stumpage'!CT69:CT71)</f>
        <v>25.842771639042358</v>
      </c>
      <c r="AF26" s="4">
        <f>AVERAGE('Pine Stumpage'!CZ69:CZ71)</f>
        <v>13.932681867535287</v>
      </c>
      <c r="AG26" s="4">
        <f>AVERAGE('Pine Stumpage'!DA69:DA71)</f>
        <v>26.196739741427763</v>
      </c>
      <c r="AH26" s="4">
        <f>AVERAGE('Pine Stumpage'!DG69:DG71)</f>
        <v>17.333333333333332</v>
      </c>
      <c r="AI26" s="4">
        <f>AVERAGE('Pine Stumpage'!DH69:DH71)</f>
        <v>14.333333333333334</v>
      </c>
      <c r="AJ26" s="4">
        <f>AVERAGE('Pine Stumpage'!DN69:DN71)</f>
        <v>11.225490196078427</v>
      </c>
      <c r="AK26" s="4">
        <f>AVERAGE('Pine Stumpage'!DO69:DO71)</f>
        <v>14.166666666666666</v>
      </c>
      <c r="AL26" s="4">
        <f>AVERAGE('Pine Stumpage'!DU69:DU71)</f>
        <v>6.9918699186991846</v>
      </c>
      <c r="AM26" s="4">
        <f>AVERAGE('Pine Stumpage'!DV69:DV71)</f>
        <v>8.9559748427672954</v>
      </c>
      <c r="AN26" s="4">
        <f>AVERAGE('Pine Stumpage'!EB69:EB71)</f>
        <v>11.466666666666667</v>
      </c>
      <c r="AO26" s="4">
        <f>AVERAGE('Pine Stumpage'!EC69:EC71)</f>
        <v>16.931292517006799</v>
      </c>
      <c r="AP26" s="4" t="s">
        <v>98</v>
      </c>
      <c r="AQ26" s="4" t="s">
        <v>98</v>
      </c>
      <c r="AR26" s="4">
        <f>AVERAGE('Pine Stumpage'!EK69:EK71)</f>
        <v>15.25</v>
      </c>
      <c r="AS26" s="4">
        <f>AVERAGE('Pine Stumpage'!EL69:EL71)</f>
        <v>13</v>
      </c>
      <c r="AT26" s="4">
        <f>AVERAGE('Pine Stumpage'!ET69:ET71)</f>
        <v>8.6914893617021285</v>
      </c>
      <c r="AU26" s="4">
        <f>AVERAGE('Pine Stumpage'!EU69:EU71)</f>
        <v>10.362179487179489</v>
      </c>
      <c r="AV26" s="3">
        <f>'Pine Stumpage Quarterly'!AX27</f>
        <v>99.8</v>
      </c>
      <c r="AW26" s="4">
        <v>193.38666666666668</v>
      </c>
      <c r="AX26" s="3">
        <f>'Pine Stumpage Quarterly'!AZ27</f>
        <v>95.899999999999991</v>
      </c>
      <c r="AY26" s="4">
        <f>SUMPRODUCT(D26:F26,'Price Average'!D$49:F$49)+SUMPRODUCT(H26:T26,'Price Average'!H$49:T$49)+SUMPRODUCT(V26:Y26,'Price Average'!V$49:Y$49)</f>
        <v>129.71563402195008</v>
      </c>
      <c r="AZ26" s="27">
        <f>SUMPRODUCT(Z26:AB26,'Price Average'!Z$49:AB$49)+SUMPRODUCT(AD26:AO26,'Price Average'!AD$49:AO$49)+SUMPRODUCT(AR26:AU26,'Price Average'!AR$49:AU$49)</f>
        <v>17.406021770697045</v>
      </c>
      <c r="BA26" s="5" t="str">
        <f t="shared" si="1"/>
        <v>1982:2</v>
      </c>
      <c r="BB26" s="3">
        <f t="shared" si="2"/>
        <v>129.71563402195008</v>
      </c>
    </row>
    <row r="27" spans="1:54" x14ac:dyDescent="0.25">
      <c r="A27" s="2">
        <f t="shared" si="0"/>
        <v>1982</v>
      </c>
      <c r="B27" s="2">
        <v>3</v>
      </c>
      <c r="C27" s="2">
        <f t="shared" si="3"/>
        <v>23</v>
      </c>
      <c r="D27" s="4">
        <f>AVERAGE('Pine Stumpage'!H72:H74)</f>
        <v>133.40561165497573</v>
      </c>
      <c r="E27" s="4">
        <f>AVERAGE('Pine Stumpage'!I72:I74)</f>
        <v>159.79341514516611</v>
      </c>
      <c r="F27" s="4">
        <f>AVERAGE('Pine Stumpage'!J72:J74)</f>
        <v>156.66666666666666</v>
      </c>
      <c r="G27" s="4" t="s">
        <v>98</v>
      </c>
      <c r="H27" s="4">
        <f>AVERAGE('Pine Stumpage'!V72:V74)</f>
        <v>158.33333333333334</v>
      </c>
      <c r="I27" s="4">
        <f>AVERAGE('Pine Stumpage'!W72:W74)</f>
        <v>141.12582276726945</v>
      </c>
      <c r="J27" s="4">
        <f>AVERAGE('Pine Stumpage'!AC72:AC74)</f>
        <v>109.98295223920984</v>
      </c>
      <c r="K27" s="4">
        <f>AVERAGE('Pine Stumpage'!AD72:AD74)</f>
        <v>162.74034525716311</v>
      </c>
      <c r="L27" s="4">
        <f>AVERAGE('Pine Stumpage'!AJ72:AJ74)</f>
        <v>154</v>
      </c>
      <c r="M27" s="4">
        <f>AVERAGE('Pine Stumpage'!AK72:AK74)</f>
        <v>154.33333333333334</v>
      </c>
      <c r="N27" s="4">
        <f>AVERAGE('Pine Stumpage'!AQ72:AQ74)</f>
        <v>124.38667039002139</v>
      </c>
      <c r="O27" s="4">
        <f>AVERAGE('Pine Stumpage'!AR72:AR74)</f>
        <v>137.66666666666666</v>
      </c>
      <c r="P27" s="4">
        <f>AVERAGE('Pine Stumpage'!AX72:AX74)</f>
        <v>85.897913486005066</v>
      </c>
      <c r="Q27" s="4">
        <f>AVERAGE('Pine Stumpage'!AY72:AY74)</f>
        <v>137.71647161509827</v>
      </c>
      <c r="R27" s="4">
        <f>AVERAGE('Pine Stumpage'!AZ72:AZ74)</f>
        <v>92.333333333333329</v>
      </c>
      <c r="S27" s="4">
        <f>AVERAGE('Pine Stumpage'!BF72:BF74)</f>
        <v>152.75322666666665</v>
      </c>
      <c r="T27" s="4">
        <f>AVERAGE('Pine Stumpage'!BL72:BL74)</f>
        <v>57.185628742514972</v>
      </c>
      <c r="U27" s="4" t="s">
        <v>98</v>
      </c>
      <c r="V27" s="4">
        <f>AVERAGE('Pine Stumpage'!BN72:BN74)</f>
        <v>166.33333333333334</v>
      </c>
      <c r="W27" s="4">
        <f>AVERAGE('Pine Stumpage'!BO72:BO74)</f>
        <v>167.33333333333334</v>
      </c>
      <c r="X27" s="4">
        <f>AVERAGE('Pine Stumpage'!BW72:BW74)</f>
        <v>58.873333333333335</v>
      </c>
      <c r="Y27" s="4">
        <f>AVERAGE('Pine Stumpage'!BX72:BX74)</f>
        <v>90.641467727674623</v>
      </c>
      <c r="Z27" s="4">
        <f>AVERAGE('Pine Stumpage'!CE72:CE74)</f>
        <v>13.030394698934026</v>
      </c>
      <c r="AA27" s="4">
        <f>AVERAGE('Pine Stumpage'!CF72:CF74)</f>
        <v>18.410214467466375</v>
      </c>
      <c r="AB27" s="4">
        <f>AVERAGE('Pine Stumpage'!CG72:CG74)</f>
        <v>16</v>
      </c>
      <c r="AC27" s="4" t="s">
        <v>98</v>
      </c>
      <c r="AD27" s="4">
        <f>AVERAGE('Pine Stumpage'!CS72:CS74)</f>
        <v>31.666666666666668</v>
      </c>
      <c r="AE27" s="4">
        <f>AVERAGE('Pine Stumpage'!CT72:CT74)</f>
        <v>28.668278084714554</v>
      </c>
      <c r="AF27" s="4">
        <f>AVERAGE('Pine Stumpage'!CZ72:CZ74)</f>
        <v>13.631921824104234</v>
      </c>
      <c r="AG27" s="4">
        <f>AVERAGE('Pine Stumpage'!DA72:DA74)</f>
        <v>25.613265879707694</v>
      </c>
      <c r="AH27" s="4">
        <f>AVERAGE('Pine Stumpage'!DG72:DG74)</f>
        <v>16.833333333333332</v>
      </c>
      <c r="AI27" s="4">
        <f>AVERAGE('Pine Stumpage'!DH72:DH74)</f>
        <v>14.5</v>
      </c>
      <c r="AJ27" s="4">
        <f>AVERAGE('Pine Stumpage'!DN72:DN74)</f>
        <v>10.735294117647056</v>
      </c>
      <c r="AK27" s="4">
        <f>AVERAGE('Pine Stumpage'!DO72:DO74)</f>
        <v>12.5</v>
      </c>
      <c r="AL27" s="4">
        <f>AVERAGE('Pine Stumpage'!DU72:DU74)</f>
        <v>6.9918699186991846</v>
      </c>
      <c r="AM27" s="4">
        <f>AVERAGE('Pine Stumpage'!DV72:DV74)</f>
        <v>8.9559748427672954</v>
      </c>
      <c r="AN27" s="4">
        <f>AVERAGE('Pine Stumpage'!EB72:EB74)</f>
        <v>11.333333333333334</v>
      </c>
      <c r="AO27" s="4">
        <f>AVERAGE('Pine Stumpage'!EC72:EC74)</f>
        <v>15.712925170068026</v>
      </c>
      <c r="AP27" s="4">
        <f>AVERAGE('Pine Stumpage'!EI72:EI74)</f>
        <v>3.0357142857142856</v>
      </c>
      <c r="AQ27" s="4" t="s">
        <v>98</v>
      </c>
      <c r="AR27" s="4">
        <f>AVERAGE('Pine Stumpage'!EK72:EK74)</f>
        <v>15</v>
      </c>
      <c r="AS27" s="4">
        <f>AVERAGE('Pine Stumpage'!EL72:EL74)</f>
        <v>16</v>
      </c>
      <c r="AT27" s="4">
        <f>AVERAGE('Pine Stumpage'!ET72:ET74)</f>
        <v>8.7375886524822715</v>
      </c>
      <c r="AU27" s="4">
        <f>AVERAGE('Pine Stumpage'!EU72:EU74)</f>
        <v>10.436965811965814</v>
      </c>
      <c r="AV27" s="3">
        <f>'Pine Stumpage Quarterly'!AX28</f>
        <v>100.23333333333333</v>
      </c>
      <c r="AW27" s="4">
        <v>201.73666666666668</v>
      </c>
      <c r="AX27" s="3">
        <f>'Pine Stumpage Quarterly'!AZ28</f>
        <v>97.7</v>
      </c>
      <c r="AY27" s="4">
        <f>SUMPRODUCT(D27:F27,'Price Average'!D$49:F$49)+SUMPRODUCT(H27:T27,'Price Average'!H$49:T$49)+SUMPRODUCT(V27:Y27,'Price Average'!V$49:Y$49)</f>
        <v>128.58966331564102</v>
      </c>
      <c r="AZ27" s="27">
        <f>SUMPRODUCT(Z27:AB27,'Price Average'!Z$49:AB$49)+SUMPRODUCT(AD27:AO27,'Price Average'!AD$49:AO$49)+SUMPRODUCT(AR27:AU27,'Price Average'!AR$49:AU$49)</f>
        <v>17.326698932275324</v>
      </c>
      <c r="BA27" s="5" t="str">
        <f t="shared" si="1"/>
        <v>1982:3</v>
      </c>
      <c r="BB27" s="3">
        <f t="shared" si="2"/>
        <v>128.58966331564102</v>
      </c>
    </row>
    <row r="28" spans="1:54" x14ac:dyDescent="0.25">
      <c r="A28" s="2">
        <f t="shared" si="0"/>
        <v>1982</v>
      </c>
      <c r="B28" s="2">
        <v>4</v>
      </c>
      <c r="C28" s="2">
        <f t="shared" si="3"/>
        <v>24</v>
      </c>
      <c r="D28" s="4">
        <f>AVERAGE('Pine Stumpage'!H75:H77)</f>
        <v>134.09257689046487</v>
      </c>
      <c r="E28" s="4">
        <f>AVERAGE('Pine Stumpage'!I75:I77)</f>
        <v>157.309687718248</v>
      </c>
      <c r="F28" s="4">
        <f>AVERAGE('Pine Stumpage'!J75:J77)</f>
        <v>145.66666666666666</v>
      </c>
      <c r="G28" s="4" t="s">
        <v>98</v>
      </c>
      <c r="H28" s="4">
        <f>AVERAGE('Pine Stumpage'!V75:V77)</f>
        <v>158.66666666666666</v>
      </c>
      <c r="I28" s="4">
        <f>AVERAGE('Pine Stumpage'!W75:W77)</f>
        <v>147.39278043372826</v>
      </c>
      <c r="J28" s="4">
        <f>AVERAGE('Pine Stumpage'!AC75:AC77)</f>
        <v>116.15388084607405</v>
      </c>
      <c r="K28" s="4">
        <f>AVERAGE('Pine Stumpage'!AD75:AD77)</f>
        <v>157.54788317415111</v>
      </c>
      <c r="L28" s="4">
        <f>AVERAGE('Pine Stumpage'!AJ75:AJ77)</f>
        <v>135.33333333333334</v>
      </c>
      <c r="M28" s="4">
        <f>AVERAGE('Pine Stumpage'!AK75:AK77)</f>
        <v>132.33333333333334</v>
      </c>
      <c r="N28" s="4">
        <f>AVERAGE('Pine Stumpage'!AQ75:AQ77)</f>
        <v>114.26063483198361</v>
      </c>
      <c r="O28" s="4">
        <f>AVERAGE('Pine Stumpage'!AR75:AR77)</f>
        <v>125</v>
      </c>
      <c r="P28" s="4">
        <f>AVERAGE('Pine Stumpage'!AX75:AX77)</f>
        <v>90.213027989821867</v>
      </c>
      <c r="Q28" s="4">
        <f>AVERAGE('Pine Stumpage'!AY75:AY77)</f>
        <v>129.62355937939762</v>
      </c>
      <c r="R28" s="4">
        <f>AVERAGE('Pine Stumpage'!AZ75:AZ77)</f>
        <v>99.333333333333329</v>
      </c>
      <c r="S28" s="4">
        <f>AVERAGE('Pine Stumpage'!BF75:BF77)</f>
        <v>148.08655999999999</v>
      </c>
      <c r="T28" s="4">
        <f>AVERAGE('Pine Stumpage'!BL75:BL77)</f>
        <v>61.119760479041915</v>
      </c>
      <c r="U28" s="4" t="s">
        <v>98</v>
      </c>
      <c r="V28" s="4">
        <f>AVERAGE('Pine Stumpage'!BN75:BN77)</f>
        <v>146.66666666666666</v>
      </c>
      <c r="W28" s="4">
        <f>AVERAGE('Pine Stumpage'!BO75:BO77)</f>
        <v>147.33333333333334</v>
      </c>
      <c r="X28" s="4">
        <f>AVERAGE('Pine Stumpage'!BW75:BW77)</f>
        <v>61.788888888888891</v>
      </c>
      <c r="Y28" s="4">
        <f>AVERAGE('Pine Stumpage'!BX75:BX77)</f>
        <v>87.89168877099911</v>
      </c>
      <c r="Z28" s="4">
        <f>AVERAGE('Pine Stumpage'!CE75:CE77)</f>
        <v>13.383895131086144</v>
      </c>
      <c r="AA28" s="4">
        <f>AVERAGE('Pine Stumpage'!CF75:CF77)</f>
        <v>16.506543075245364</v>
      </c>
      <c r="AB28" s="4">
        <f>AVERAGE('Pine Stumpage'!CG75:CG77)</f>
        <v>16</v>
      </c>
      <c r="AC28" s="4" t="s">
        <v>98</v>
      </c>
      <c r="AD28" s="4">
        <f>AVERAGE('Pine Stumpage'!CS75:CS77)</f>
        <v>30.666666666666668</v>
      </c>
      <c r="AE28" s="4">
        <f>AVERAGE('Pine Stumpage'!CT75:CT77)</f>
        <v>24.430018416206266</v>
      </c>
      <c r="AF28" s="4">
        <f>AVERAGE('Pine Stumpage'!CZ75:CZ77)</f>
        <v>12.466340933767645</v>
      </c>
      <c r="AG28" s="4">
        <f>AVERAGE('Pine Stumpage'!DA75:DA77)</f>
        <v>22.098088813940411</v>
      </c>
      <c r="AH28" s="4">
        <f>AVERAGE('Pine Stumpage'!DG75:DG77)</f>
        <v>16.333333333333332</v>
      </c>
      <c r="AI28" s="4">
        <f>AVERAGE('Pine Stumpage'!DH75:DH77)</f>
        <v>15</v>
      </c>
      <c r="AJ28" s="4">
        <f>AVERAGE('Pine Stumpage'!DN75:DN77)</f>
        <v>11.294117647058821</v>
      </c>
      <c r="AK28" s="4">
        <f>AVERAGE('Pine Stumpage'!DO75:DO77)</f>
        <v>12</v>
      </c>
      <c r="AL28" s="4">
        <f>AVERAGE('Pine Stumpage'!DU75:DU77)</f>
        <v>6.9918699186991846</v>
      </c>
      <c r="AM28" s="4">
        <f>AVERAGE('Pine Stumpage'!DV75:DV77)</f>
        <v>9.0754716981132084</v>
      </c>
      <c r="AN28" s="4">
        <f>AVERAGE('Pine Stumpage'!EB75:EB77)</f>
        <v>11.183333333333335</v>
      </c>
      <c r="AO28" s="4">
        <f>AVERAGE('Pine Stumpage'!EC75:EC77)</f>
        <v>13.98299319727891</v>
      </c>
      <c r="AP28" s="4" t="s">
        <v>98</v>
      </c>
      <c r="AQ28" s="4" t="s">
        <v>98</v>
      </c>
      <c r="AR28" s="4">
        <f>AVERAGE('Pine Stumpage'!EK75:EK77)</f>
        <v>12.666666666666666</v>
      </c>
      <c r="AS28" s="4">
        <f>AVERAGE('Pine Stumpage'!EL75:EL77)</f>
        <v>15.333333333333334</v>
      </c>
      <c r="AT28" s="4">
        <f>AVERAGE('Pine Stumpage'!ET75:ET77)</f>
        <v>8.7375886524822697</v>
      </c>
      <c r="AU28" s="4">
        <f>AVERAGE('Pine Stumpage'!EU75:EU77)</f>
        <v>10.345085470085472</v>
      </c>
      <c r="AV28" s="3">
        <f>'Pine Stumpage Quarterly'!AX29</f>
        <v>100.33333333333333</v>
      </c>
      <c r="AW28" s="4">
        <v>243.18666666666664</v>
      </c>
      <c r="AX28" s="3">
        <f>'Pine Stumpage Quarterly'!AZ29</f>
        <v>97.933333333333323</v>
      </c>
      <c r="AY28" s="4">
        <f>SUMPRODUCT(D28:F28,'Price Average'!D$49:F$49)+SUMPRODUCT(H28:T28,'Price Average'!H$49:T$49)+SUMPRODUCT(V28:Y28,'Price Average'!V$49:Y$49)</f>
        <v>122.22388290071522</v>
      </c>
      <c r="AZ28" s="27">
        <f>SUMPRODUCT(Z28:AB28,'Price Average'!Z$49:AB$49)+SUMPRODUCT(AD28:AO28,'Price Average'!AD$49:AO$49)+SUMPRODUCT(AR28:AU28,'Price Average'!AR$49:AU$49)</f>
        <v>16.299022732874022</v>
      </c>
      <c r="BA28" s="5" t="str">
        <f t="shared" si="1"/>
        <v>1982:4</v>
      </c>
      <c r="BB28" s="3">
        <f t="shared" si="2"/>
        <v>122.22388290071522</v>
      </c>
    </row>
    <row r="29" spans="1:54" x14ac:dyDescent="0.25">
      <c r="A29" s="2">
        <f t="shared" si="0"/>
        <v>1983</v>
      </c>
      <c r="B29" s="2">
        <v>1</v>
      </c>
      <c r="C29" s="2">
        <f t="shared" si="3"/>
        <v>25</v>
      </c>
      <c r="D29" s="4">
        <f>AVERAGE('Pine Stumpage'!H78:H80)</f>
        <v>142.06821860787792</v>
      </c>
      <c r="E29" s="4">
        <f>AVERAGE('Pine Stumpage'!I78:I80)</f>
        <v>170.59026239648807</v>
      </c>
      <c r="F29" s="4">
        <f>AVERAGE('Pine Stumpage'!J78:J80)</f>
        <v>144.33333333333334</v>
      </c>
      <c r="G29" s="4" t="s">
        <v>98</v>
      </c>
      <c r="H29" s="4">
        <f>AVERAGE('Pine Stumpage'!V78:V80)</f>
        <v>179.33333333333334</v>
      </c>
      <c r="I29" s="4">
        <f>AVERAGE('Pine Stumpage'!W78:W80)</f>
        <v>156.78556086745652</v>
      </c>
      <c r="J29" s="4">
        <f>AVERAGE('Pine Stumpage'!AC78:AC80)</f>
        <v>120.46371713345059</v>
      </c>
      <c r="K29" s="4">
        <f>AVERAGE('Pine Stumpage'!AD78:AD80)</f>
        <v>170.74853176721831</v>
      </c>
      <c r="L29" s="4">
        <f>AVERAGE('Pine Stumpage'!AJ78:AJ80)</f>
        <v>137</v>
      </c>
      <c r="M29" s="4">
        <f>AVERAGE('Pine Stumpage'!AK78:AK80)</f>
        <v>127.66666666666667</v>
      </c>
      <c r="N29" s="4">
        <f>AVERAGE('Pine Stumpage'!AQ78:AQ80)</f>
        <v>122.91501442799961</v>
      </c>
      <c r="O29" s="4">
        <f>AVERAGE('Pine Stumpage'!AR78:AR80)</f>
        <v>136.66666666666666</v>
      </c>
      <c r="P29" s="4">
        <f>AVERAGE('Pine Stumpage'!AX78:AX80)</f>
        <v>92.173333333333332</v>
      </c>
      <c r="Q29" s="4">
        <f>AVERAGE('Pine Stumpage'!AY78:AY80)</f>
        <v>137.1762411158019</v>
      </c>
      <c r="R29" s="4">
        <f>AVERAGE('Pine Stumpage'!AZ78:AZ80)</f>
        <v>103</v>
      </c>
      <c r="S29" s="4">
        <f>AVERAGE('Pine Stumpage'!BF78:BF80)</f>
        <v>171.70330666666663</v>
      </c>
      <c r="T29" s="4">
        <f>AVERAGE('Pine Stumpage'!BL78:BL80)</f>
        <v>69.999999999999986</v>
      </c>
      <c r="U29" s="4">
        <f>AVERAGE('Pine Stumpage'!BM78:BM80)</f>
        <v>75.897119341563794</v>
      </c>
      <c r="V29" s="4">
        <f>AVERAGE('Pine Stumpage'!BN78:BN80)</f>
        <v>147</v>
      </c>
      <c r="W29" s="4">
        <f>AVERAGE('Pine Stumpage'!BO78:BO80)</f>
        <v>146.33333333333334</v>
      </c>
      <c r="X29" s="4">
        <f>AVERAGE('Pine Stumpage'!BW78:BW80)</f>
        <v>64.553333333333342</v>
      </c>
      <c r="Y29" s="4">
        <f>AVERAGE('Pine Stumpage'!BX78:BX80)</f>
        <v>102.22502210433242</v>
      </c>
      <c r="Z29" s="4">
        <f>AVERAGE('Pine Stumpage'!CE78:CE80)</f>
        <v>14.22731201382887</v>
      </c>
      <c r="AA29" s="4">
        <f>AVERAGE('Pine Stumpage'!CF78:CF80)</f>
        <v>16.657579062159218</v>
      </c>
      <c r="AB29" s="4">
        <f>AVERAGE('Pine Stumpage'!CG78:CG80)</f>
        <v>16.333333333333332</v>
      </c>
      <c r="AC29" s="4" t="s">
        <v>98</v>
      </c>
      <c r="AD29" s="4">
        <f>AVERAGE('Pine Stumpage'!CS78:CS80)</f>
        <v>32</v>
      </c>
      <c r="AE29" s="4">
        <f>AVERAGE('Pine Stumpage'!CT78:CT80)</f>
        <v>24.803867403314921</v>
      </c>
      <c r="AF29" s="4">
        <f>AVERAGE('Pine Stumpage'!CZ78:CZ80)</f>
        <v>13.37785016286645</v>
      </c>
      <c r="AG29" s="4">
        <f>AVERAGE('Pine Stumpage'!DA78:DA80)</f>
        <v>24.976953344575595</v>
      </c>
      <c r="AH29" s="4">
        <f>AVERAGE('Pine Stumpage'!DG78:DG80)</f>
        <v>17</v>
      </c>
      <c r="AI29" s="4">
        <f>AVERAGE('Pine Stumpage'!DH78:DH80)</f>
        <v>13.75</v>
      </c>
      <c r="AJ29" s="4">
        <f>AVERAGE('Pine Stumpage'!DN78:DN80)</f>
        <v>12.058823529411761</v>
      </c>
      <c r="AK29" s="4">
        <f>AVERAGE('Pine Stumpage'!DO78:DO80)</f>
        <v>13</v>
      </c>
      <c r="AL29" s="4">
        <f>AVERAGE('Pine Stumpage'!DU78:DU80)</f>
        <v>7.157181571815717</v>
      </c>
      <c r="AM29" s="4">
        <f>AVERAGE('Pine Stumpage'!DV78:DV80)</f>
        <v>9.1698113207547181</v>
      </c>
      <c r="AN29" s="4">
        <f>AVERAGE('Pine Stumpage'!EB78:EB80)</f>
        <v>11.366666666666667</v>
      </c>
      <c r="AO29" s="4">
        <f>AVERAGE('Pine Stumpage'!EC78:EC80)</f>
        <v>14.48877551020408</v>
      </c>
      <c r="AP29" s="4" t="s">
        <v>98</v>
      </c>
      <c r="AQ29" s="4" t="s">
        <v>98</v>
      </c>
      <c r="AR29" s="4">
        <f>AVERAGE('Pine Stumpage'!EK78:EK80)</f>
        <v>14.5</v>
      </c>
      <c r="AS29" s="4">
        <f>AVERAGE('Pine Stumpage'!EL78:EL80)</f>
        <v>15</v>
      </c>
      <c r="AT29" s="4">
        <f>AVERAGE('Pine Stumpage'!ET78:ET80)</f>
        <v>8.547872340425533</v>
      </c>
      <c r="AU29" s="4">
        <f>AVERAGE('Pine Stumpage'!EU78:EU80)</f>
        <v>10.347756410256414</v>
      </c>
      <c r="AV29" s="3">
        <f>'Pine Stumpage Quarterly'!AX30</f>
        <v>100.36666666666667</v>
      </c>
      <c r="AW29" s="4">
        <v>265.98333333333335</v>
      </c>
      <c r="AX29" s="3">
        <f>'Pine Stumpage Quarterly'!AZ30</f>
        <v>97.866666666666674</v>
      </c>
      <c r="AY29" s="4">
        <f>SUMPRODUCT(D29:F29,'Price Average'!D$49:F$49)+SUMPRODUCT(H29:T29,'Price Average'!H$49:T$49)+SUMPRODUCT(V29:Y29,'Price Average'!V$49:Y$49)</f>
        <v>129.31213983448453</v>
      </c>
      <c r="AZ29" s="27">
        <f>SUMPRODUCT(Z29:AB29,'Price Average'!Z$49:AB$49)+SUMPRODUCT(AD29:AO29,'Price Average'!AD$49:AO$49)+SUMPRODUCT(AR29:AU29,'Price Average'!AR$49:AU$49)</f>
        <v>17.023373162616089</v>
      </c>
      <c r="BA29" s="5" t="str">
        <f t="shared" si="1"/>
        <v>1983:1</v>
      </c>
      <c r="BB29" s="3">
        <f t="shared" si="2"/>
        <v>129.31213983448453</v>
      </c>
    </row>
    <row r="30" spans="1:54" x14ac:dyDescent="0.25">
      <c r="A30" s="2">
        <f t="shared" si="0"/>
        <v>1983</v>
      </c>
      <c r="B30" s="2">
        <v>2</v>
      </c>
      <c r="C30" s="2">
        <f t="shared" si="3"/>
        <v>26</v>
      </c>
      <c r="D30" s="4">
        <f>AVERAGE('Pine Stumpage'!H81:H83)</f>
        <v>159.07836789228915</v>
      </c>
      <c r="E30" s="4">
        <f>AVERAGE('Pine Stumpage'!I81:I83)</f>
        <v>183.3624463733413</v>
      </c>
      <c r="F30" s="4">
        <f>AVERAGE('Pine Stumpage'!J81:J83)</f>
        <v>165</v>
      </c>
      <c r="G30" s="4" t="s">
        <v>98</v>
      </c>
      <c r="H30" s="4">
        <f>AVERAGE('Pine Stumpage'!V81:V83)</f>
        <v>187</v>
      </c>
      <c r="I30" s="4">
        <f>AVERAGE('Pine Stumpage'!W81:W83)</f>
        <v>170.08917065059239</v>
      </c>
      <c r="J30" s="4">
        <f>AVERAGE('Pine Stumpage'!AC81:AC83)</f>
        <v>137.32480945293824</v>
      </c>
      <c r="K30" s="4">
        <f>AVERAGE('Pine Stumpage'!AD81:AD83)</f>
        <v>178.83286864012962</v>
      </c>
      <c r="L30" s="4">
        <f>AVERAGE('Pine Stumpage'!AJ81:AJ83)</f>
        <v>153.33333333333334</v>
      </c>
      <c r="M30" s="4">
        <f>AVERAGE('Pine Stumpage'!AK81:AK83)</f>
        <v>160.33333333333334</v>
      </c>
      <c r="N30" s="4">
        <f>AVERAGE('Pine Stumpage'!AQ81:AQ83)</f>
        <v>152.64507120915945</v>
      </c>
      <c r="O30" s="4">
        <f>AVERAGE('Pine Stumpage'!AR81:AR83)</f>
        <v>171.33333333333334</v>
      </c>
      <c r="P30" s="4">
        <f>AVERAGE('Pine Stumpage'!AX81:AX83)</f>
        <v>105.33007633587785</v>
      </c>
      <c r="Q30" s="4">
        <f>AVERAGE('Pine Stumpage'!AY81:AY83)</f>
        <v>165.33140953704205</v>
      </c>
      <c r="R30" s="4">
        <f>AVERAGE('Pine Stumpage'!AZ81:AZ83)</f>
        <v>129</v>
      </c>
      <c r="S30" s="4">
        <f>AVERAGE('Pine Stumpage'!BF81:BF83)</f>
        <v>181.20410666666666</v>
      </c>
      <c r="T30" s="4">
        <f>AVERAGE('Pine Stumpage'!BL81:BL83)</f>
        <v>106.98602794411177</v>
      </c>
      <c r="U30" s="4">
        <f>AVERAGE('Pine Stumpage'!BM81:BM83)</f>
        <v>82.44855967078189</v>
      </c>
      <c r="V30" s="4">
        <f>AVERAGE('Pine Stumpage'!BN81:BN83)</f>
        <v>166.66666666666666</v>
      </c>
      <c r="W30" s="4">
        <f>AVERAGE('Pine Stumpage'!BO81:BO83)</f>
        <v>170.33333333333334</v>
      </c>
      <c r="X30" s="4">
        <f>AVERAGE('Pine Stumpage'!BW81:BW83)</f>
        <v>78.351111111111109</v>
      </c>
      <c r="Y30" s="4">
        <f>AVERAGE('Pine Stumpage'!BX81:BX83)</f>
        <v>109.16622458001768</v>
      </c>
      <c r="Z30" s="4">
        <f>AVERAGE('Pine Stumpage'!CE81:CE83)</f>
        <v>15.232353788533564</v>
      </c>
      <c r="AA30" s="4">
        <f>AVERAGE('Pine Stumpage'!CF81:CF83)</f>
        <v>17.40367139222101</v>
      </c>
      <c r="AB30" s="4">
        <f>AVERAGE('Pine Stumpage'!CG81:CG83)</f>
        <v>16.666666666666668</v>
      </c>
      <c r="AC30" s="4" t="s">
        <v>98</v>
      </c>
      <c r="AD30" s="4">
        <f>AVERAGE('Pine Stumpage'!CS81:CS83)</f>
        <v>29.833333333333332</v>
      </c>
      <c r="AE30" s="4">
        <f>AVERAGE('Pine Stumpage'!CT81:CT83)</f>
        <v>27.074815837937383</v>
      </c>
      <c r="AF30" s="4">
        <f>AVERAGE('Pine Stumpage'!CZ81:CZ83)</f>
        <v>14.123778501628664</v>
      </c>
      <c r="AG30" s="4">
        <f>AVERAGE('Pine Stumpage'!DA81:DA83)</f>
        <v>25.817875210792568</v>
      </c>
      <c r="AH30" s="4">
        <f>AVERAGE('Pine Stumpage'!DG81:DG83)</f>
        <v>17.833333333333332</v>
      </c>
      <c r="AI30" s="4">
        <f>AVERAGE('Pine Stumpage'!DH81:DH83)</f>
        <v>15</v>
      </c>
      <c r="AJ30" s="4">
        <f>AVERAGE('Pine Stumpage'!DN81:DN83)</f>
        <v>12.137254901960782</v>
      </c>
      <c r="AK30" s="4">
        <f>AVERAGE('Pine Stumpage'!DO81:DO83)</f>
        <v>13.666666666666666</v>
      </c>
      <c r="AL30" s="4">
        <f>AVERAGE('Pine Stumpage'!DU81:DU83)</f>
        <v>7.157181571815717</v>
      </c>
      <c r="AM30" s="4">
        <f>AVERAGE('Pine Stumpage'!DV81:DV83)</f>
        <v>9.6477987421383666</v>
      </c>
      <c r="AN30" s="4">
        <f>AVERAGE('Pine Stumpage'!EB81:EB83)</f>
        <v>12.4</v>
      </c>
      <c r="AO30" s="4">
        <f>AVERAGE('Pine Stumpage'!EC81:EC83)</f>
        <v>17.207142857142856</v>
      </c>
      <c r="AP30" s="4" t="s">
        <v>98</v>
      </c>
      <c r="AQ30" s="4" t="s">
        <v>98</v>
      </c>
      <c r="AR30" s="4">
        <f>AVERAGE('Pine Stumpage'!EK81:EK83)</f>
        <v>14.5</v>
      </c>
      <c r="AS30" s="4">
        <f>AVERAGE('Pine Stumpage'!EL81:EL83)</f>
        <v>15</v>
      </c>
      <c r="AT30" s="4">
        <f>AVERAGE('Pine Stumpage'!ET81:ET83)</f>
        <v>7.9503546099290787</v>
      </c>
      <c r="AU30" s="4">
        <f>AVERAGE('Pine Stumpage'!EU81:EU83)</f>
        <v>10.275641025641029</v>
      </c>
      <c r="AV30" s="3">
        <f>'Pine Stumpage Quarterly'!AX31</f>
        <v>100.73333333333333</v>
      </c>
      <c r="AW30" s="4">
        <v>298.2</v>
      </c>
      <c r="AX30" s="3">
        <f>'Pine Stumpage Quarterly'!AZ31</f>
        <v>99.100000000000009</v>
      </c>
      <c r="AY30" s="4">
        <f>SUMPRODUCT(D30:F30,'Price Average'!D$49:F$49)+SUMPRODUCT(H30:T30,'Price Average'!H$49:T$49)+SUMPRODUCT(V30:Y30,'Price Average'!V$49:Y$49)</f>
        <v>145.3883442079248</v>
      </c>
      <c r="AZ30" s="27">
        <f>SUMPRODUCT(Z30:AB30,'Price Average'!Z$49:AB$49)+SUMPRODUCT(AD30:AO30,'Price Average'!AD$49:AO$49)+SUMPRODUCT(AR30:AU30,'Price Average'!AR$49:AU$49)</f>
        <v>17.295754407381867</v>
      </c>
      <c r="BA30" s="5" t="str">
        <f t="shared" si="1"/>
        <v>1983:2</v>
      </c>
      <c r="BB30" s="3">
        <f t="shared" si="2"/>
        <v>145.3883442079248</v>
      </c>
    </row>
    <row r="31" spans="1:54" x14ac:dyDescent="0.25">
      <c r="A31" s="2">
        <f t="shared" si="0"/>
        <v>1983</v>
      </c>
      <c r="B31" s="2">
        <v>3</v>
      </c>
      <c r="C31" s="2">
        <f t="shared" si="3"/>
        <v>27</v>
      </c>
      <c r="D31" s="4">
        <f>AVERAGE('Pine Stumpage'!H84:H86)</f>
        <v>160.24604948739693</v>
      </c>
      <c r="E31" s="4">
        <f>AVERAGE('Pine Stumpage'!I84:I86)</f>
        <v>182.35011473610692</v>
      </c>
      <c r="F31" s="4">
        <f>AVERAGE('Pine Stumpage'!J84:J86)</f>
        <v>175.66666666666666</v>
      </c>
      <c r="G31" s="4" t="s">
        <v>98</v>
      </c>
      <c r="H31" s="4">
        <f>AVERAGE('Pine Stumpage'!V84:V86)</f>
        <v>177.66666666666666</v>
      </c>
      <c r="I31" s="4">
        <f>AVERAGE('Pine Stumpage'!W84:W86)</f>
        <v>173.51312963347883</v>
      </c>
      <c r="J31" s="4">
        <f>AVERAGE('Pine Stumpage'!AC84:AC86)</f>
        <v>125.67311595183328</v>
      </c>
      <c r="K31" s="4">
        <f>AVERAGE('Pine Stumpage'!AD84:AD86)</f>
        <v>171.47744754899045</v>
      </c>
      <c r="L31" s="4">
        <f>AVERAGE('Pine Stumpage'!AJ84:AJ86)</f>
        <v>178.33333333333334</v>
      </c>
      <c r="M31" s="4">
        <f>AVERAGE('Pine Stumpage'!AK84:AK86)</f>
        <v>179.33333333333334</v>
      </c>
      <c r="N31" s="4">
        <f>AVERAGE('Pine Stumpage'!AQ84:AQ86)</f>
        <v>165.57442055291816</v>
      </c>
      <c r="O31" s="4">
        <f>AVERAGE('Pine Stumpage'!AR84:AR86)</f>
        <v>183.33333333333334</v>
      </c>
      <c r="P31" s="4">
        <f>AVERAGE('Pine Stumpage'!AX84:AX86)</f>
        <v>96.936386768447832</v>
      </c>
      <c r="Q31" s="4">
        <f>AVERAGE('Pine Stumpage'!AY84:AY86)</f>
        <v>170.93485812002356</v>
      </c>
      <c r="R31" s="4">
        <f>AVERAGE('Pine Stumpage'!AZ84:AZ86)</f>
        <v>127.66666666666667</v>
      </c>
      <c r="S31" s="4">
        <f>AVERAGE('Pine Stumpage'!BF84:BF86)</f>
        <v>164.98671999999996</v>
      </c>
      <c r="T31" s="4">
        <f>AVERAGE('Pine Stumpage'!BL84:BL86)</f>
        <v>89.247504990019976</v>
      </c>
      <c r="U31" s="4" t="s">
        <v>98</v>
      </c>
      <c r="V31" s="4">
        <f>AVERAGE('Pine Stumpage'!BN84:BN86)</f>
        <v>180.66666666666666</v>
      </c>
      <c r="W31" s="4">
        <f>AVERAGE('Pine Stumpage'!BO84:BO86)</f>
        <v>184.66666666666666</v>
      </c>
      <c r="X31" s="4">
        <f>AVERAGE('Pine Stumpage'!BW84:BW86)</f>
        <v>69.028888888888901</v>
      </c>
      <c r="Y31" s="4">
        <f>AVERAGE('Pine Stumpage'!BX84:BX86)</f>
        <v>112.29973474801061</v>
      </c>
      <c r="Z31" s="4">
        <f>AVERAGE('Pine Stumpage'!CE84:CE86)</f>
        <v>15.348602708153271</v>
      </c>
      <c r="AA31" s="4">
        <f>AVERAGE('Pine Stumpage'!CF84:CF86)</f>
        <v>18.146492184660126</v>
      </c>
      <c r="AB31" s="4">
        <f>AVERAGE('Pine Stumpage'!CG84:CG86)</f>
        <v>17.5</v>
      </c>
      <c r="AC31" s="4" t="s">
        <v>98</v>
      </c>
      <c r="AD31" s="4">
        <f>AVERAGE('Pine Stumpage'!CS84:CS86)</f>
        <v>29.666666666666668</v>
      </c>
      <c r="AE31" s="4">
        <f>AVERAGE('Pine Stumpage'!CT84:CT86)</f>
        <v>26.068600368324127</v>
      </c>
      <c r="AF31" s="4">
        <f>AVERAGE('Pine Stumpage'!CZ84:CZ86)</f>
        <v>13.637763300760044</v>
      </c>
      <c r="AG31" s="4">
        <f>AVERAGE('Pine Stumpage'!DA84:DA86)</f>
        <v>23.116132658797067</v>
      </c>
      <c r="AH31" s="4">
        <f>AVERAGE('Pine Stumpage'!DG84:DG86)</f>
        <v>18.833333333333332</v>
      </c>
      <c r="AI31" s="4">
        <f>AVERAGE('Pine Stumpage'!DH84:DH86)</f>
        <v>15.666666666666666</v>
      </c>
      <c r="AJ31" s="4">
        <f>AVERAGE('Pine Stumpage'!DN84:DN86)</f>
        <v>13.137254901960782</v>
      </c>
      <c r="AK31" s="4">
        <f>AVERAGE('Pine Stumpage'!DO84:DO86)</f>
        <v>14.666666666666666</v>
      </c>
      <c r="AL31" s="4">
        <f>AVERAGE('Pine Stumpage'!DU84:DU86)</f>
        <v>7.5704607046070445</v>
      </c>
      <c r="AM31" s="4">
        <f>AVERAGE('Pine Stumpage'!DV84:DV86)</f>
        <v>10.242138364779876</v>
      </c>
      <c r="AN31" s="4">
        <f>AVERAGE('Pine Stumpage'!EB84:EB86)</f>
        <v>12.1</v>
      </c>
      <c r="AO31" s="4">
        <f>AVERAGE('Pine Stumpage'!EC84:EC86)</f>
        <v>17.092176870748297</v>
      </c>
      <c r="AP31" s="4">
        <f>AVERAGE('Pine Stumpage'!EI84:EI86)</f>
        <v>7.4642857142857144</v>
      </c>
      <c r="AQ31" s="4">
        <f>AVERAGE('Pine Stumpage'!EJ84:EJ86)</f>
        <v>6.9999999999999991</v>
      </c>
      <c r="AR31" s="4">
        <f>AVERAGE('Pine Stumpage'!EK84:EK86)</f>
        <v>15.333333333333334</v>
      </c>
      <c r="AS31" s="4">
        <f>AVERAGE('Pine Stumpage'!EL84:EL86)</f>
        <v>16</v>
      </c>
      <c r="AT31" s="4">
        <f>AVERAGE('Pine Stumpage'!ET84:ET86)</f>
        <v>7.5602836879432642</v>
      </c>
      <c r="AU31" s="4">
        <f>AVERAGE('Pine Stumpage'!EU84:EU86)</f>
        <v>10.517094017094019</v>
      </c>
      <c r="AV31" s="3">
        <f>'Pine Stumpage Quarterly'!AX32</f>
        <v>101.7</v>
      </c>
      <c r="AW31" s="4">
        <v>300.30333333333328</v>
      </c>
      <c r="AX31" s="3">
        <f>'Pine Stumpage Quarterly'!AZ32</f>
        <v>100.26666666666667</v>
      </c>
      <c r="AY31" s="4">
        <f>SUMPRODUCT(D31:F31,'Price Average'!D$49:F$49)+SUMPRODUCT(H31:T31,'Price Average'!H$49:T$49)+SUMPRODUCT(V31:Y31,'Price Average'!V$49:Y$49)</f>
        <v>150.78159176700106</v>
      </c>
      <c r="AZ31" s="27">
        <f>SUMPRODUCT(Z31:AB31,'Price Average'!Z$49:AB$49)+SUMPRODUCT(AD31:AO31,'Price Average'!AD$49:AO$49)+SUMPRODUCT(AR31:AU31,'Price Average'!AR$49:AU$49)</f>
        <v>17.281512738104375</v>
      </c>
      <c r="BA31" s="5" t="str">
        <f t="shared" si="1"/>
        <v>1983:3</v>
      </c>
      <c r="BB31" s="3">
        <f t="shared" si="2"/>
        <v>150.78159176700106</v>
      </c>
    </row>
    <row r="32" spans="1:54" x14ac:dyDescent="0.25">
      <c r="A32" s="2">
        <f t="shared" si="0"/>
        <v>1983</v>
      </c>
      <c r="B32" s="2">
        <v>4</v>
      </c>
      <c r="C32" s="2">
        <f t="shared" si="3"/>
        <v>28</v>
      </c>
      <c r="D32" s="4">
        <f>AVERAGE('Pine Stumpage'!H87:H89)</f>
        <v>180.39546237056456</v>
      </c>
      <c r="E32" s="4">
        <f>AVERAGE('Pine Stumpage'!I87:I89)</f>
        <v>203.8866008181183</v>
      </c>
      <c r="F32" s="4">
        <f>AVERAGE('Pine Stumpage'!J87:J89)</f>
        <v>170</v>
      </c>
      <c r="G32" s="4" t="s">
        <v>98</v>
      </c>
      <c r="H32" s="4">
        <f>AVERAGE('Pine Stumpage'!V87:V89)</f>
        <v>188</v>
      </c>
      <c r="I32" s="4">
        <f>AVERAGE('Pine Stumpage'!W87:W89)</f>
        <v>190.96681216656273</v>
      </c>
      <c r="J32" s="4">
        <f>AVERAGE('Pine Stumpage'!AC87:AC89)</f>
        <v>114.72015514364314</v>
      </c>
      <c r="K32" s="4">
        <f>AVERAGE('Pine Stumpage'!AD87:AD89)</f>
        <v>189.56425619426145</v>
      </c>
      <c r="L32" s="4">
        <f>AVERAGE('Pine Stumpage'!AJ87:AJ89)</f>
        <v>162.66666666666666</v>
      </c>
      <c r="M32" s="4">
        <f>AVERAGE('Pine Stumpage'!AK87:AK89)</f>
        <v>162.66666666666666</v>
      </c>
      <c r="N32" s="4">
        <f>AVERAGE('Pine Stumpage'!AQ87:AQ89)</f>
        <v>146.49632318719165</v>
      </c>
      <c r="O32" s="4">
        <f>AVERAGE('Pine Stumpage'!AR87:AR89)</f>
        <v>156.33333333333334</v>
      </c>
      <c r="P32" s="4">
        <f>AVERAGE('Pine Stumpage'!AX87:AX89)</f>
        <v>102.46615776081423</v>
      </c>
      <c r="Q32" s="4">
        <f>AVERAGE('Pine Stumpage'!AY87:AY89)</f>
        <v>162.65708331106723</v>
      </c>
      <c r="R32" s="4">
        <f>AVERAGE('Pine Stumpage'!AZ87:AZ89)</f>
        <v>123.33333333333333</v>
      </c>
      <c r="S32" s="4">
        <f>AVERAGE('Pine Stumpage'!BF87:BF89)</f>
        <v>167.21578666666667</v>
      </c>
      <c r="T32" s="4">
        <f>AVERAGE('Pine Stumpage'!BL87:BL89)</f>
        <v>89.546906187624757</v>
      </c>
      <c r="U32" s="4">
        <f>AVERAGE('Pine Stumpage'!BM87:BM89)</f>
        <v>85.613168724279831</v>
      </c>
      <c r="V32" s="4">
        <f>AVERAGE('Pine Stumpage'!BN87:BN89)</f>
        <v>158</v>
      </c>
      <c r="W32" s="4">
        <f>AVERAGE('Pine Stumpage'!BO87:BO89)</f>
        <v>161</v>
      </c>
      <c r="X32" s="4">
        <f>AVERAGE('Pine Stumpage'!BW87:BW89)</f>
        <v>66.651111111111121</v>
      </c>
      <c r="Y32" s="4">
        <f>AVERAGE('Pine Stumpage'!BX87:BX89)</f>
        <v>117.24182139699379</v>
      </c>
      <c r="Z32" s="4">
        <f>AVERAGE('Pine Stumpage'!CE87:CE89)</f>
        <v>15.439570728896575</v>
      </c>
      <c r="AA32" s="4">
        <f>AVERAGE('Pine Stumpage'!CF87:CF89)</f>
        <v>19.832697201017812</v>
      </c>
      <c r="AB32" s="4">
        <f>AVERAGE('Pine Stumpage'!CG87:CG89)</f>
        <v>18</v>
      </c>
      <c r="AC32" s="4" t="s">
        <v>98</v>
      </c>
      <c r="AD32" s="4">
        <f>AVERAGE('Pine Stumpage'!CS87:CS89)</f>
        <v>30.25</v>
      </c>
      <c r="AE32" s="4">
        <f>AVERAGE('Pine Stumpage'!CT87:CT89)</f>
        <v>26.472030386740332</v>
      </c>
      <c r="AF32" s="4">
        <f>AVERAGE('Pine Stumpage'!CZ87:CZ89)</f>
        <v>13.347448425624322</v>
      </c>
      <c r="AG32" s="4">
        <f>AVERAGE('Pine Stumpage'!DA87:DA89)</f>
        <v>23.075323215289483</v>
      </c>
      <c r="AH32" s="4">
        <f>AVERAGE('Pine Stumpage'!DG87:DG89)</f>
        <v>17.416666666666668</v>
      </c>
      <c r="AI32" s="4">
        <f>AVERAGE('Pine Stumpage'!DH87:DH89)</f>
        <v>15.333333333333334</v>
      </c>
      <c r="AJ32" s="4">
        <f>AVERAGE('Pine Stumpage'!DN87:DN89)</f>
        <v>12.490196078431369</v>
      </c>
      <c r="AK32" s="4">
        <f>AVERAGE('Pine Stumpage'!DO87:DO89)</f>
        <v>13.666666666666666</v>
      </c>
      <c r="AL32" s="4">
        <f>AVERAGE('Pine Stumpage'!DU87:DU89)</f>
        <v>8.0718157181571808</v>
      </c>
      <c r="AM32" s="4">
        <f>AVERAGE('Pine Stumpage'!DV87:DV89)</f>
        <v>10.57547169811321</v>
      </c>
      <c r="AN32" s="4">
        <f>AVERAGE('Pine Stumpage'!EB87:EB89)</f>
        <v>11.5</v>
      </c>
      <c r="AO32" s="4">
        <f>AVERAGE('Pine Stumpage'!EC87:EC89)</f>
        <v>17.034693877551017</v>
      </c>
      <c r="AP32" s="4">
        <f>AVERAGE('Pine Stumpage'!EI87:EI89)</f>
        <v>7.4642857142857144</v>
      </c>
      <c r="AQ32" s="4">
        <f>AVERAGE('Pine Stumpage'!EJ87:EJ89)</f>
        <v>6.9999999999999991</v>
      </c>
      <c r="AR32" s="4">
        <f>AVERAGE('Pine Stumpage'!EK87:EK89)</f>
        <v>13</v>
      </c>
      <c r="AS32" s="4">
        <f>AVERAGE('Pine Stumpage'!EL87:EL89)</f>
        <v>14.666666666666666</v>
      </c>
      <c r="AT32" s="4">
        <f>AVERAGE('Pine Stumpage'!ET87:ET89)</f>
        <v>7.6063829787234054</v>
      </c>
      <c r="AU32" s="4">
        <f>AVERAGE('Pine Stumpage'!EU87:EU89)</f>
        <v>10.637820512820515</v>
      </c>
      <c r="AV32" s="3">
        <f>'Pine Stumpage Quarterly'!AX33</f>
        <v>102.2</v>
      </c>
      <c r="AW32" s="4">
        <v>304.72666666666663</v>
      </c>
      <c r="AX32" s="3">
        <f>'Pine Stumpage Quarterly'!AZ33</f>
        <v>101.16666666666667</v>
      </c>
      <c r="AY32" s="4">
        <f>SUMPRODUCT(D32:F32,'Price Average'!D$49:F$49)+SUMPRODUCT(H32:T32,'Price Average'!H$49:T$49)+SUMPRODUCT(V32:Y32,'Price Average'!V$49:Y$49)</f>
        <v>150.10928942981522</v>
      </c>
      <c r="AZ32" s="27">
        <f>SUMPRODUCT(Z32:AB32,'Price Average'!Z$49:AB$49)+SUMPRODUCT(AD32:AO32,'Price Average'!AD$49:AO$49)+SUMPRODUCT(AR32:AU32,'Price Average'!AR$49:AU$49)</f>
        <v>17.312726734295499</v>
      </c>
      <c r="BA32" s="5" t="str">
        <f t="shared" si="1"/>
        <v>1983:4</v>
      </c>
      <c r="BB32" s="3">
        <f t="shared" si="2"/>
        <v>150.10928942981522</v>
      </c>
    </row>
    <row r="33" spans="1:54" x14ac:dyDescent="0.25">
      <c r="A33" s="2">
        <f t="shared" si="0"/>
        <v>1984</v>
      </c>
      <c r="B33" s="2">
        <v>1</v>
      </c>
      <c r="C33" s="2">
        <f t="shared" si="3"/>
        <v>29</v>
      </c>
      <c r="D33" s="4">
        <f>AVERAGE('Pine Stumpage'!H90:H92)</f>
        <v>145.37313394485986</v>
      </c>
      <c r="E33" s="4">
        <f>AVERAGE('Pine Stumpage'!I90:I92)</f>
        <v>176.21205227975656</v>
      </c>
      <c r="F33" s="4">
        <f>AVERAGE('Pine Stumpage'!J90:J92)</f>
        <v>170</v>
      </c>
      <c r="G33" s="4" t="s">
        <v>98</v>
      </c>
      <c r="H33" s="4">
        <f>AVERAGE('Pine Stumpage'!V90:V92)</f>
        <v>179.33333333333334</v>
      </c>
      <c r="I33" s="4">
        <f>AVERAGE('Pine Stumpage'!W90:W92)</f>
        <v>175.77315873345802</v>
      </c>
      <c r="J33" s="4">
        <f>AVERAGE('Pine Stumpage'!AC90:AC92)</f>
        <v>108.79493077165921</v>
      </c>
      <c r="K33" s="4">
        <f>AVERAGE('Pine Stumpage'!AD90:AD92)</f>
        <v>175.42338494394014</v>
      </c>
      <c r="L33" s="4">
        <f>AVERAGE('Pine Stumpage'!AJ90:AJ92)</f>
        <v>165.33333333333334</v>
      </c>
      <c r="M33" s="4">
        <f>AVERAGE('Pine Stumpage'!AK90:AK92)</f>
        <v>157.66666666666666</v>
      </c>
      <c r="N33" s="4">
        <f>AVERAGE('Pine Stumpage'!AQ90:AQ92)</f>
        <v>145.05966675975051</v>
      </c>
      <c r="O33" s="4">
        <f>AVERAGE('Pine Stumpage'!AR90:AR92)</f>
        <v>156</v>
      </c>
      <c r="P33" s="4">
        <f>AVERAGE('Pine Stumpage'!AX90:AX92)</f>
        <v>106.17211195928751</v>
      </c>
      <c r="Q33" s="4">
        <f>AVERAGE('Pine Stumpage'!AY90:AY92)</f>
        <v>164.41666221343456</v>
      </c>
      <c r="R33" s="4">
        <f>AVERAGE('Pine Stumpage'!AZ90:AZ92)</f>
        <v>105.66666666666667</v>
      </c>
      <c r="S33" s="4">
        <f>AVERAGE('Pine Stumpage'!BF90:BF92)</f>
        <v>172.09098666666668</v>
      </c>
      <c r="T33" s="4">
        <f>AVERAGE('Pine Stumpage'!BL90:BL92)</f>
        <v>85.541916167664681</v>
      </c>
      <c r="U33" s="4">
        <f>AVERAGE('Pine Stumpage'!BM90:BM92)</f>
        <v>88.860082304526756</v>
      </c>
      <c r="V33" s="4">
        <f>AVERAGE('Pine Stumpage'!BN90:BN92)</f>
        <v>153</v>
      </c>
      <c r="W33" s="4">
        <f>AVERAGE('Pine Stumpage'!BO90:BO92)</f>
        <v>156.66666666666666</v>
      </c>
      <c r="X33" s="4">
        <f>AVERAGE('Pine Stumpage'!BW90:BW92)</f>
        <v>77.562222222222232</v>
      </c>
      <c r="Y33" s="4">
        <f>AVERAGE('Pine Stumpage'!BX90:BX92)</f>
        <v>136.94208664898318</v>
      </c>
      <c r="Z33" s="4">
        <f>AVERAGE('Pine Stumpage'!CE90:CE92)</f>
        <v>15.085998271391531</v>
      </c>
      <c r="AA33" s="4">
        <f>AVERAGE('Pine Stumpage'!CF90:CF92)</f>
        <v>19.8398764085787</v>
      </c>
      <c r="AB33" s="4">
        <f>AVERAGE('Pine Stumpage'!CG90:CG92)</f>
        <v>19</v>
      </c>
      <c r="AC33" s="4" t="s">
        <v>98</v>
      </c>
      <c r="AD33" s="4">
        <f>AVERAGE('Pine Stumpage'!CS90:CS92)</f>
        <v>31.75</v>
      </c>
      <c r="AE33" s="4">
        <f>AVERAGE('Pine Stumpage'!CT90:CT92)</f>
        <v>28.331837016574585</v>
      </c>
      <c r="AF33" s="4">
        <f>AVERAGE('Pine Stumpage'!CZ90:CZ92)</f>
        <v>13.743756786102063</v>
      </c>
      <c r="AG33" s="4">
        <f>AVERAGE('Pine Stumpage'!DA90:DA92)</f>
        <v>23.787521079257999</v>
      </c>
      <c r="AH33" s="4">
        <f>AVERAGE('Pine Stumpage'!DG90:DG92)</f>
        <v>17</v>
      </c>
      <c r="AI33" s="4">
        <f>AVERAGE('Pine Stumpage'!DH90:DH92)</f>
        <v>15.166666666666666</v>
      </c>
      <c r="AJ33" s="4">
        <f>AVERAGE('Pine Stumpage'!DN90:DN92)</f>
        <v>12.970588235294116</v>
      </c>
      <c r="AK33" s="4">
        <f>AVERAGE('Pine Stumpage'!DO90:DO92)</f>
        <v>14.5</v>
      </c>
      <c r="AL33" s="4">
        <f>AVERAGE('Pine Stumpage'!DU90:DU92)</f>
        <v>8.2398373983739823</v>
      </c>
      <c r="AM33" s="4">
        <f>AVERAGE('Pine Stumpage'!DV90:DV92)</f>
        <v>10.57547169811321</v>
      </c>
      <c r="AN33" s="4">
        <f>AVERAGE('Pine Stumpage'!EB90:EB92)</f>
        <v>11.5</v>
      </c>
      <c r="AO33" s="4">
        <f>AVERAGE('Pine Stumpage'!EC90:EC92)</f>
        <v>17.034693877551017</v>
      </c>
      <c r="AP33" s="4">
        <f>AVERAGE('Pine Stumpage'!EI90:EI92)</f>
        <v>7.9285714285714279</v>
      </c>
      <c r="AQ33" s="4">
        <f>AVERAGE('Pine Stumpage'!EJ90:EJ92)</f>
        <v>6.9999999999999991</v>
      </c>
      <c r="AR33" s="4">
        <f>AVERAGE('Pine Stumpage'!EK90:EK92)</f>
        <v>17.5</v>
      </c>
      <c r="AS33" s="4">
        <f>AVERAGE('Pine Stumpage'!EL90:EL92)</f>
        <v>15.5</v>
      </c>
      <c r="AT33" s="4">
        <f>AVERAGE('Pine Stumpage'!ET90:ET92)</f>
        <v>7.6063829787234054</v>
      </c>
      <c r="AU33" s="4">
        <f>AVERAGE('Pine Stumpage'!EU90:EU92)</f>
        <v>10.637820512820515</v>
      </c>
      <c r="AV33" s="3">
        <f>'Pine Stumpage Quarterly'!AX34</f>
        <v>103.33333333333333</v>
      </c>
      <c r="AW33" s="4">
        <v>298.62666666666667</v>
      </c>
      <c r="AX33" s="3">
        <f>'Pine Stumpage Quarterly'!AZ34</f>
        <v>102.3</v>
      </c>
      <c r="AY33" s="4">
        <f>SUMPRODUCT(D33:F33,'Price Average'!D$49:F$49)+SUMPRODUCT(H33:T33,'Price Average'!H$49:T$49)+SUMPRODUCT(V33:Y33,'Price Average'!V$49:Y$49)</f>
        <v>145.05702982199173</v>
      </c>
      <c r="AZ33" s="27">
        <f>SUMPRODUCT(Z33:AB33,'Price Average'!Z$49:AB$49)+SUMPRODUCT(AD33:AO33,'Price Average'!AD$49:AO$49)+SUMPRODUCT(AR33:AU33,'Price Average'!AR$49:AU$49)</f>
        <v>17.8558040316091</v>
      </c>
      <c r="BA33" s="5" t="str">
        <f t="shared" si="1"/>
        <v>1984:1</v>
      </c>
      <c r="BB33" s="3">
        <f t="shared" si="2"/>
        <v>145.05702982199173</v>
      </c>
    </row>
    <row r="34" spans="1:54" x14ac:dyDescent="0.25">
      <c r="A34" s="2">
        <f t="shared" si="0"/>
        <v>1984</v>
      </c>
      <c r="B34" s="2">
        <v>2</v>
      </c>
      <c r="C34" s="2">
        <f t="shared" si="3"/>
        <v>30</v>
      </c>
      <c r="D34" s="4">
        <f>AVERAGE('Pine Stumpage'!H93:H95)</f>
        <v>133.47788997661812</v>
      </c>
      <c r="E34" s="4">
        <f>AVERAGE('Pine Stumpage'!I93:I95)</f>
        <v>171.61835777711261</v>
      </c>
      <c r="F34" s="4">
        <f>AVERAGE('Pine Stumpage'!J93:J95)</f>
        <v>166.66666666666666</v>
      </c>
      <c r="G34" s="4" t="s">
        <v>98</v>
      </c>
      <c r="H34" s="4">
        <f>AVERAGE('Pine Stumpage'!V93:V95)</f>
        <v>178.66666666666666</v>
      </c>
      <c r="I34" s="4">
        <f>AVERAGE('Pine Stumpage'!W93:W95)</f>
        <v>174.80981085013511</v>
      </c>
      <c r="J34" s="4">
        <f>AVERAGE('Pine Stumpage'!AC93:AC95)</f>
        <v>119.14535696567896</v>
      </c>
      <c r="K34" s="4">
        <f>AVERAGE('Pine Stumpage'!AD93:AD95)</f>
        <v>179.39063890371941</v>
      </c>
      <c r="L34" s="4">
        <f>AVERAGE('Pine Stumpage'!AJ93:AJ95)</f>
        <v>170.66666666666666</v>
      </c>
      <c r="M34" s="4">
        <f>AVERAGE('Pine Stumpage'!AK93:AK95)</f>
        <v>162.33333333333334</v>
      </c>
      <c r="N34" s="4">
        <f>AVERAGE('Pine Stumpage'!AQ93:AQ95)</f>
        <v>154.41496788606534</v>
      </c>
      <c r="O34" s="4">
        <f>AVERAGE('Pine Stumpage'!AR93:AR95)</f>
        <v>166</v>
      </c>
      <c r="P34" s="4">
        <f>AVERAGE('Pine Stumpage'!AX93:AX95)</f>
        <v>99.035216284987257</v>
      </c>
      <c r="Q34" s="4">
        <f>AVERAGE('Pine Stumpage'!AY93:AY95)</f>
        <v>154.99041664440054</v>
      </c>
      <c r="R34" s="4">
        <f>AVERAGE('Pine Stumpage'!AZ93:AZ95)</f>
        <v>105</v>
      </c>
      <c r="S34" s="4">
        <f>AVERAGE('Pine Stumpage'!BF93:BF95)</f>
        <v>171.89130666666665</v>
      </c>
      <c r="T34" s="4">
        <f>AVERAGE('Pine Stumpage'!BL93:BL95)</f>
        <v>83.231536926147697</v>
      </c>
      <c r="U34" s="4">
        <f>AVERAGE('Pine Stumpage'!BM93:BM95)</f>
        <v>90.728395061728406</v>
      </c>
      <c r="V34" s="4">
        <f>AVERAGE('Pine Stumpage'!BN93:BN95)</f>
        <v>168.66666666666666</v>
      </c>
      <c r="W34" s="4">
        <f>AVERAGE('Pine Stumpage'!BO93:BO95)</f>
        <v>166.66666666666666</v>
      </c>
      <c r="X34" s="4">
        <f>AVERAGE('Pine Stumpage'!BW93:BW95)</f>
        <v>68.675555555555562</v>
      </c>
      <c r="Y34" s="4">
        <f>AVERAGE('Pine Stumpage'!BX93:BX95)</f>
        <v>131.54995579133509</v>
      </c>
      <c r="Z34" s="4">
        <f>AVERAGE('Pine Stumpage'!CE93:CE95)</f>
        <v>15.424373379429561</v>
      </c>
      <c r="AA34" s="4">
        <f>AVERAGE('Pine Stumpage'!CF93:CF95)</f>
        <v>18.261723009814617</v>
      </c>
      <c r="AB34" s="4">
        <f>AVERAGE('Pine Stumpage'!CG93:CG95)</f>
        <v>19</v>
      </c>
      <c r="AC34" s="4" t="s">
        <v>98</v>
      </c>
      <c r="AD34" s="4">
        <f>AVERAGE('Pine Stumpage'!CS93:CS95)</f>
        <v>31.75</v>
      </c>
      <c r="AE34" s="4">
        <f>AVERAGE('Pine Stumpage'!CT93:CT95)</f>
        <v>28.811579189686928</v>
      </c>
      <c r="AF34" s="4">
        <f>AVERAGE('Pine Stumpage'!CZ93:CZ95)</f>
        <v>14.291530944625407</v>
      </c>
      <c r="AG34" s="4">
        <f>AVERAGE('Pine Stumpage'!DA93:DA95)</f>
        <v>23.556492411467108</v>
      </c>
      <c r="AH34" s="4">
        <f>AVERAGE('Pine Stumpage'!DG93:DG95)</f>
        <v>18.166666666666668</v>
      </c>
      <c r="AI34" s="4">
        <f>AVERAGE('Pine Stumpage'!DH93:DH95)</f>
        <v>15.5</v>
      </c>
      <c r="AJ34" s="4">
        <f>AVERAGE('Pine Stumpage'!DN93:DN95)</f>
        <v>13.784313725490193</v>
      </c>
      <c r="AK34" s="4">
        <f>AVERAGE('Pine Stumpage'!DO93:DO95)</f>
        <v>15.666666666666666</v>
      </c>
      <c r="AL34" s="4">
        <f>AVERAGE('Pine Stumpage'!DU93:DU95)</f>
        <v>7.6598915989159879</v>
      </c>
      <c r="AM34" s="4">
        <f>AVERAGE('Pine Stumpage'!DV93:DV95)</f>
        <v>10.292452830188681</v>
      </c>
      <c r="AN34" s="4">
        <f>AVERAGE('Pine Stumpage'!EB93:EB95)</f>
        <v>11.5</v>
      </c>
      <c r="AO34" s="4">
        <f>AVERAGE('Pine Stumpage'!EC93:EC95)</f>
        <v>17.034693877551017</v>
      </c>
      <c r="AP34" s="4">
        <f>AVERAGE('Pine Stumpage'!EI93:EI95)</f>
        <v>7.9404761904761907</v>
      </c>
      <c r="AQ34" s="4">
        <f>AVERAGE('Pine Stumpage'!EJ93:EJ95)</f>
        <v>7.0802469135802468</v>
      </c>
      <c r="AR34" s="4">
        <f>AVERAGE('Pine Stumpage'!EK93:EK95)</f>
        <v>16.5</v>
      </c>
      <c r="AS34" s="4">
        <f>AVERAGE('Pine Stumpage'!EL93:EL95)</f>
        <v>15.5</v>
      </c>
      <c r="AT34" s="4">
        <f>AVERAGE('Pine Stumpage'!ET93:ET95)</f>
        <v>7.8138297872340443</v>
      </c>
      <c r="AU34" s="4">
        <f>AVERAGE('Pine Stumpage'!EU93:EU95)</f>
        <v>11.181089743589746</v>
      </c>
      <c r="AV34" s="3">
        <f>'Pine Stumpage Quarterly'!AX35</f>
        <v>104.03333333333335</v>
      </c>
      <c r="AW34" s="4">
        <v>292.22000000000003</v>
      </c>
      <c r="AX34" s="3">
        <f>'Pine Stumpage Quarterly'!AZ35</f>
        <v>103.39999999999999</v>
      </c>
      <c r="AY34" s="4">
        <f>SUMPRODUCT(D34:F34,'Price Average'!D$49:F$49)+SUMPRODUCT(H34:T34,'Price Average'!H$49:T$49)+SUMPRODUCT(V34:Y34,'Price Average'!V$49:Y$49)</f>
        <v>145.14927083676889</v>
      </c>
      <c r="AZ34" s="27">
        <f>SUMPRODUCT(Z34:AB34,'Price Average'!Z$49:AB$49)+SUMPRODUCT(AD34:AO34,'Price Average'!AD$49:AO$49)+SUMPRODUCT(AR34:AU34,'Price Average'!AR$49:AU$49)</f>
        <v>18.033692628081507</v>
      </c>
      <c r="BA34" s="5" t="str">
        <f t="shared" si="1"/>
        <v>1984:2</v>
      </c>
      <c r="BB34" s="3">
        <f t="shared" si="2"/>
        <v>145.14927083676889</v>
      </c>
    </row>
    <row r="35" spans="1:54" x14ac:dyDescent="0.25">
      <c r="A35" s="2">
        <f t="shared" si="0"/>
        <v>1984</v>
      </c>
      <c r="B35" s="2">
        <v>3</v>
      </c>
      <c r="C35" s="2">
        <f t="shared" si="3"/>
        <v>31</v>
      </c>
      <c r="D35" s="4">
        <f>AVERAGE('Pine Stumpage'!H96:H98)</f>
        <v>157.92083558159257</v>
      </c>
      <c r="E35" s="4">
        <f>AVERAGE('Pine Stumpage'!I96:I98)</f>
        <v>174.10996707572585</v>
      </c>
      <c r="F35" s="4">
        <f>AVERAGE('Pine Stumpage'!J96:J98)</f>
        <v>161.66666666666666</v>
      </c>
      <c r="G35" s="4" t="s">
        <v>98</v>
      </c>
      <c r="H35" s="4">
        <f>AVERAGE('Pine Stumpage'!V96:V98)</f>
        <v>168.66666666666666</v>
      </c>
      <c r="I35" s="4">
        <f>AVERAGE('Pine Stumpage'!W96:W98)</f>
        <v>163.02972355019747</v>
      </c>
      <c r="J35" s="4">
        <f>AVERAGE('Pine Stumpage'!AC96:AC98)</f>
        <v>123.32268975781354</v>
      </c>
      <c r="K35" s="4">
        <f>AVERAGE('Pine Stumpage'!AD96:AD98)</f>
        <v>166.41767020624462</v>
      </c>
      <c r="L35" s="4">
        <f>AVERAGE('Pine Stumpage'!AJ96:AJ98)</f>
        <v>156</v>
      </c>
      <c r="M35" s="4">
        <f>AVERAGE('Pine Stumpage'!AK96:AK98)</f>
        <v>154.33333333333334</v>
      </c>
      <c r="N35" s="4">
        <f>AVERAGE('Pine Stumpage'!AQ96:AQ98)</f>
        <v>136.50991343200224</v>
      </c>
      <c r="O35" s="4">
        <f>AVERAGE('Pine Stumpage'!AR96:AR98)</f>
        <v>152.33333333333334</v>
      </c>
      <c r="P35" s="4">
        <f>AVERAGE('Pine Stumpage'!AX96:AX98)</f>
        <v>95.113384223918558</v>
      </c>
      <c r="Q35" s="4">
        <f>AVERAGE('Pine Stumpage'!AY96:AY98)</f>
        <v>151.53064714369694</v>
      </c>
      <c r="R35" s="4">
        <f>AVERAGE('Pine Stumpage'!AZ96:AZ98)</f>
        <v>109.66666666666667</v>
      </c>
      <c r="S35" s="4">
        <f>AVERAGE('Pine Stumpage'!BF96:BF98)</f>
        <v>169.01167999999998</v>
      </c>
      <c r="T35" s="4">
        <f>AVERAGE('Pine Stumpage'!BL96:BL98)</f>
        <v>81.45708582834331</v>
      </c>
      <c r="U35" s="4">
        <f>AVERAGE('Pine Stumpage'!BM96:BM98)</f>
        <v>85.644718792866954</v>
      </c>
      <c r="V35" s="4">
        <f>AVERAGE('Pine Stumpage'!BN96:BN98)</f>
        <v>154.33333333333334</v>
      </c>
      <c r="W35" s="4">
        <f>AVERAGE('Pine Stumpage'!BO96:BO98)</f>
        <v>152.66666666666666</v>
      </c>
      <c r="X35" s="4">
        <f>AVERAGE('Pine Stumpage'!BW96:BW98)</f>
        <v>67.677777777777777</v>
      </c>
      <c r="Y35" s="4">
        <f>AVERAGE('Pine Stumpage'!BX96:BX98)</f>
        <v>126.02519893899203</v>
      </c>
      <c r="Z35" s="4">
        <f>AVERAGE('Pine Stumpage'!CE96:CE98)</f>
        <v>13.868769806972054</v>
      </c>
      <c r="AA35" s="4">
        <f>AVERAGE('Pine Stumpage'!CF96:CF98)</f>
        <v>17.070338058887675</v>
      </c>
      <c r="AB35" s="4">
        <f>AVERAGE('Pine Stumpage'!CG96:CG98)</f>
        <v>19</v>
      </c>
      <c r="AC35" s="4" t="s">
        <v>98</v>
      </c>
      <c r="AD35" s="4">
        <f>AVERAGE('Pine Stumpage'!CS96:CS98)</f>
        <v>31.916666666666668</v>
      </c>
      <c r="AE35" s="4">
        <f>AVERAGE('Pine Stumpage'!CT96:CT98)</f>
        <v>29.577923572744016</v>
      </c>
      <c r="AF35" s="4">
        <f>AVERAGE('Pine Stumpage'!CZ96:CZ98)</f>
        <v>14.188925081433226</v>
      </c>
      <c r="AG35" s="4">
        <f>AVERAGE('Pine Stumpage'!DA96:DA98)</f>
        <v>22.851883080382226</v>
      </c>
      <c r="AH35" s="4">
        <f>AVERAGE('Pine Stumpage'!DG96:DG98)</f>
        <v>18.833333333333332</v>
      </c>
      <c r="AI35" s="4">
        <f>AVERAGE('Pine Stumpage'!DH96:DH98)</f>
        <v>17</v>
      </c>
      <c r="AJ35" s="4">
        <f>AVERAGE('Pine Stumpage'!DN96:DN98)</f>
        <v>13.117647058823527</v>
      </c>
      <c r="AK35" s="4">
        <f>AVERAGE('Pine Stumpage'!DO96:DO98)</f>
        <v>15</v>
      </c>
      <c r="AL35" s="4">
        <f>AVERAGE('Pine Stumpage'!DU96:DU98)</f>
        <v>7.7398373983739823</v>
      </c>
      <c r="AM35" s="4">
        <f>AVERAGE('Pine Stumpage'!DV96:DV98)</f>
        <v>10.433962264150946</v>
      </c>
      <c r="AN35" s="4">
        <f>AVERAGE('Pine Stumpage'!EB96:EB98)</f>
        <v>11.5</v>
      </c>
      <c r="AO35" s="4">
        <f>AVERAGE('Pine Stumpage'!EC96:EC98)</f>
        <v>17.092176870748297</v>
      </c>
      <c r="AP35" s="4">
        <f>AVERAGE('Pine Stumpage'!EI96:EI98)</f>
        <v>7.9642857142857144</v>
      </c>
      <c r="AQ35" s="4">
        <f>AVERAGE('Pine Stumpage'!EJ96:EJ98)</f>
        <v>7.2407407407407405</v>
      </c>
      <c r="AR35" s="4">
        <f>AVERAGE('Pine Stumpage'!EK96:EK98)</f>
        <v>16.666666666666668</v>
      </c>
      <c r="AS35" s="4">
        <f>AVERAGE('Pine Stumpage'!EL96:EL98)</f>
        <v>15.833333333333334</v>
      </c>
      <c r="AT35" s="4">
        <f>AVERAGE('Pine Stumpage'!ET96:ET98)</f>
        <v>8.0581560283687939</v>
      </c>
      <c r="AU35" s="4">
        <f>AVERAGE('Pine Stumpage'!EU96:EU98)</f>
        <v>11.000000000000002</v>
      </c>
      <c r="AV35" s="3">
        <f>'Pine Stumpage Quarterly'!AX36</f>
        <v>103.8</v>
      </c>
      <c r="AW35" s="4">
        <v>308.34333333333331</v>
      </c>
      <c r="AX35" s="3">
        <f>'Pine Stumpage Quarterly'!AZ36</f>
        <v>104.53333333333335</v>
      </c>
      <c r="AY35" s="4">
        <f>SUMPRODUCT(D35:F35,'Price Average'!D$49:F$49)+SUMPRODUCT(H35:T35,'Price Average'!H$49:T$49)+SUMPRODUCT(V35:Y35,'Price Average'!V$49:Y$49)</f>
        <v>139.61492164154808</v>
      </c>
      <c r="AZ35" s="27">
        <f>SUMPRODUCT(Z35:AB35,'Price Average'!Z$49:AB$49)+SUMPRODUCT(AD35:AO35,'Price Average'!AD$49:AO$49)+SUMPRODUCT(AR35:AU35,'Price Average'!AR$49:AU$49)</f>
        <v>17.943415242786838</v>
      </c>
      <c r="BA35" s="5" t="str">
        <f t="shared" si="1"/>
        <v>1984:3</v>
      </c>
      <c r="BB35" s="3">
        <f t="shared" si="2"/>
        <v>139.61492164154808</v>
      </c>
    </row>
    <row r="36" spans="1:54" x14ac:dyDescent="0.25">
      <c r="A36" s="2">
        <f t="shared" si="0"/>
        <v>1984</v>
      </c>
      <c r="B36" s="2">
        <v>4</v>
      </c>
      <c r="C36" s="2">
        <f t="shared" si="3"/>
        <v>32</v>
      </c>
      <c r="D36" s="4">
        <f>AVERAGE('Pine Stumpage'!H99:H101)</f>
        <v>136.24401963051466</v>
      </c>
      <c r="E36" s="4">
        <f>AVERAGE('Pine Stumpage'!I99:I101)</f>
        <v>165.08632146064051</v>
      </c>
      <c r="F36" s="4">
        <f>AVERAGE('Pine Stumpage'!J99:J101)</f>
        <v>150</v>
      </c>
      <c r="G36" s="4" t="s">
        <v>98</v>
      </c>
      <c r="H36" s="4">
        <f>AVERAGE('Pine Stumpage'!V99:V101)</f>
        <v>170.66666666666666</v>
      </c>
      <c r="I36" s="4">
        <f>AVERAGE('Pine Stumpage'!W99:W101)</f>
        <v>162.65627381694728</v>
      </c>
      <c r="J36" s="4">
        <f>AVERAGE('Pine Stumpage'!AC99:AC101)</f>
        <v>105.64321472060612</v>
      </c>
      <c r="K36" s="4">
        <f>AVERAGE('Pine Stumpage'!AD99:AD101)</f>
        <v>162.24976765339815</v>
      </c>
      <c r="L36" s="4">
        <f>AVERAGE('Pine Stumpage'!AJ99:AJ101)</f>
        <v>146.66666666666666</v>
      </c>
      <c r="M36" s="4">
        <f>AVERAGE('Pine Stumpage'!AK99:AK101)</f>
        <v>150.5</v>
      </c>
      <c r="N36" s="4">
        <f>AVERAGE('Pine Stumpage'!AQ99:AQ101)</f>
        <v>131.83244903658195</v>
      </c>
      <c r="O36" s="4">
        <f>AVERAGE('Pine Stumpage'!AR99:AR101)</f>
        <v>144.33333333333334</v>
      </c>
      <c r="P36" s="4">
        <f>AVERAGE('Pine Stumpage'!AX99:AX101)</f>
        <v>86.426055979643749</v>
      </c>
      <c r="Q36" s="4">
        <f>AVERAGE('Pine Stumpage'!AY99:AY101)</f>
        <v>149.83045654536068</v>
      </c>
      <c r="R36" s="4">
        <f>AVERAGE('Pine Stumpage'!AZ99:AZ101)</f>
        <v>105.33333333333333</v>
      </c>
      <c r="S36" s="4">
        <f>AVERAGE('Pine Stumpage'!BF99:BF101)</f>
        <v>161.85749333333334</v>
      </c>
      <c r="T36" s="4">
        <f>AVERAGE('Pine Stumpage'!BL99:BL101)</f>
        <v>77.508982035928156</v>
      </c>
      <c r="U36" s="4">
        <f>AVERAGE('Pine Stumpage'!BM99:BM101)</f>
        <v>85.07201646090536</v>
      </c>
      <c r="V36" s="4">
        <f>AVERAGE('Pine Stumpage'!BN99:BN101)</f>
        <v>143</v>
      </c>
      <c r="W36" s="4">
        <f>AVERAGE('Pine Stumpage'!BO99:BO101)</f>
        <v>146.66666666666666</v>
      </c>
      <c r="X36" s="4">
        <f>AVERAGE('Pine Stumpage'!BW99:BW101)</f>
        <v>61.52000000000001</v>
      </c>
      <c r="Y36" s="4">
        <f>AVERAGE('Pine Stumpage'!BX99:BX101)</f>
        <v>108.61626878868258</v>
      </c>
      <c r="Z36" s="4">
        <f>AVERAGE('Pine Stumpage'!CE99:CE101)</f>
        <v>14.969749351771824</v>
      </c>
      <c r="AA36" s="4">
        <f>AVERAGE('Pine Stumpage'!CF99:CF101)</f>
        <v>17.395856052344602</v>
      </c>
      <c r="AB36" s="4">
        <f>AVERAGE('Pine Stumpage'!CG99:CG101)</f>
        <v>18.666666666666668</v>
      </c>
      <c r="AC36" s="4" t="s">
        <v>98</v>
      </c>
      <c r="AD36" s="4">
        <f>AVERAGE('Pine Stumpage'!CS99:CS101)</f>
        <v>32.833333333333336</v>
      </c>
      <c r="AE36" s="4">
        <f>AVERAGE('Pine Stumpage'!CT99:CT101)</f>
        <v>31.154235727440152</v>
      </c>
      <c r="AF36" s="4">
        <f>AVERAGE('Pine Stumpage'!CZ99:CZ101)</f>
        <v>13.5700325732899</v>
      </c>
      <c r="AG36" s="4">
        <f>AVERAGE('Pine Stumpage'!DA99:DA101)</f>
        <v>22.885890949971884</v>
      </c>
      <c r="AH36" s="4">
        <f>AVERAGE('Pine Stumpage'!DG99:DG101)</f>
        <v>18.75</v>
      </c>
      <c r="AI36" s="4">
        <f>AVERAGE('Pine Stumpage'!DH99:DH101)</f>
        <v>11.833333333333334</v>
      </c>
      <c r="AJ36" s="4">
        <f>AVERAGE('Pine Stumpage'!DN99:DN101)</f>
        <v>12.960784313725489</v>
      </c>
      <c r="AK36" s="4">
        <f>AVERAGE('Pine Stumpage'!DO99:DO101)</f>
        <v>15.666666666666666</v>
      </c>
      <c r="AL36" s="4">
        <f>AVERAGE('Pine Stumpage'!DU99:DU101)</f>
        <v>8.0704607046070453</v>
      </c>
      <c r="AM36" s="4">
        <f>AVERAGE('Pine Stumpage'!DV99:DV101)</f>
        <v>10.622641509433965</v>
      </c>
      <c r="AN36" s="4">
        <f>AVERAGE('Pine Stumpage'!EB99:EB101)</f>
        <v>12.25</v>
      </c>
      <c r="AO36" s="4">
        <f>AVERAGE('Pine Stumpage'!EC99:EC101)</f>
        <v>17.034693877551017</v>
      </c>
      <c r="AP36" s="4">
        <f>AVERAGE('Pine Stumpage'!EI99:EI101)</f>
        <v>8.2738095238095237</v>
      </c>
      <c r="AQ36" s="4">
        <f>AVERAGE('Pine Stumpage'!EJ99:EJ101)</f>
        <v>7.2407407407407405</v>
      </c>
      <c r="AR36" s="4">
        <f>AVERAGE('Pine Stumpage'!EK99:EK101)</f>
        <v>19.333333333333332</v>
      </c>
      <c r="AS36" s="4">
        <f>AVERAGE('Pine Stumpage'!EL99:EL101)</f>
        <v>18</v>
      </c>
      <c r="AT36" s="4">
        <f>AVERAGE('Pine Stumpage'!ET99:ET101)</f>
        <v>8.6063829787234063</v>
      </c>
      <c r="AU36" s="4">
        <f>AVERAGE('Pine Stumpage'!EU99:EU101)</f>
        <v>11.362179487179489</v>
      </c>
      <c r="AV36" s="3">
        <f>'Pine Stumpage Quarterly'!AX37</f>
        <v>103.53333333333335</v>
      </c>
      <c r="AW36" s="4">
        <v>320.58666666666664</v>
      </c>
      <c r="AX36" s="3">
        <f>'Pine Stumpage Quarterly'!AZ37</f>
        <v>105.3</v>
      </c>
      <c r="AY36" s="4">
        <f>SUMPRODUCT(D36:F36,'Price Average'!D$49:F$49)+SUMPRODUCT(H36:T36,'Price Average'!H$49:T$49)+SUMPRODUCT(V36:Y36,'Price Average'!V$49:Y$49)</f>
        <v>131.54871696522468</v>
      </c>
      <c r="AZ36" s="27">
        <f>SUMPRODUCT(Z36:AB36,'Price Average'!Z$49:AB$49)+SUMPRODUCT(AD36:AO36,'Price Average'!AD$49:AO$49)+SUMPRODUCT(AR36:AU36,'Price Average'!AR$49:AU$49)</f>
        <v>18.3028278042963</v>
      </c>
      <c r="BA36" s="5" t="str">
        <f t="shared" si="1"/>
        <v>1984:4</v>
      </c>
      <c r="BB36" s="3">
        <f t="shared" si="2"/>
        <v>131.54871696522468</v>
      </c>
    </row>
    <row r="37" spans="1:54" x14ac:dyDescent="0.25">
      <c r="A37" s="2">
        <f t="shared" si="0"/>
        <v>1985</v>
      </c>
      <c r="B37" s="2">
        <v>1</v>
      </c>
      <c r="C37" s="2">
        <f t="shared" si="3"/>
        <v>33</v>
      </c>
      <c r="D37" s="4">
        <f>AVERAGE('Pine Stumpage'!H102:H104)</f>
        <v>134.38734294303558</v>
      </c>
      <c r="E37" s="4">
        <f>AVERAGE('Pine Stumpage'!I102:I104)</f>
        <v>167.08632146064051</v>
      </c>
      <c r="F37" s="4">
        <f>AVERAGE('Pine Stumpage'!J102:J104)</f>
        <v>161</v>
      </c>
      <c r="G37" s="4" t="s">
        <v>98</v>
      </c>
      <c r="H37" s="4">
        <f>AVERAGE('Pine Stumpage'!V102:V104)</f>
        <v>176</v>
      </c>
      <c r="I37" s="4">
        <f>AVERAGE('Pine Stumpage'!W102:W104)</f>
        <v>148.11196563431028</v>
      </c>
      <c r="J37" s="4">
        <f>AVERAGE('Pine Stumpage'!AC102:AC104)</f>
        <v>109.15816533621971</v>
      </c>
      <c r="K37" s="4">
        <f>AVERAGE('Pine Stumpage'!AD102:AD104)</f>
        <v>162.89758952759482</v>
      </c>
      <c r="L37" s="4">
        <f>AVERAGE('Pine Stumpage'!AJ102:AJ104)</f>
        <v>148.33333333333334</v>
      </c>
      <c r="M37" s="4">
        <f>AVERAGE('Pine Stumpage'!AK102:AK104)</f>
        <v>151</v>
      </c>
      <c r="N37" s="4">
        <f>AVERAGE('Pine Stumpage'!AQ102:AQ104)</f>
        <v>148.16029042166988</v>
      </c>
      <c r="O37" s="4">
        <f>AVERAGE('Pine Stumpage'!AR102:AR104)</f>
        <v>164</v>
      </c>
      <c r="P37" s="4">
        <f>AVERAGE('Pine Stumpage'!AX102:AX104)</f>
        <v>90.95541984732823</v>
      </c>
      <c r="Q37" s="4">
        <f>AVERAGE('Pine Stumpage'!AY102:AY104)</f>
        <v>155.53926860115078</v>
      </c>
      <c r="R37" s="4">
        <f>AVERAGE('Pine Stumpage'!AZ102:AZ104)</f>
        <v>115.33333333333333</v>
      </c>
      <c r="S37" s="4">
        <f>AVERAGE('Pine Stumpage'!BF102:BF104)</f>
        <v>158.96618666666666</v>
      </c>
      <c r="T37" s="4">
        <f>AVERAGE('Pine Stumpage'!BL102:BL104)</f>
        <v>74.508982035928142</v>
      </c>
      <c r="U37" s="4">
        <f>AVERAGE('Pine Stumpage'!BM102:BM104)</f>
        <v>84.318930041152271</v>
      </c>
      <c r="V37" s="4">
        <f>AVERAGE('Pine Stumpage'!BN102:BN104)</f>
        <v>158</v>
      </c>
      <c r="W37" s="4">
        <f>AVERAGE('Pine Stumpage'!BO102:BO104)</f>
        <v>155.66666666666666</v>
      </c>
      <c r="X37" s="4">
        <f>AVERAGE('Pine Stumpage'!BW102:BW104)</f>
        <v>73.177777777777791</v>
      </c>
      <c r="Y37" s="4">
        <f>AVERAGE('Pine Stumpage'!BX102:BX104)</f>
        <v>107.79177718832891</v>
      </c>
      <c r="Z37" s="4">
        <f>AVERAGE('Pine Stumpage'!CE102:CE104)</f>
        <v>16.242581388648805</v>
      </c>
      <c r="AA37" s="4">
        <f>AVERAGE('Pine Stumpage'!CF102:CF104)</f>
        <v>20.554707379134864</v>
      </c>
      <c r="AB37" s="4">
        <f>AVERAGE('Pine Stumpage'!CG102:CG104)</f>
        <v>16.166666666666668</v>
      </c>
      <c r="AC37" s="4" t="s">
        <v>98</v>
      </c>
      <c r="AD37" s="4">
        <f>AVERAGE('Pine Stumpage'!CS102:CS104)</f>
        <v>35.023333333333333</v>
      </c>
      <c r="AE37" s="4">
        <f>AVERAGE('Pine Stumpage'!CT102:CT104)</f>
        <v>31.768282688766117</v>
      </c>
      <c r="AF37" s="4">
        <f>AVERAGE('Pine Stumpage'!CZ102:CZ104)</f>
        <v>13.522258414766556</v>
      </c>
      <c r="AG37" s="4">
        <f>AVERAGE('Pine Stumpage'!DA102:DA104)</f>
        <v>24.014614952220342</v>
      </c>
      <c r="AH37" s="4">
        <f>AVERAGE('Pine Stumpage'!DG102:DG104)</f>
        <v>18.583333333333332</v>
      </c>
      <c r="AI37" s="4">
        <f>AVERAGE('Pine Stumpage'!DH102:DH104)</f>
        <v>17.833333333333332</v>
      </c>
      <c r="AJ37" s="4">
        <f>AVERAGE('Pine Stumpage'!DN102:DN104)</f>
        <v>13.215686274509801</v>
      </c>
      <c r="AK37" s="4">
        <f>AVERAGE('Pine Stumpage'!DO102:DO104)</f>
        <v>15.333333333333334</v>
      </c>
      <c r="AL37" s="4">
        <f>AVERAGE('Pine Stumpage'!DU102:DU104)</f>
        <v>8.4444444444444429</v>
      </c>
      <c r="AM37" s="4">
        <f>AVERAGE('Pine Stumpage'!DV102:DV104)</f>
        <v>11.600628930817612</v>
      </c>
      <c r="AN37" s="4">
        <f>AVERAGE('Pine Stumpage'!EB102:EB104)</f>
        <v>12.408333333333333</v>
      </c>
      <c r="AO37" s="4">
        <f>AVERAGE('Pine Stumpage'!EC102:EC104)</f>
        <v>17.319217687074829</v>
      </c>
      <c r="AP37" s="4">
        <f>AVERAGE('Pine Stumpage'!EI102:EI104)</f>
        <v>9.6904761904761916</v>
      </c>
      <c r="AQ37" s="4">
        <f>AVERAGE('Pine Stumpage'!EJ102:EJ104)</f>
        <v>7.5740740740740735</v>
      </c>
      <c r="AR37" s="4">
        <f>AVERAGE('Pine Stumpage'!EK102:EK104)</f>
        <v>21.666666666666668</v>
      </c>
      <c r="AS37" s="4">
        <f>AVERAGE('Pine Stumpage'!EL102:EL104)</f>
        <v>19.333333333333332</v>
      </c>
      <c r="AT37" s="4">
        <f>AVERAGE('Pine Stumpage'!ET102:ET104)</f>
        <v>9.0886524822695058</v>
      </c>
      <c r="AU37" s="4">
        <f>AVERAGE('Pine Stumpage'!EU102:EU104)</f>
        <v>11.362179487179489</v>
      </c>
      <c r="AV37" s="3">
        <f>'Pine Stumpage Quarterly'!AX38</f>
        <v>103.26666666666665</v>
      </c>
      <c r="AW37" s="4">
        <v>353.21</v>
      </c>
      <c r="AX37" s="3">
        <f>'Pine Stumpage Quarterly'!AZ38</f>
        <v>105.96666666666665</v>
      </c>
      <c r="AY37" s="4">
        <f>SUMPRODUCT(D37:F37,'Price Average'!D$49:F$49)+SUMPRODUCT(H37:T37,'Price Average'!H$49:T$49)+SUMPRODUCT(V37:Y37,'Price Average'!V$49:Y$49)</f>
        <v>135.50501149495312</v>
      </c>
      <c r="AZ37" s="27">
        <f>SUMPRODUCT(Z37:AB37,'Price Average'!Z$49:AB$49)+SUMPRODUCT(AD37:AO37,'Price Average'!AD$49:AO$49)+SUMPRODUCT(AR37:AU37,'Price Average'!AR$49:AU$49)</f>
        <v>19.089792629370002</v>
      </c>
      <c r="BA37" s="5" t="str">
        <f t="shared" ref="BA37:BA68" si="4">CONCATENATE(A37,":",B37)</f>
        <v>1985:1</v>
      </c>
      <c r="BB37" s="3">
        <f t="shared" ref="BB37:BB68" si="5">AY37</f>
        <v>135.50501149495312</v>
      </c>
    </row>
    <row r="38" spans="1:54" x14ac:dyDescent="0.25">
      <c r="A38" s="2">
        <f t="shared" si="0"/>
        <v>1985</v>
      </c>
      <c r="B38" s="2">
        <v>2</v>
      </c>
      <c r="C38" s="2">
        <f t="shared" ref="C38:C69" si="6">C37+1</f>
        <v>34</v>
      </c>
      <c r="D38" s="4">
        <f>AVERAGE('Pine Stumpage'!H105:H107)</f>
        <v>117.91068629718136</v>
      </c>
      <c r="E38" s="4">
        <f>AVERAGE('Pine Stumpage'!I105:I107)</f>
        <v>137.97190461937541</v>
      </c>
      <c r="F38" s="4">
        <f>AVERAGE('Pine Stumpage'!J105:J107)</f>
        <v>149.33333333333334</v>
      </c>
      <c r="G38" s="4" t="s">
        <v>98</v>
      </c>
      <c r="H38" s="4">
        <f>AVERAGE('Pine Stumpage'!V105:V107)</f>
        <v>161.66666666666666</v>
      </c>
      <c r="I38" s="4">
        <f>AVERAGE('Pine Stumpage'!W105:W107)</f>
        <v>154.54631746691612</v>
      </c>
      <c r="J38" s="4">
        <f>AVERAGE('Pine Stumpage'!AC105:AC107)</f>
        <v>101.84192486357279</v>
      </c>
      <c r="K38" s="4">
        <f>AVERAGE('Pine Stumpage'!AD105:AD107)</f>
        <v>152.17933202823744</v>
      </c>
      <c r="L38" s="4">
        <f>AVERAGE('Pine Stumpage'!AJ105:AJ107)</f>
        <v>142.33333333333334</v>
      </c>
      <c r="M38" s="4">
        <f>AVERAGE('Pine Stumpage'!AK105:AK107)</f>
        <v>140.33333333333334</v>
      </c>
      <c r="N38" s="4">
        <f>AVERAGE('Pine Stumpage'!AQ105:AQ107)</f>
        <v>105.55319743088519</v>
      </c>
      <c r="O38" s="4">
        <f>AVERAGE('Pine Stumpage'!AR105:AR107)</f>
        <v>121.33333333333333</v>
      </c>
      <c r="P38" s="4">
        <f>AVERAGE('Pine Stumpage'!AX105:AX107)</f>
        <v>87.193587786259528</v>
      </c>
      <c r="Q38" s="4">
        <f>AVERAGE('Pine Stumpage'!AY105:AY107)</f>
        <v>133.46263738221205</v>
      </c>
      <c r="R38" s="4">
        <f>AVERAGE('Pine Stumpage'!AZ105:AZ107)</f>
        <v>111</v>
      </c>
      <c r="S38" s="4">
        <f>AVERAGE('Pine Stumpage'!BF105:BF107)</f>
        <v>159.52858666666665</v>
      </c>
      <c r="T38" s="4">
        <f>AVERAGE('Pine Stumpage'!BL105:BL107)</f>
        <v>77.716566866267456</v>
      </c>
      <c r="U38" s="4">
        <f>AVERAGE('Pine Stumpage'!BM105:BM107)</f>
        <v>96.197530864197532</v>
      </c>
      <c r="V38" s="4">
        <f>AVERAGE('Pine Stumpage'!BN105:BN107)</f>
        <v>143</v>
      </c>
      <c r="W38" s="4">
        <f>AVERAGE('Pine Stumpage'!BO105:BO107)</f>
        <v>133.33333333333334</v>
      </c>
      <c r="X38" s="4">
        <f>AVERAGE('Pine Stumpage'!BW105:BW107)</f>
        <v>65.217777777777783</v>
      </c>
      <c r="Y38" s="4">
        <f>AVERAGE('Pine Stumpage'!BX105:BX107)</f>
        <v>109.02012078028292</v>
      </c>
      <c r="Z38" s="4">
        <f>AVERAGE('Pine Stumpage'!CE105:CE107)</f>
        <v>15.671852492077212</v>
      </c>
      <c r="AA38" s="4">
        <f>AVERAGE('Pine Stumpage'!CF105:CF107)</f>
        <v>18.856779352962558</v>
      </c>
      <c r="AB38" s="4">
        <f>AVERAGE('Pine Stumpage'!CG105:CG107)</f>
        <v>16.166666666666668</v>
      </c>
      <c r="AC38" s="4" t="s">
        <v>98</v>
      </c>
      <c r="AD38" s="4">
        <f>AVERAGE('Pine Stumpage'!CS105:CS107)</f>
        <v>28.5</v>
      </c>
      <c r="AE38" s="4">
        <f>AVERAGE('Pine Stumpage'!CT105:CT107)</f>
        <v>26.700966850828735</v>
      </c>
      <c r="AF38" s="4">
        <f>AVERAGE('Pine Stumpage'!CZ105:CZ107)</f>
        <v>13.426710097719869</v>
      </c>
      <c r="AG38" s="4">
        <f>AVERAGE('Pine Stumpage'!DA105:DA107)</f>
        <v>22.374648679033157</v>
      </c>
      <c r="AH38" s="4">
        <f>AVERAGE('Pine Stumpage'!DG105:DG107)</f>
        <v>17.333333333333332</v>
      </c>
      <c r="AI38" s="4">
        <f>AVERAGE('Pine Stumpage'!DH105:DH107)</f>
        <v>16.416666666666668</v>
      </c>
      <c r="AJ38" s="4">
        <f>AVERAGE('Pine Stumpage'!DN105:DN107)</f>
        <v>12.568627450980388</v>
      </c>
      <c r="AK38" s="4">
        <f>AVERAGE('Pine Stumpage'!DO105:DO107)</f>
        <v>14.333333333333334</v>
      </c>
      <c r="AL38" s="4">
        <f>AVERAGE('Pine Stumpage'!DU105:DU107)</f>
        <v>8.2791327913279122</v>
      </c>
      <c r="AM38" s="4">
        <f>AVERAGE('Pine Stumpage'!DV105:DV107)</f>
        <v>11.506289308176102</v>
      </c>
      <c r="AN38" s="4">
        <f>AVERAGE('Pine Stumpage'!EB105:EB107)</f>
        <v>11.975</v>
      </c>
      <c r="AO38" s="4">
        <f>AVERAGE('Pine Stumpage'!EC105:EC107)</f>
        <v>15.870918367346937</v>
      </c>
      <c r="AP38" s="4">
        <f>AVERAGE('Pine Stumpage'!EI105:EI107)</f>
        <v>10.654761904761905</v>
      </c>
      <c r="AQ38" s="4">
        <f>AVERAGE('Pine Stumpage'!EJ105:EJ107)</f>
        <v>8.1604938271604937</v>
      </c>
      <c r="AR38" s="4">
        <f>AVERAGE('Pine Stumpage'!EK105:EK107)</f>
        <v>18</v>
      </c>
      <c r="AS38" s="4">
        <f>AVERAGE('Pine Stumpage'!EL105:EL107)</f>
        <v>17.5</v>
      </c>
      <c r="AT38" s="4">
        <f>AVERAGE('Pine Stumpage'!ET105:ET107)</f>
        <v>8.8475177304964543</v>
      </c>
      <c r="AU38" s="4">
        <f>AVERAGE('Pine Stumpage'!EU105:EU107)</f>
        <v>11.362179487179489</v>
      </c>
      <c r="AV38" s="3">
        <f>'Pine Stumpage Quarterly'!AX39</f>
        <v>103.36666666666667</v>
      </c>
      <c r="AW38" s="4">
        <v>370.07333333333332</v>
      </c>
      <c r="AX38" s="3">
        <f>'Pine Stumpage Quarterly'!AZ39</f>
        <v>107.26666666666665</v>
      </c>
      <c r="AY38" s="4">
        <f>SUMPRODUCT(D38:F38,'Price Average'!D$49:F$49)+SUMPRODUCT(H38:T38,'Price Average'!H$49:T$49)+SUMPRODUCT(V38:Y38,'Price Average'!V$49:Y$49)</f>
        <v>122.22137264026341</v>
      </c>
      <c r="AZ38" s="27">
        <f>SUMPRODUCT(Z38:AB38,'Price Average'!Z$49:AB$49)+SUMPRODUCT(AD38:AO38,'Price Average'!AD$49:AO$49)+SUMPRODUCT(AR38:AU38,'Price Average'!AR$49:AU$49)</f>
        <v>17.067979660805022</v>
      </c>
      <c r="BA38" s="5" t="str">
        <f t="shared" si="4"/>
        <v>1985:2</v>
      </c>
      <c r="BB38" s="3">
        <f t="shared" si="5"/>
        <v>122.22137264026341</v>
      </c>
    </row>
    <row r="39" spans="1:54" x14ac:dyDescent="0.25">
      <c r="A39" s="2">
        <f t="shared" si="0"/>
        <v>1985</v>
      </c>
      <c r="B39" s="2">
        <v>3</v>
      </c>
      <c r="C39" s="2">
        <f t="shared" si="6"/>
        <v>35</v>
      </c>
      <c r="D39" s="4">
        <f>AVERAGE('Pine Stumpage'!H108:H110)</f>
        <v>115.38328322927107</v>
      </c>
      <c r="E39" s="4">
        <f>AVERAGE('Pine Stumpage'!I108:I110)</f>
        <v>142.16717549635837</v>
      </c>
      <c r="F39" s="4">
        <f>AVERAGE('Pine Stumpage'!J108:J110)</f>
        <v>114.66666666666667</v>
      </c>
      <c r="G39" s="4" t="s">
        <v>98</v>
      </c>
      <c r="H39" s="4">
        <f>AVERAGE('Pine Stumpage'!V108:V110)</f>
        <v>151.33333333333334</v>
      </c>
      <c r="I39" s="4">
        <f>AVERAGE('Pine Stumpage'!W108:W110)</f>
        <v>143.91630291692647</v>
      </c>
      <c r="J39" s="4">
        <f>AVERAGE('Pine Stumpage'!AC108:AC110)</f>
        <v>100.35687547918639</v>
      </c>
      <c r="K39" s="4">
        <f>AVERAGE('Pine Stumpage'!AD108:AD110)</f>
        <v>144.69694093452765</v>
      </c>
      <c r="L39" s="4">
        <f>AVERAGE('Pine Stumpage'!AJ108:AJ110)</f>
        <v>105.33333333333333</v>
      </c>
      <c r="M39" s="4">
        <f>AVERAGE('Pine Stumpage'!AK108:AK110)</f>
        <v>109.33333333333333</v>
      </c>
      <c r="N39" s="4">
        <f>AVERAGE('Pine Stumpage'!AQ108:AQ110)</f>
        <v>115.06674113376148</v>
      </c>
      <c r="O39" s="4">
        <f>AVERAGE('Pine Stumpage'!AR108:AR110)</f>
        <v>122.33333333333333</v>
      </c>
      <c r="P39" s="4">
        <f>AVERAGE('Pine Stumpage'!AX108:AX110)</f>
        <v>84.076132315521605</v>
      </c>
      <c r="Q39" s="4">
        <f>AVERAGE('Pine Stumpage'!AY108:AY110)</f>
        <v>125.45018614510417</v>
      </c>
      <c r="R39" s="4">
        <f>AVERAGE('Pine Stumpage'!AZ108:AZ110)</f>
        <v>101.66666666666667</v>
      </c>
      <c r="S39" s="4">
        <f>AVERAGE('Pine Stumpage'!BF108:BF110)</f>
        <v>146.87359999999998</v>
      </c>
      <c r="T39" s="4">
        <f>AVERAGE('Pine Stumpage'!BL108:BL110)</f>
        <v>61.694610778443113</v>
      </c>
      <c r="U39" s="4">
        <f>AVERAGE('Pine Stumpage'!BM108:BM110)</f>
        <v>71.370370370370381</v>
      </c>
      <c r="V39" s="4">
        <f>AVERAGE('Pine Stumpage'!BN108:BN110)</f>
        <v>95.333333333333329</v>
      </c>
      <c r="W39" s="4">
        <f>AVERAGE('Pine Stumpage'!BO108:BO110)</f>
        <v>97.333333333333329</v>
      </c>
      <c r="X39" s="4">
        <f>AVERAGE('Pine Stumpage'!BW108:BW110)</f>
        <v>63.140000000000015</v>
      </c>
      <c r="Y39" s="4">
        <f>AVERAGE('Pine Stumpage'!BX108:BX110)</f>
        <v>103.89168877099911</v>
      </c>
      <c r="Z39" s="4">
        <f>AVERAGE('Pine Stumpage'!CE108:CE110)</f>
        <v>15.070872947277442</v>
      </c>
      <c r="AA39" s="4">
        <f>AVERAGE('Pine Stumpage'!CF108:CF110)</f>
        <v>19.423845874227553</v>
      </c>
      <c r="AB39" s="4">
        <f>AVERAGE('Pine Stumpage'!CG108:CG110)</f>
        <v>13.5</v>
      </c>
      <c r="AC39" s="4" t="s">
        <v>98</v>
      </c>
      <c r="AD39" s="4">
        <f>AVERAGE('Pine Stumpage'!CS108:CS110)</f>
        <v>23.666666666666668</v>
      </c>
      <c r="AE39" s="4">
        <f>AVERAGE('Pine Stumpage'!CT108:CT110)</f>
        <v>21.987569060773485</v>
      </c>
      <c r="AF39" s="4">
        <f>AVERAGE('Pine Stumpage'!CZ108:CZ110)</f>
        <v>12.839305103148751</v>
      </c>
      <c r="AG39" s="4">
        <f>AVERAGE('Pine Stumpage'!DA108:DA110)</f>
        <v>21.007307476110167</v>
      </c>
      <c r="AH39" s="4">
        <f>AVERAGE('Pine Stumpage'!DG108:DG110)</f>
        <v>15.166666666666666</v>
      </c>
      <c r="AI39" s="4">
        <f>AVERAGE('Pine Stumpage'!DH108:DH110)</f>
        <v>14.5</v>
      </c>
      <c r="AJ39" s="4">
        <f>AVERAGE('Pine Stumpage'!DN108:DN110)</f>
        <v>11.627450980392155</v>
      </c>
      <c r="AK39" s="4">
        <f>AVERAGE('Pine Stumpage'!DO108:DO110)</f>
        <v>14.333333333333334</v>
      </c>
      <c r="AL39" s="4">
        <f>AVERAGE('Pine Stumpage'!DU108:DU110)</f>
        <v>7.6192411924119225</v>
      </c>
      <c r="AM39" s="4">
        <f>AVERAGE('Pine Stumpage'!DV108:DV110)</f>
        <v>9.5283018867924554</v>
      </c>
      <c r="AN39" s="4">
        <f>AVERAGE('Pine Stumpage'!EB108:EB110)</f>
        <v>11.075000000000001</v>
      </c>
      <c r="AO39" s="4">
        <f>AVERAGE('Pine Stumpage'!EC108:EC110)</f>
        <v>15.034693877551016</v>
      </c>
      <c r="AP39" s="4">
        <f>AVERAGE('Pine Stumpage'!EI108:EI110)</f>
        <v>9.8571428571428577</v>
      </c>
      <c r="AQ39" s="4">
        <f>AVERAGE('Pine Stumpage'!EJ108:EJ110)</f>
        <v>7.9999999999999991</v>
      </c>
      <c r="AR39" s="4">
        <f>AVERAGE('Pine Stumpage'!EK108:EK110)</f>
        <v>14.333333333333334</v>
      </c>
      <c r="AS39" s="4">
        <f>AVERAGE('Pine Stumpage'!EL108:EL110)</f>
        <v>15.333333333333334</v>
      </c>
      <c r="AT39" s="4" t="s">
        <v>98</v>
      </c>
      <c r="AU39" s="4">
        <f>AVERAGE('Pine Stumpage'!EU108:EU110)</f>
        <v>11.362179487179489</v>
      </c>
      <c r="AV39" s="3">
        <f>'Pine Stumpage Quarterly'!AX40</f>
        <v>102.66666666666667</v>
      </c>
      <c r="AW39" s="4">
        <v>374.1633333333333</v>
      </c>
      <c r="AX39" s="3">
        <f>'Pine Stumpage Quarterly'!AZ40</f>
        <v>108.03333333333335</v>
      </c>
      <c r="AY39" s="4">
        <f>SUMPRODUCT(D39:F39,'Price Average'!D$49:F$49)+SUMPRODUCT(H39:T39,'Price Average'!H$49:T$49)+SUMPRODUCT(V39:Y39,'Price Average'!V$49:Y$49)</f>
        <v>109.90457086018883</v>
      </c>
      <c r="AZ39" s="27">
        <f>SUMPRODUCT(Z39:AB39,'Price Average'!Z$49:AB$49)+SUMPRODUCT(AD39:AO39,'Price Average'!AD$49:AO$49)+SUMPRODUCT(AR39:AU39,'Price Average'!AR$49:AU$49)</f>
        <v>14.915886036292477</v>
      </c>
      <c r="BA39" s="5" t="str">
        <f t="shared" si="4"/>
        <v>1985:3</v>
      </c>
      <c r="BB39" s="3">
        <f t="shared" si="5"/>
        <v>109.90457086018883</v>
      </c>
    </row>
    <row r="40" spans="1:54" x14ac:dyDescent="0.25">
      <c r="A40" s="2">
        <f t="shared" si="0"/>
        <v>1985</v>
      </c>
      <c r="B40" s="2">
        <v>4</v>
      </c>
      <c r="C40" s="2">
        <f t="shared" si="6"/>
        <v>36</v>
      </c>
      <c r="D40" s="4">
        <f>AVERAGE('Pine Stumpage'!H111:H113)</f>
        <v>123.43199979444491</v>
      </c>
      <c r="E40" s="4">
        <f>AVERAGE('Pine Stumpage'!I111:I113)</f>
        <v>146.74065649007281</v>
      </c>
      <c r="F40" s="4">
        <f>AVERAGE('Pine Stumpage'!J111:J113)</f>
        <v>110.66666666666667</v>
      </c>
      <c r="G40" s="4" t="s">
        <v>98</v>
      </c>
      <c r="H40" s="4">
        <f>AVERAGE('Pine Stumpage'!V111:V113)</f>
        <v>157</v>
      </c>
      <c r="I40" s="4">
        <f>AVERAGE('Pine Stumpage'!W111:W113)</f>
        <v>143.64934525046769</v>
      </c>
      <c r="J40" s="4">
        <f>AVERAGE('Pine Stumpage'!AC111:AC113)</f>
        <v>107.39746538582961</v>
      </c>
      <c r="K40" s="4">
        <f>AVERAGE('Pine Stumpage'!AD111:AD113)</f>
        <v>144.66172312194729</v>
      </c>
      <c r="L40" s="4">
        <f>AVERAGE('Pine Stumpage'!AJ111:AJ113)</f>
        <v>85.666666666666671</v>
      </c>
      <c r="M40" s="4">
        <f>AVERAGE('Pine Stumpage'!AK111:AK113)</f>
        <v>87</v>
      </c>
      <c r="N40" s="4">
        <f>AVERAGE('Pine Stumpage'!AQ111:AQ113)</f>
        <v>125.59582984268825</v>
      </c>
      <c r="O40" s="4">
        <f>AVERAGE('Pine Stumpage'!AR111:AR113)</f>
        <v>133.66666666666666</v>
      </c>
      <c r="P40" s="4">
        <f>AVERAGE('Pine Stumpage'!AX111:AX113)</f>
        <v>91.60468193384223</v>
      </c>
      <c r="Q40" s="4">
        <f>AVERAGE('Pine Stumpage'!AY111:AY113)</f>
        <v>128.33716311298744</v>
      </c>
      <c r="R40" s="4">
        <f>AVERAGE('Pine Stumpage'!AZ111:AZ113)</f>
        <v>105</v>
      </c>
      <c r="S40" s="4">
        <f>AVERAGE('Pine Stumpage'!BF111:BF113)</f>
        <v>143.87360000000001</v>
      </c>
      <c r="T40" s="4">
        <f>AVERAGE('Pine Stumpage'!BL111:BL113)</f>
        <v>65.033932135728548</v>
      </c>
      <c r="U40" s="4">
        <f>AVERAGE('Pine Stumpage'!BM111:BM113)</f>
        <v>78.858710562414274</v>
      </c>
      <c r="V40" s="4">
        <f>AVERAGE('Pine Stumpage'!BN111:BN113)</f>
        <v>83.333333333333329</v>
      </c>
      <c r="W40" s="4">
        <f>AVERAGE('Pine Stumpage'!BO111:BO113)</f>
        <v>73.333333333333329</v>
      </c>
      <c r="X40" s="4">
        <f>AVERAGE('Pine Stumpage'!BW111:BW113)</f>
        <v>77.166666666666686</v>
      </c>
      <c r="Y40" s="4">
        <f>AVERAGE('Pine Stumpage'!BX111:BX113)</f>
        <v>99.458443854995565</v>
      </c>
      <c r="Z40" s="4">
        <f>AVERAGE('Pine Stumpage'!CE111:CE113)</f>
        <v>16.747623163353502</v>
      </c>
      <c r="AA40" s="4">
        <f>AVERAGE('Pine Stumpage'!CF111:CF113)</f>
        <v>19.492184660123591</v>
      </c>
      <c r="AB40" s="4">
        <f>AVERAGE('Pine Stumpage'!CG111:CG113)</f>
        <v>11.5</v>
      </c>
      <c r="AC40" s="4" t="s">
        <v>98</v>
      </c>
      <c r="AD40" s="4">
        <f>AVERAGE('Pine Stumpage'!CS111:CS113)</f>
        <v>24.666666666666668</v>
      </c>
      <c r="AE40" s="4">
        <f>AVERAGE('Pine Stumpage'!CT111:CT113)</f>
        <v>25.626151012891345</v>
      </c>
      <c r="AF40" s="4">
        <f>AVERAGE('Pine Stumpage'!CZ111:CZ113)</f>
        <v>13.839305103148751</v>
      </c>
      <c r="AG40" s="4">
        <f>AVERAGE('Pine Stumpage'!DA111:DA113)</f>
        <v>21.291455874086559</v>
      </c>
      <c r="AH40" s="4">
        <f>AVERAGE('Pine Stumpage'!DG111:DG113)</f>
        <v>9.9166666666666661</v>
      </c>
      <c r="AI40" s="4">
        <f>AVERAGE('Pine Stumpage'!DH111:DH113)</f>
        <v>9.1666666666666661</v>
      </c>
      <c r="AJ40" s="4">
        <f>AVERAGE('Pine Stumpage'!DN111:DN113)</f>
        <v>11.823529411764703</v>
      </c>
      <c r="AK40" s="4">
        <f>AVERAGE('Pine Stumpage'!DO111:DO113)</f>
        <v>15</v>
      </c>
      <c r="AL40" s="4">
        <f>AVERAGE('Pine Stumpage'!DU111:DU113)</f>
        <v>7.9918699186991846</v>
      </c>
      <c r="AM40" s="4">
        <f>AVERAGE('Pine Stumpage'!DV111:DV113)</f>
        <v>9.4779874213836504</v>
      </c>
      <c r="AN40" s="4">
        <f>AVERAGE('Pine Stumpage'!EB111:EB113)</f>
        <v>11.108333333333334</v>
      </c>
      <c r="AO40" s="4">
        <f>AVERAGE('Pine Stumpage'!EC111:EC113)</f>
        <v>15.368027210884351</v>
      </c>
      <c r="AP40" s="4">
        <f>AVERAGE('Pine Stumpage'!EI111:EI113)</f>
        <v>9.8571428571428577</v>
      </c>
      <c r="AQ40" s="4">
        <f>AVERAGE('Pine Stumpage'!EJ111:EJ113)</f>
        <v>7.9999999999999991</v>
      </c>
      <c r="AR40" s="4">
        <f>AVERAGE('Pine Stumpage'!EK111:EK113)</f>
        <v>11.166666666666666</v>
      </c>
      <c r="AS40" s="4">
        <f>AVERAGE('Pine Stumpage'!EL111:EL113)</f>
        <v>10.166666666666666</v>
      </c>
      <c r="AT40" s="4" t="s">
        <v>98</v>
      </c>
      <c r="AU40" s="4">
        <f>AVERAGE('Pine Stumpage'!EU111:EU113)</f>
        <v>11.422542735042738</v>
      </c>
      <c r="AV40" s="3">
        <f>'Pine Stumpage Quarterly'!AX41</f>
        <v>103.3</v>
      </c>
      <c r="AW40" s="4">
        <v>406.14666666666665</v>
      </c>
      <c r="AX40" s="3">
        <f>'Pine Stumpage Quarterly'!AZ41</f>
        <v>109</v>
      </c>
      <c r="AY40" s="4">
        <f>SUMPRODUCT(D40:F40,'Price Average'!D$49:F$49)+SUMPRODUCT(H40:T40,'Price Average'!H$49:T$49)+SUMPRODUCT(V40:Y40,'Price Average'!V$49:Y$49)</f>
        <v>108.72232440103447</v>
      </c>
      <c r="AZ40" s="27">
        <f>SUMPRODUCT(Z40:AB40,'Price Average'!Z$49:AB$49)+SUMPRODUCT(AD40:AO40,'Price Average'!AD$49:AO$49)+SUMPRODUCT(AR40:AU40,'Price Average'!AR$49:AU$49)</f>
        <v>14.833648182258564</v>
      </c>
      <c r="BA40" s="5" t="str">
        <f t="shared" si="4"/>
        <v>1985:4</v>
      </c>
      <c r="BB40" s="3">
        <f t="shared" si="5"/>
        <v>108.72232440103447</v>
      </c>
    </row>
    <row r="41" spans="1:54" x14ac:dyDescent="0.25">
      <c r="A41" s="2">
        <f t="shared" si="0"/>
        <v>1986</v>
      </c>
      <c r="B41" s="2">
        <v>1</v>
      </c>
      <c r="C41" s="2">
        <f t="shared" si="6"/>
        <v>37</v>
      </c>
      <c r="D41" s="4">
        <f>AVERAGE('Pine Stumpage'!H114:H116)</f>
        <v>145.57735296384803</v>
      </c>
      <c r="E41" s="4">
        <f>AVERAGE('Pine Stumpage'!I114:I116)</f>
        <v>171.85850543749373</v>
      </c>
      <c r="F41" s="4">
        <f>AVERAGE('Pine Stumpage'!J114:J116)</f>
        <v>153.33333333333334</v>
      </c>
      <c r="G41" s="4" t="s">
        <v>98</v>
      </c>
      <c r="H41" s="4">
        <f>AVERAGE('Pine Stumpage'!V114:V116)</f>
        <v>156.33333333333334</v>
      </c>
      <c r="I41" s="4">
        <f>AVERAGE('Pine Stumpage'!W114:W116)</f>
        <v>149.21298413358275</v>
      </c>
      <c r="J41" s="4">
        <f>AVERAGE('Pine Stumpage'!AC114:AC116)</f>
        <v>127.15600054119874</v>
      </c>
      <c r="K41" s="4">
        <f>AVERAGE('Pine Stumpage'!AD114:AD116)</f>
        <v>153.54788317415111</v>
      </c>
      <c r="L41" s="4">
        <f>AVERAGE('Pine Stumpage'!AJ114:AJ116)</f>
        <v>119.66666666666667</v>
      </c>
      <c r="M41" s="4">
        <f>AVERAGE('Pine Stumpage'!AK114:AK116)</f>
        <v>120.33333333333333</v>
      </c>
      <c r="N41" s="4">
        <f>AVERAGE('Pine Stumpage'!AQ114:AQ116)</f>
        <v>127.5399795215489</v>
      </c>
      <c r="O41" s="4">
        <f>AVERAGE('Pine Stumpage'!AR114:AR116)</f>
        <v>143.66666666666666</v>
      </c>
      <c r="P41" s="4">
        <f>AVERAGE('Pine Stumpage'!AX114:AX116)</f>
        <v>112.54676844783712</v>
      </c>
      <c r="Q41" s="4">
        <f>AVERAGE('Pine Stumpage'!AY114:AY116)</f>
        <v>144.05842640588546</v>
      </c>
      <c r="R41" s="4">
        <f>AVERAGE('Pine Stumpage'!AZ114:AZ116)</f>
        <v>116.33333333333333</v>
      </c>
      <c r="S41" s="4">
        <f>AVERAGE('Pine Stumpage'!BF114:BF116)</f>
        <v>154.44485333333333</v>
      </c>
      <c r="T41" s="4">
        <f>AVERAGE('Pine Stumpage'!BL114:BL116)</f>
        <v>76.540918163672657</v>
      </c>
      <c r="U41" s="4">
        <f>AVERAGE('Pine Stumpage'!BM114:BM116)</f>
        <v>74.743484224965712</v>
      </c>
      <c r="V41" s="4">
        <f>AVERAGE('Pine Stumpage'!BN114:BN116)</f>
        <v>108</v>
      </c>
      <c r="W41" s="4">
        <f>AVERAGE('Pine Stumpage'!BO114:BO116)</f>
        <v>109</v>
      </c>
      <c r="X41" s="4">
        <f>AVERAGE('Pine Stumpage'!BW114:BW116)</f>
        <v>69.088888888888903</v>
      </c>
      <c r="Y41" s="4">
        <f>AVERAGE('Pine Stumpage'!BX114:BX116)</f>
        <v>113.16710875331565</v>
      </c>
      <c r="Z41" s="4">
        <f>AVERAGE('Pine Stumpage'!CE114:CE116)</f>
        <v>17.424373379429561</v>
      </c>
      <c r="AA41" s="4">
        <f>AVERAGE('Pine Stumpage'!CF114:CF116)</f>
        <v>20.34896401308615</v>
      </c>
      <c r="AB41" s="4">
        <f>AVERAGE('Pine Stumpage'!CG114:CG116)</f>
        <v>12.5</v>
      </c>
      <c r="AC41" s="4" t="s">
        <v>98</v>
      </c>
      <c r="AD41" s="4">
        <f>AVERAGE('Pine Stumpage'!CS114:CS116)</f>
        <v>28</v>
      </c>
      <c r="AE41" s="4">
        <f>AVERAGE('Pine Stumpage'!CT114:CT116)</f>
        <v>26.560773480662988</v>
      </c>
      <c r="AF41" s="4">
        <f>AVERAGE('Pine Stumpage'!CZ114:CZ116)</f>
        <v>13.878935939196523</v>
      </c>
      <c r="AG41" s="4">
        <f>AVERAGE('Pine Stumpage'!DA114:DA116)</f>
        <v>21.935356942102299</v>
      </c>
      <c r="AH41" s="4">
        <f>AVERAGE('Pine Stumpage'!DG114:DG116)</f>
        <v>13.333333333333334</v>
      </c>
      <c r="AI41" s="4">
        <f>AVERAGE('Pine Stumpage'!DH114:DH116)</f>
        <v>12</v>
      </c>
      <c r="AJ41" s="4">
        <f>AVERAGE('Pine Stumpage'!DN114:DN116)</f>
        <v>11.17647058823529</v>
      </c>
      <c r="AK41" s="4">
        <f>AVERAGE('Pine Stumpage'!DO114:DO116)</f>
        <v>14</v>
      </c>
      <c r="AL41" s="4">
        <f>AVERAGE('Pine Stumpage'!DU114:DU116)</f>
        <v>7.8265582655826549</v>
      </c>
      <c r="AM41" s="4">
        <f>AVERAGE('Pine Stumpage'!DV114:DV116)</f>
        <v>8.9056603773584921</v>
      </c>
      <c r="AN41" s="4">
        <f>AVERAGE('Pine Stumpage'!EB114:EB116)</f>
        <v>11.25</v>
      </c>
      <c r="AO41" s="4">
        <f>AVERAGE('Pine Stumpage'!EC114:EC116)</f>
        <v>16.034693877551021</v>
      </c>
      <c r="AP41" s="4">
        <f>AVERAGE('Pine Stumpage'!EI114:EI116)</f>
        <v>9.8571428571428577</v>
      </c>
      <c r="AQ41" s="4">
        <f>AVERAGE('Pine Stumpage'!EJ114:EJ116)</f>
        <v>7.9999999999999991</v>
      </c>
      <c r="AR41" s="4">
        <f>AVERAGE('Pine Stumpage'!EK114:EK116)</f>
        <v>13.166666666666666</v>
      </c>
      <c r="AS41" s="4">
        <f>AVERAGE('Pine Stumpage'!EL114:EL116)</f>
        <v>11.5</v>
      </c>
      <c r="AT41" s="4" t="s">
        <v>98</v>
      </c>
      <c r="AU41" s="4">
        <f>AVERAGE('Pine Stumpage'!EU114:EU116)</f>
        <v>11.727029914529917</v>
      </c>
      <c r="AV41" s="3">
        <f>'Pine Stumpage Quarterly'!AX42</f>
        <v>101.73333333333333</v>
      </c>
      <c r="AW41" s="4">
        <v>460.49333333333334</v>
      </c>
      <c r="AX41" s="3">
        <f>'Pine Stumpage Quarterly'!AZ42</f>
        <v>109.23333333333333</v>
      </c>
      <c r="AY41" s="4">
        <f>SUMPRODUCT(D41:F41,'Price Average'!D$49:F$49)+SUMPRODUCT(H41:T41,'Price Average'!H$49:T$49)+SUMPRODUCT(V41:Y41,'Price Average'!V$49:Y$49)</f>
        <v>126.95671792144589</v>
      </c>
      <c r="AZ41" s="27">
        <f>SUMPRODUCT(Z41:AB41,'Price Average'!Z$49:AB$49)+SUMPRODUCT(AD41:AO41,'Price Average'!AD$49:AO$49)+SUMPRODUCT(AR41:AU41,'Price Average'!AR$49:AU$49)</f>
        <v>15.991819395859405</v>
      </c>
      <c r="BA41" s="5" t="str">
        <f t="shared" si="4"/>
        <v>1986:1</v>
      </c>
      <c r="BB41" s="3">
        <f t="shared" si="5"/>
        <v>126.95671792144589</v>
      </c>
    </row>
    <row r="42" spans="1:54" x14ac:dyDescent="0.25">
      <c r="A42" s="2">
        <f t="shared" si="0"/>
        <v>1986</v>
      </c>
      <c r="B42" s="2">
        <v>2</v>
      </c>
      <c r="C42" s="2">
        <f t="shared" si="6"/>
        <v>38</v>
      </c>
      <c r="D42" s="4">
        <f>AVERAGE('Pine Stumpage'!H117:H119)</f>
        <v>124.941134150415</v>
      </c>
      <c r="E42" s="4">
        <f>AVERAGE('Pine Stumpage'!I117:I119)</f>
        <v>147.28947420931854</v>
      </c>
      <c r="F42" s="4">
        <f>AVERAGE('Pine Stumpage'!J117:J119)</f>
        <v>144</v>
      </c>
      <c r="G42" s="4" t="s">
        <v>98</v>
      </c>
      <c r="H42" s="4">
        <f>AVERAGE('Pine Stumpage'!V117:V119)</f>
        <v>154.66666666666666</v>
      </c>
      <c r="I42" s="4">
        <f>AVERAGE('Pine Stumpage'!W117:W119)</f>
        <v>132.11889420078987</v>
      </c>
      <c r="J42" s="4">
        <f>AVERAGE('Pine Stumpage'!AC117:AC119)</f>
        <v>118.98507193433454</v>
      </c>
      <c r="K42" s="4">
        <f>AVERAGE('Pine Stumpage'!AD117:AD119)</f>
        <v>153.31201676850364</v>
      </c>
      <c r="L42" s="4">
        <f>AVERAGE('Pine Stumpage'!AJ117:AJ119)</f>
        <v>108.66666666666667</v>
      </c>
      <c r="M42" s="4">
        <f>AVERAGE('Pine Stumpage'!AK117:AK119)</f>
        <v>123.66666666666667</v>
      </c>
      <c r="N42" s="4">
        <f>AVERAGE('Pine Stumpage'!AQ117:AQ119)</f>
        <v>116.87107884203665</v>
      </c>
      <c r="O42" s="4">
        <f>AVERAGE('Pine Stumpage'!AR117:AR119)</f>
        <v>126.66666666666667</v>
      </c>
      <c r="P42" s="4">
        <f>AVERAGE('Pine Stumpage'!AX117:AX119)</f>
        <v>109.21221374045801</v>
      </c>
      <c r="Q42" s="4">
        <f>AVERAGE('Pine Stumpage'!AY117:AY119)</f>
        <v>155.91474732360754</v>
      </c>
      <c r="R42" s="4">
        <f>AVERAGE('Pine Stumpage'!AZ117:AZ119)</f>
        <v>113.33333333333333</v>
      </c>
      <c r="S42" s="4">
        <f>AVERAGE('Pine Stumpage'!BF117:BF119)</f>
        <v>151.98229333333333</v>
      </c>
      <c r="T42" s="4">
        <f>AVERAGE('Pine Stumpage'!BL117:BL119)</f>
        <v>79.858283433133735</v>
      </c>
      <c r="U42" s="4">
        <f>AVERAGE('Pine Stumpage'!BM117:BM119)</f>
        <v>85.577503429355303</v>
      </c>
      <c r="V42" s="4">
        <f>AVERAGE('Pine Stumpage'!BN117:BN119)</f>
        <v>118.33333333333333</v>
      </c>
      <c r="W42" s="4">
        <f>AVERAGE('Pine Stumpage'!BO117:BO119)</f>
        <v>124.33333333333333</v>
      </c>
      <c r="X42" s="4">
        <f>AVERAGE('Pine Stumpage'!BW117:BW119)</f>
        <v>83.162222222222226</v>
      </c>
      <c r="Y42" s="4">
        <f>AVERAGE('Pine Stumpage'!BX117:BX119)</f>
        <v>115.49955791335101</v>
      </c>
      <c r="Z42" s="4">
        <f>AVERAGE('Pine Stumpage'!CE117:CE119)</f>
        <v>17.585998271391531</v>
      </c>
      <c r="AA42" s="4">
        <f>AVERAGE('Pine Stumpage'!CF117:CF119)</f>
        <v>21.467466375863324</v>
      </c>
      <c r="AB42" s="4">
        <f>AVERAGE('Pine Stumpage'!CG117:CG119)</f>
        <v>12.5</v>
      </c>
      <c r="AC42" s="4" t="s">
        <v>98</v>
      </c>
      <c r="AD42" s="4">
        <f>AVERAGE('Pine Stumpage'!CS117:CS119)</f>
        <v>30.333333333333332</v>
      </c>
      <c r="AE42" s="4">
        <f>AVERAGE('Pine Stumpage'!CT117:CT119)</f>
        <v>27.934622467771646</v>
      </c>
      <c r="AF42" s="4">
        <f>AVERAGE('Pine Stumpage'!CZ117:CZ119)</f>
        <v>12.228555917480998</v>
      </c>
      <c r="AG42" s="4">
        <f>AVERAGE('Pine Stumpage'!DA117:DA119)</f>
        <v>20.064080944350753</v>
      </c>
      <c r="AH42" s="4">
        <f>AVERAGE('Pine Stumpage'!DG117:DG119)</f>
        <v>13.5</v>
      </c>
      <c r="AI42" s="4">
        <f>AVERAGE('Pine Stumpage'!DH117:DH119)</f>
        <v>13</v>
      </c>
      <c r="AJ42" s="4">
        <f>AVERAGE('Pine Stumpage'!DN117:DN119)</f>
        <v>9.3774509803921546</v>
      </c>
      <c r="AK42" s="4">
        <f>AVERAGE('Pine Stumpage'!DO117:DO119)</f>
        <v>11.083333333333334</v>
      </c>
      <c r="AL42" s="4">
        <f>AVERAGE('Pine Stumpage'!DU117:DU119)</f>
        <v>6.9092140921409211</v>
      </c>
      <c r="AM42" s="4">
        <f>AVERAGE('Pine Stumpage'!DV117:DV119)</f>
        <v>9.1477987421383666</v>
      </c>
      <c r="AN42" s="4">
        <f>AVERAGE('Pine Stumpage'!EB117:EB119)</f>
        <v>11.133333333333335</v>
      </c>
      <c r="AO42" s="4">
        <f>AVERAGE('Pine Stumpage'!EC117:EC119)</f>
        <v>14.98299319727891</v>
      </c>
      <c r="AP42" s="4">
        <f>AVERAGE('Pine Stumpage'!EI117:EI119)</f>
        <v>9.8571428571428577</v>
      </c>
      <c r="AQ42" s="4">
        <f>AVERAGE('Pine Stumpage'!EJ117:EJ119)</f>
        <v>7.9999999999999991</v>
      </c>
      <c r="AR42" s="4">
        <f>AVERAGE('Pine Stumpage'!EK117:EK119)</f>
        <v>9.5</v>
      </c>
      <c r="AS42" s="4">
        <f>AVERAGE('Pine Stumpage'!EL117:EL119)</f>
        <v>9.3333333333333339</v>
      </c>
      <c r="AT42" s="4" t="s">
        <v>98</v>
      </c>
      <c r="AU42" s="4">
        <f>AVERAGE('Pine Stumpage'!EU117:EU119)</f>
        <v>11.784722222222223</v>
      </c>
      <c r="AV42" s="3">
        <f>'Pine Stumpage Quarterly'!AX43</f>
        <v>99.833333333333329</v>
      </c>
      <c r="AW42" s="4">
        <v>502.92</v>
      </c>
      <c r="AX42" s="3">
        <f>'Pine Stumpage Quarterly'!AZ43</f>
        <v>109</v>
      </c>
      <c r="AY42" s="4">
        <f>SUMPRODUCT(D42:F42,'Price Average'!D$49:F$49)+SUMPRODUCT(H42:T42,'Price Average'!H$49:T$49)+SUMPRODUCT(V42:Y42,'Price Average'!V$49:Y$49)</f>
        <v>119.60703478878324</v>
      </c>
      <c r="AZ42" s="27">
        <f>SUMPRODUCT(Z42:AB42,'Price Average'!Z$49:AB$49)+SUMPRODUCT(AD42:AO42,'Price Average'!AD$49:AO$49)+SUMPRODUCT(AR42:AU42,'Price Average'!AR$49:AU$49)</f>
        <v>16.180255014483009</v>
      </c>
      <c r="BA42" s="5" t="str">
        <f t="shared" si="4"/>
        <v>1986:2</v>
      </c>
      <c r="BB42" s="3">
        <f t="shared" si="5"/>
        <v>119.60703478878324</v>
      </c>
    </row>
    <row r="43" spans="1:54" x14ac:dyDescent="0.25">
      <c r="A43" s="2">
        <f t="shared" si="0"/>
        <v>1986</v>
      </c>
      <c r="B43" s="2">
        <v>3</v>
      </c>
      <c r="C43" s="2">
        <f t="shared" si="6"/>
        <v>39</v>
      </c>
      <c r="D43" s="4">
        <f>AVERAGE('Pine Stumpage'!H120:H122)</f>
        <v>115.41576093938697</v>
      </c>
      <c r="E43" s="4">
        <f>AVERAGE('Pine Stumpage'!I120:I122)</f>
        <v>139.39499151950511</v>
      </c>
      <c r="F43" s="4">
        <f>AVERAGE('Pine Stumpage'!J120:J122)</f>
        <v>122.66666666666667</v>
      </c>
      <c r="G43" s="4" t="s">
        <v>98</v>
      </c>
      <c r="H43" s="4">
        <f>AVERAGE('Pine Stumpage'!V120:V122)</f>
        <v>148.33333333333334</v>
      </c>
      <c r="I43" s="4">
        <f>AVERAGE('Pine Stumpage'!W120:W122)</f>
        <v>132.31254763389455</v>
      </c>
      <c r="J43" s="4">
        <f>AVERAGE('Pine Stumpage'!AC120:AC122)</f>
        <v>113.3739683398728</v>
      </c>
      <c r="K43" s="4">
        <f>AVERAGE('Pine Stumpage'!AD120:AD122)</f>
        <v>152.67238140436211</v>
      </c>
      <c r="L43" s="4">
        <f>AVERAGE('Pine Stumpage'!AJ120:AJ122)</f>
        <v>103.33333333333333</v>
      </c>
      <c r="M43" s="4">
        <f>AVERAGE('Pine Stumpage'!AK120:AK122)</f>
        <v>105.66666666666667</v>
      </c>
      <c r="N43" s="4">
        <f>AVERAGE('Pine Stumpage'!AQ120:AQ122)</f>
        <v>98.581029507586322</v>
      </c>
      <c r="O43" s="4">
        <f>AVERAGE('Pine Stumpage'!AR120:AR122)</f>
        <v>105.66666666666667</v>
      </c>
      <c r="P43" s="4">
        <f>AVERAGE('Pine Stumpage'!AX120:AX122)</f>
        <v>93.702697201017784</v>
      </c>
      <c r="Q43" s="4">
        <f>AVERAGE('Pine Stumpage'!AY120:AY122)</f>
        <v>142.18869235290978</v>
      </c>
      <c r="R43" s="4">
        <f>AVERAGE('Pine Stumpage'!AZ120:AZ122)</f>
        <v>107.33333333333333</v>
      </c>
      <c r="S43" s="4">
        <f>AVERAGE('Pine Stumpage'!BF120:BF122)</f>
        <v>150.47423999999998</v>
      </c>
      <c r="T43" s="4">
        <f>AVERAGE('Pine Stumpage'!BL120:BL122)</f>
        <v>70.830339321357286</v>
      </c>
      <c r="U43" s="4">
        <f>AVERAGE('Pine Stumpage'!BM120:BM122)</f>
        <v>75.163237311385458</v>
      </c>
      <c r="V43" s="4">
        <f>AVERAGE('Pine Stumpage'!BN120:BN122)</f>
        <v>103.33333333333333</v>
      </c>
      <c r="W43" s="4">
        <f>AVERAGE('Pine Stumpage'!BO120:BO122)</f>
        <v>110.33333333333333</v>
      </c>
      <c r="X43" s="4">
        <f>AVERAGE('Pine Stumpage'!BW120:BW122)</f>
        <v>77.7</v>
      </c>
      <c r="Y43" s="4">
        <f>AVERAGE('Pine Stumpage'!BX120:BX122)</f>
        <v>107.86648983200706</v>
      </c>
      <c r="Z43" s="4">
        <f>AVERAGE('Pine Stumpage'!CE120:CE122)</f>
        <v>15.462258715067705</v>
      </c>
      <c r="AA43" s="4">
        <f>AVERAGE('Pine Stumpage'!CF120:CF122)</f>
        <v>19.824245728825883</v>
      </c>
      <c r="AB43" s="4">
        <f>AVERAGE('Pine Stumpage'!CG120:CG122)</f>
        <v>11.833333333333334</v>
      </c>
      <c r="AC43" s="4" t="s">
        <v>98</v>
      </c>
      <c r="AD43" s="4">
        <f>AVERAGE('Pine Stumpage'!CS120:CS122)</f>
        <v>23.333333333333332</v>
      </c>
      <c r="AE43" s="4">
        <f>AVERAGE('Pine Stumpage'!CT120:CT122)</f>
        <v>20.694751381215472</v>
      </c>
      <c r="AF43" s="4">
        <f>AVERAGE('Pine Stumpage'!CZ120:CZ122)</f>
        <v>11.347448425624322</v>
      </c>
      <c r="AG43" s="4">
        <f>AVERAGE('Pine Stumpage'!DA120:DA122)</f>
        <v>19.802698145025285</v>
      </c>
      <c r="AH43" s="4">
        <f>AVERAGE('Pine Stumpage'!DG120:DG122)</f>
        <v>11.166666666666666</v>
      </c>
      <c r="AI43" s="4">
        <f>AVERAGE('Pine Stumpage'!DH120:DH122)</f>
        <v>10.833333333333334</v>
      </c>
      <c r="AJ43" s="4">
        <f>AVERAGE('Pine Stumpage'!DN120:DN122)</f>
        <v>9.8921568627450966</v>
      </c>
      <c r="AK43" s="4">
        <f>AVERAGE('Pine Stumpage'!DO120:DO122)</f>
        <v>10.833333333333334</v>
      </c>
      <c r="AL43" s="4">
        <f>AVERAGE('Pine Stumpage'!DU120:DU122)</f>
        <v>7.1598915989159879</v>
      </c>
      <c r="AM43" s="4">
        <f>AVERAGE('Pine Stumpage'!DV120:DV122)</f>
        <v>9.4339622641509457</v>
      </c>
      <c r="AN43" s="4">
        <f>AVERAGE('Pine Stumpage'!EB120:EB122)</f>
        <v>9.9500000000000011</v>
      </c>
      <c r="AO43" s="4">
        <f>AVERAGE('Pine Stumpage'!EC120:EC122)</f>
        <v>13.937074829931971</v>
      </c>
      <c r="AP43" s="4">
        <f>AVERAGE('Pine Stumpage'!EI120:EI122)</f>
        <v>9.9523809523809543</v>
      </c>
      <c r="AQ43" s="4">
        <f>AVERAGE('Pine Stumpage'!EJ120:EJ122)</f>
        <v>9.6790123456790109</v>
      </c>
      <c r="AR43" s="4">
        <f>AVERAGE('Pine Stumpage'!EK120:EK122)</f>
        <v>8.3333333333333339</v>
      </c>
      <c r="AS43" s="4">
        <f>AVERAGE('Pine Stumpage'!EL120:EL122)</f>
        <v>9.3333333333333339</v>
      </c>
      <c r="AT43" s="4">
        <f>AVERAGE('Pine Stumpage'!ET120:ET122)</f>
        <v>9.8563829787234063</v>
      </c>
      <c r="AU43" s="4">
        <f>AVERAGE('Pine Stumpage'!EU120:EU122)</f>
        <v>12.35950854700855</v>
      </c>
      <c r="AV43" s="3">
        <f>'Pine Stumpage Quarterly'!AX44</f>
        <v>99.366666666666674</v>
      </c>
      <c r="AW43" s="4">
        <v>497.9666666666667</v>
      </c>
      <c r="AX43" s="3">
        <f>'Pine Stumpage Quarterly'!AZ44</f>
        <v>109.8</v>
      </c>
      <c r="AY43" s="4">
        <f>SUMPRODUCT(D43:F43,'Price Average'!D$49:F$49)+SUMPRODUCT(H43:T43,'Price Average'!H$49:T$49)+SUMPRODUCT(V43:Y43,'Price Average'!V$49:Y$49)</f>
        <v>110.3766718198769</v>
      </c>
      <c r="AZ43" s="27">
        <f>SUMPRODUCT(Z43:AB43,'Price Average'!Z$49:AB$49)+SUMPRODUCT(AD43:AO43,'Price Average'!AD$49:AO$49)+SUMPRODUCT(AR43:AU43,'Price Average'!AR$49:AU$49)</f>
        <v>14.061656505830099</v>
      </c>
      <c r="BA43" s="5" t="str">
        <f t="shared" si="4"/>
        <v>1986:3</v>
      </c>
      <c r="BB43" s="3">
        <f t="shared" si="5"/>
        <v>110.3766718198769</v>
      </c>
    </row>
    <row r="44" spans="1:54" x14ac:dyDescent="0.25">
      <c r="A44" s="2">
        <f t="shared" si="0"/>
        <v>1986</v>
      </c>
      <c r="B44" s="2">
        <v>4</v>
      </c>
      <c r="C44" s="2">
        <f t="shared" si="6"/>
        <v>40</v>
      </c>
      <c r="D44" s="4">
        <f>AVERAGE('Pine Stumpage'!H123:H125)</f>
        <v>112.1047560317583</v>
      </c>
      <c r="E44" s="4">
        <f>AVERAGE('Pine Stumpage'!I123:I125)</f>
        <v>134.9561408759852</v>
      </c>
      <c r="F44" s="4">
        <f>AVERAGE('Pine Stumpage'!J123:J125)</f>
        <v>86</v>
      </c>
      <c r="G44" s="4" t="s">
        <v>98</v>
      </c>
      <c r="H44" s="4">
        <f>AVERAGE('Pine Stumpage'!V123:V125)</f>
        <v>139.33333333333334</v>
      </c>
      <c r="I44" s="4">
        <f>AVERAGE('Pine Stumpage'!W123:W125)</f>
        <v>120.34573546733179</v>
      </c>
      <c r="J44" s="4">
        <f>AVERAGE('Pine Stumpage'!AC123:AC125)</f>
        <v>107.64961890587649</v>
      </c>
      <c r="K44" s="4">
        <f>AVERAGE('Pine Stumpage'!AD123:AD125)</f>
        <v>154.29564374839327</v>
      </c>
      <c r="L44" s="4">
        <f>AVERAGE('Pine Stumpage'!AJ123:AJ125)</f>
        <v>92.666666666666671</v>
      </c>
      <c r="M44" s="4">
        <f>AVERAGE('Pine Stumpage'!AK123:AK125)</f>
        <v>89.333333333333329</v>
      </c>
      <c r="N44" s="4">
        <f>AVERAGE('Pine Stumpage'!AQ123:AQ125)</f>
        <v>93.991063948617693</v>
      </c>
      <c r="O44" s="4">
        <f>AVERAGE('Pine Stumpage'!AR123:AR125)</f>
        <v>99.333333333333329</v>
      </c>
      <c r="P44" s="4">
        <f>AVERAGE('Pine Stumpage'!AX123:AX125)</f>
        <v>89.683256997455445</v>
      </c>
      <c r="Q44" s="4">
        <f>AVERAGE('Pine Stumpage'!AY123:AY125)</f>
        <v>133.86398047703025</v>
      </c>
      <c r="R44" s="4">
        <f>AVERAGE('Pine Stumpage'!AZ123:AZ125)</f>
        <v>110.33333333333333</v>
      </c>
      <c r="S44" s="4">
        <f>AVERAGE('Pine Stumpage'!BF123:BF125)</f>
        <v>151.11594666666664</v>
      </c>
      <c r="T44" s="4">
        <f>AVERAGE('Pine Stumpage'!BL123:BL125)</f>
        <v>94.207584830339329</v>
      </c>
      <c r="U44" s="4">
        <f>AVERAGE('Pine Stumpage'!BM123:BM125)</f>
        <v>87.792181069958858</v>
      </c>
      <c r="V44" s="4">
        <f>AVERAGE('Pine Stumpage'!BN123:BN125)</f>
        <v>84</v>
      </c>
      <c r="W44" s="4">
        <f>AVERAGE('Pine Stumpage'!BO123:BO125)</f>
        <v>80.666666666666671</v>
      </c>
      <c r="X44" s="4">
        <f>AVERAGE('Pine Stumpage'!BW123:BW125)</f>
        <v>85.004444444444459</v>
      </c>
      <c r="Y44" s="4">
        <f>AVERAGE('Pine Stumpage'!BX123:BX125)</f>
        <v>117.34173297966397</v>
      </c>
      <c r="Z44" s="4">
        <f>AVERAGE('Pine Stumpage'!CE123:CE125)</f>
        <v>13.808268510515703</v>
      </c>
      <c r="AA44" s="4">
        <f>AVERAGE('Pine Stumpage'!CF123:CF125)</f>
        <v>19.201199563794983</v>
      </c>
      <c r="AB44" s="4">
        <f>AVERAGE('Pine Stumpage'!CG123:CG125)</f>
        <v>12.5</v>
      </c>
      <c r="AC44" s="4" t="s">
        <v>98</v>
      </c>
      <c r="AD44" s="4">
        <f>AVERAGE('Pine Stumpage'!CS123:CS125)</f>
        <v>20.666666666666668</v>
      </c>
      <c r="AE44" s="4">
        <f>AVERAGE('Pine Stumpage'!CT123:CT125)</f>
        <v>20.906537753222839</v>
      </c>
      <c r="AF44" s="4">
        <f>AVERAGE('Pine Stumpage'!CZ123:CZ125)</f>
        <v>11.426710097719869</v>
      </c>
      <c r="AG44" s="4">
        <f>AVERAGE('Pine Stumpage'!DA123:DA125)</f>
        <v>20.573496346261937</v>
      </c>
      <c r="AH44" s="4">
        <f>AVERAGE('Pine Stumpage'!DG123:DG125)</f>
        <v>12</v>
      </c>
      <c r="AI44" s="4">
        <f>AVERAGE('Pine Stumpage'!DH123:DH125)</f>
        <v>10.5</v>
      </c>
      <c r="AJ44" s="4">
        <f>AVERAGE('Pine Stumpage'!DN123:DN125)</f>
        <v>10.348039215686272</v>
      </c>
      <c r="AK44" s="4">
        <f>AVERAGE('Pine Stumpage'!DO123:DO125)</f>
        <v>11.583333333333334</v>
      </c>
      <c r="AL44" s="4">
        <f>AVERAGE('Pine Stumpage'!DU123:DU125)</f>
        <v>9.0070460704607029</v>
      </c>
      <c r="AM44" s="4">
        <f>AVERAGE('Pine Stumpage'!DV123:DV125)</f>
        <v>10.295597484276731</v>
      </c>
      <c r="AN44" s="4">
        <f>AVERAGE('Pine Stumpage'!EB123:EB125)</f>
        <v>10.100000000000001</v>
      </c>
      <c r="AO44" s="4">
        <f>AVERAGE('Pine Stumpage'!EC123:EC125)</f>
        <v>14.05204081632653</v>
      </c>
      <c r="AP44" s="4">
        <f>AVERAGE('Pine Stumpage'!EI123:EI125)</f>
        <v>8.9761904761904763</v>
      </c>
      <c r="AQ44" s="4">
        <f>AVERAGE('Pine Stumpage'!EJ123:EJ125)</f>
        <v>8.8395061728395046</v>
      </c>
      <c r="AR44" s="4">
        <f>AVERAGE('Pine Stumpage'!EK123:EK125)</f>
        <v>11.5</v>
      </c>
      <c r="AS44" s="4">
        <f>AVERAGE('Pine Stumpage'!EL123:EL125)</f>
        <v>11.833333333333334</v>
      </c>
      <c r="AT44" s="4">
        <f>AVERAGE('Pine Stumpage'!ET123:ET125)</f>
        <v>9.8297872340425556</v>
      </c>
      <c r="AU44" s="4">
        <f>AVERAGE('Pine Stumpage'!EU123:EU125)</f>
        <v>11.862179487179489</v>
      </c>
      <c r="AV44" s="3">
        <f>'Pine Stumpage Quarterly'!AX45</f>
        <v>99.733333333333334</v>
      </c>
      <c r="AW44" s="4">
        <v>512.69333333333338</v>
      </c>
      <c r="AX44" s="3">
        <f>'Pine Stumpage Quarterly'!AZ45</f>
        <v>110.39999999999999</v>
      </c>
      <c r="AY44" s="4">
        <f>SUMPRODUCT(D44:F44,'Price Average'!D$49:F$49)+SUMPRODUCT(H44:T44,'Price Average'!H$49:T$49)+SUMPRODUCT(V44:Y44,'Price Average'!V$49:Y$49)</f>
        <v>102.48137722432318</v>
      </c>
      <c r="AZ44" s="27">
        <f>SUMPRODUCT(Z44:AB44,'Price Average'!Z$49:AB$49)+SUMPRODUCT(AD44:AO44,'Price Average'!AD$49:AO$49)+SUMPRODUCT(AR44:AU44,'Price Average'!AR$49:AU$49)</f>
        <v>13.825127172243315</v>
      </c>
      <c r="BA44" s="5" t="str">
        <f t="shared" si="4"/>
        <v>1986:4</v>
      </c>
      <c r="BB44" s="3">
        <f t="shared" si="5"/>
        <v>102.48137722432318</v>
      </c>
    </row>
    <row r="45" spans="1:54" x14ac:dyDescent="0.25">
      <c r="A45" s="2">
        <f t="shared" si="0"/>
        <v>1987</v>
      </c>
      <c r="B45" s="2">
        <v>1</v>
      </c>
      <c r="C45" s="2">
        <f t="shared" si="6"/>
        <v>41</v>
      </c>
      <c r="D45" s="4">
        <f>AVERAGE('Pine Stumpage'!H126:H128)</f>
        <v>104.58547239137698</v>
      </c>
      <c r="E45" s="4">
        <f>AVERAGE('Pine Stumpage'!I126:I128)</f>
        <v>126.96402274768032</v>
      </c>
      <c r="F45" s="4">
        <f>AVERAGE('Pine Stumpage'!J126:J128)</f>
        <v>104</v>
      </c>
      <c r="G45" s="4" t="s">
        <v>98</v>
      </c>
      <c r="H45" s="4">
        <f>AVERAGE('Pine Stumpage'!V126:V128)</f>
        <v>133</v>
      </c>
      <c r="I45" s="4">
        <f>AVERAGE('Pine Stumpage'!W126:W128)</f>
        <v>134.48340608328138</v>
      </c>
      <c r="J45" s="4">
        <f>AVERAGE('Pine Stumpage'!AC126:AC128)</f>
        <v>113.19447075271727</v>
      </c>
      <c r="K45" s="4">
        <f>AVERAGE('Pine Stumpage'!AD126:AD128)</f>
        <v>147.06549208044129</v>
      </c>
      <c r="L45" s="4">
        <f>AVERAGE('Pine Stumpage'!AJ126:AJ128)</f>
        <v>95.666666666666671</v>
      </c>
      <c r="M45" s="4">
        <f>AVERAGE('Pine Stumpage'!AK126:AK128)</f>
        <v>109</v>
      </c>
      <c r="N45" s="4">
        <f>AVERAGE('Pine Stumpage'!AQ126:AQ128)</f>
        <v>108.98743367774364</v>
      </c>
      <c r="O45" s="4">
        <f>AVERAGE('Pine Stumpage'!AR126:AR128)</f>
        <v>117.66666666666667</v>
      </c>
      <c r="P45" s="4">
        <f>AVERAGE('Pine Stumpage'!AX126:AX128)</f>
        <v>90.977302798982166</v>
      </c>
      <c r="Q45" s="4">
        <f>AVERAGE('Pine Stumpage'!AY126:AY128)</f>
        <v>128.06704786333924</v>
      </c>
      <c r="R45" s="4">
        <f>AVERAGE('Pine Stumpage'!AZ126:AZ128)</f>
        <v>92</v>
      </c>
      <c r="S45" s="4">
        <f>AVERAGE('Pine Stumpage'!BF126:BF128)</f>
        <v>129.13205333333335</v>
      </c>
      <c r="T45" s="4">
        <f>AVERAGE('Pine Stumpage'!BL126:BL128)</f>
        <v>76.389221556886227</v>
      </c>
      <c r="U45" s="4" t="e">
        <f>AVERAGE('Pine Stumpage'!BM126:BM128)</f>
        <v>#DIV/0!</v>
      </c>
      <c r="V45" s="4">
        <f>AVERAGE('Pine Stumpage'!BN126:BN128)</f>
        <v>87.333333333333329</v>
      </c>
      <c r="W45" s="4">
        <f>AVERAGE('Pine Stumpage'!BO126:BO128)</f>
        <v>93</v>
      </c>
      <c r="X45" s="4">
        <f>AVERAGE('Pine Stumpage'!BW126:BW128)</f>
        <v>55.868888888888897</v>
      </c>
      <c r="Y45" s="4">
        <f>AVERAGE('Pine Stumpage'!BX126:BX128)</f>
        <v>115.36781609195401</v>
      </c>
      <c r="Z45" s="4">
        <f>AVERAGE('Pine Stumpage'!CE126:CE128)</f>
        <v>12.681936041486603</v>
      </c>
      <c r="AA45" s="4">
        <f>AVERAGE('Pine Stumpage'!CF126:CF128)</f>
        <v>16.561613958560525</v>
      </c>
      <c r="AB45" s="4">
        <f>AVERAGE('Pine Stumpage'!CG126:CG128)</f>
        <v>12.666666666666666</v>
      </c>
      <c r="AC45" s="4" t="s">
        <v>98</v>
      </c>
      <c r="AD45" s="4">
        <f>AVERAGE('Pine Stumpage'!CS126:CS128)</f>
        <v>19.583333333333332</v>
      </c>
      <c r="AE45" s="4">
        <f>AVERAGE('Pine Stumpage'!CT126:CT128)</f>
        <v>19.763236648250466</v>
      </c>
      <c r="AF45" s="4">
        <f>AVERAGE('Pine Stumpage'!CZ126:CZ128)</f>
        <v>14.148642779587405</v>
      </c>
      <c r="AG45" s="4">
        <f>AVERAGE('Pine Stumpage'!DA126:DA128)</f>
        <v>20.936621697582904</v>
      </c>
      <c r="AH45" s="4">
        <f>AVERAGE('Pine Stumpage'!DG126:DG128)</f>
        <v>11.75</v>
      </c>
      <c r="AI45" s="4">
        <f>AVERAGE('Pine Stumpage'!DH126:DH128)</f>
        <v>11.833333333333334</v>
      </c>
      <c r="AJ45" s="4">
        <f>AVERAGE('Pine Stumpage'!DN126:DN128)</f>
        <v>9.3499999999999961</v>
      </c>
      <c r="AK45" s="4">
        <f>AVERAGE('Pine Stumpage'!DO126:DO128)</f>
        <v>8.9500000000000011</v>
      </c>
      <c r="AL45" s="4">
        <f>AVERAGE('Pine Stumpage'!DU126:DU128)</f>
        <v>11.87831978319783</v>
      </c>
      <c r="AM45" s="4">
        <f>AVERAGE('Pine Stumpage'!DV126:DV128)</f>
        <v>12.97798742138365</v>
      </c>
      <c r="AN45" s="4">
        <f>AVERAGE('Pine Stumpage'!EB126:EB128)</f>
        <v>11.219666666666669</v>
      </c>
      <c r="AO45" s="4">
        <f>AVERAGE('Pine Stumpage'!EC126:EC128)</f>
        <v>14.048564625850339</v>
      </c>
      <c r="AP45" s="4">
        <f>AVERAGE('Pine Stumpage'!EI126:EI128)</f>
        <v>11.446428571428575</v>
      </c>
      <c r="AQ45" s="4">
        <f>AVERAGE('Pine Stumpage'!EJ126:EJ128)</f>
        <v>8.2777777777777768</v>
      </c>
      <c r="AR45" s="4">
        <f>AVERAGE('Pine Stumpage'!EK126:EK128)</f>
        <v>13.666666666666666</v>
      </c>
      <c r="AS45" s="4">
        <f>AVERAGE('Pine Stumpage'!EL126:EL128)</f>
        <v>13.166666666666666</v>
      </c>
      <c r="AT45" s="4">
        <f>AVERAGE('Pine Stumpage'!ET126:ET128)</f>
        <v>8.9680851063829792</v>
      </c>
      <c r="AU45" s="4">
        <f>AVERAGE('Pine Stumpage'!EU126:EU128)</f>
        <v>11.669978632478637</v>
      </c>
      <c r="AV45" s="3">
        <f>'Pine Stumpage Quarterly'!AX46</f>
        <v>100.89999999999999</v>
      </c>
      <c r="AW45" s="4">
        <v>597.28666666666663</v>
      </c>
      <c r="AX45" s="3">
        <f>'Pine Stumpage Quarterly'!AZ46</f>
        <v>111.63333333333333</v>
      </c>
      <c r="AY45" s="4">
        <f>SUMPRODUCT(D45:F45,'Price Average'!D$49:F$49)+SUMPRODUCT(H45:T45,'Price Average'!H$49:T$49)+SUMPRODUCT(V45:Y45,'Price Average'!V$49:Y$49)</f>
        <v>104.89723697178896</v>
      </c>
      <c r="AZ45" s="27">
        <f>SUMPRODUCT(Z45:AB45,'Price Average'!Z$49:AB$49)+SUMPRODUCT(AD45:AO45,'Price Average'!AD$49:AO$49)+SUMPRODUCT(AR45:AU45,'Price Average'!AR$49:AU$49)</f>
        <v>13.48838630841445</v>
      </c>
      <c r="BA45" s="5" t="str">
        <f t="shared" si="4"/>
        <v>1987:1</v>
      </c>
      <c r="BB45" s="3">
        <f t="shared" si="5"/>
        <v>104.89723697178896</v>
      </c>
    </row>
    <row r="46" spans="1:54" x14ac:dyDescent="0.25">
      <c r="A46" s="2">
        <f t="shared" si="0"/>
        <v>1987</v>
      </c>
      <c r="B46" s="2">
        <v>2</v>
      </c>
      <c r="C46" s="2">
        <f t="shared" si="6"/>
        <v>42</v>
      </c>
      <c r="D46" s="4">
        <f>AVERAGE('Pine Stumpage'!H129:H131)</f>
        <v>104.58750224825923</v>
      </c>
      <c r="E46" s="4">
        <f>AVERAGE('Pine Stumpage'!I129:I131)</f>
        <v>126.99656789384414</v>
      </c>
      <c r="F46" s="4">
        <f>AVERAGE('Pine Stumpage'!J129:J131)</f>
        <v>114.33333333333333</v>
      </c>
      <c r="G46" s="4" t="s">
        <v>98</v>
      </c>
      <c r="H46" s="4">
        <f>AVERAGE('Pine Stumpage'!V129:V131)</f>
        <v>152.66666666666666</v>
      </c>
      <c r="I46" s="4">
        <f>AVERAGE('Pine Stumpage'!W129:W131)</f>
        <v>141.39278043372826</v>
      </c>
      <c r="J46" s="4">
        <f>AVERAGE('Pine Stumpage'!AC129:AC131)</f>
        <v>117.44662427276415</v>
      </c>
      <c r="K46" s="4">
        <f>AVERAGE('Pine Stumpage'!AD129:AD131)</f>
        <v>160.99752822764029</v>
      </c>
      <c r="L46" s="4">
        <f>AVERAGE('Pine Stumpage'!AJ129:AJ131)</f>
        <v>114.66666666666667</v>
      </c>
      <c r="M46" s="4">
        <f>AVERAGE('Pine Stumpage'!AK129:AK131)</f>
        <v>86</v>
      </c>
      <c r="N46" s="4">
        <f>AVERAGE('Pine Stumpage'!AQ129:AQ131)</f>
        <v>105.99162245182909</v>
      </c>
      <c r="O46" s="4">
        <f>AVERAGE('Pine Stumpage'!AR129:AR131)</f>
        <v>114.66666666666667</v>
      </c>
      <c r="P46" s="4">
        <f>AVERAGE('Pine Stumpage'!AX129:AX131)</f>
        <v>91.802340966921108</v>
      </c>
      <c r="Q46" s="4">
        <f>AVERAGE('Pine Stumpage'!AY129:AY131)</f>
        <v>127.88888295124606</v>
      </c>
      <c r="R46" s="4">
        <f>AVERAGE('Pine Stumpage'!AZ129:AZ131)</f>
        <v>85</v>
      </c>
      <c r="S46" s="4">
        <f>AVERAGE('Pine Stumpage'!BF129:BF131)</f>
        <v>149.45653333333331</v>
      </c>
      <c r="T46" s="4">
        <f>AVERAGE('Pine Stumpage'!BL129:BL131)</f>
        <v>53.566866267465066</v>
      </c>
      <c r="U46" s="4">
        <f>AVERAGE('Pine Stumpage'!BM129:BM131)</f>
        <v>68.351165980795614</v>
      </c>
      <c r="V46" s="4">
        <f>AVERAGE('Pine Stumpage'!BN129:BN131)</f>
        <v>94.666666666666671</v>
      </c>
      <c r="W46" s="4">
        <f>AVERAGE('Pine Stumpage'!BO129:BO131)</f>
        <v>90.666666666666671</v>
      </c>
      <c r="X46" s="4">
        <f>AVERAGE('Pine Stumpage'!BW129:BW131)</f>
        <v>73.100000000000009</v>
      </c>
      <c r="Y46" s="4">
        <f>AVERAGE('Pine Stumpage'!BX129:BX131)</f>
        <v>124.23342175066311</v>
      </c>
      <c r="Z46" s="4">
        <f>AVERAGE('Pine Stumpage'!CE129:CE131)</f>
        <v>12.847075770671276</v>
      </c>
      <c r="AA46" s="4">
        <f>AVERAGE('Pine Stumpage'!CF129:CF131)</f>
        <v>15.334641948382407</v>
      </c>
      <c r="AB46" s="4">
        <f>AVERAGE('Pine Stumpage'!CG129:CG131)</f>
        <v>13.166666666666666</v>
      </c>
      <c r="AC46" s="4" t="s">
        <v>98</v>
      </c>
      <c r="AD46" s="4">
        <f>AVERAGE('Pine Stumpage'!CS129:CS131)</f>
        <v>22.666666666666668</v>
      </c>
      <c r="AE46" s="4">
        <f>AVERAGE('Pine Stumpage'!CT129:CT131)</f>
        <v>21.39295119705341</v>
      </c>
      <c r="AF46" s="4">
        <f>AVERAGE('Pine Stumpage'!CZ129:CZ131)</f>
        <v>13.537459283387619</v>
      </c>
      <c r="AG46" s="4">
        <f>AVERAGE('Pine Stumpage'!DA129:DA131)</f>
        <v>21.592973580663287</v>
      </c>
      <c r="AH46" s="4">
        <f>AVERAGE('Pine Stumpage'!DG129:DG131)</f>
        <v>15.11</v>
      </c>
      <c r="AI46" s="4">
        <f>AVERAGE('Pine Stumpage'!DH129:DH131)</f>
        <v>10.5</v>
      </c>
      <c r="AJ46" s="4">
        <f>AVERAGE('Pine Stumpage'!DN129:DN131)</f>
        <v>9.5656862745098028</v>
      </c>
      <c r="AK46" s="4">
        <f>AVERAGE('Pine Stumpage'!DO129:DO131)</f>
        <v>12.083333333333334</v>
      </c>
      <c r="AL46" s="4">
        <f>AVERAGE('Pine Stumpage'!DU129:DU131)</f>
        <v>8.5913279132791303</v>
      </c>
      <c r="AM46" s="4">
        <f>AVERAGE('Pine Stumpage'!DV129:DV131)</f>
        <v>9.8522012578616369</v>
      </c>
      <c r="AN46" s="4">
        <f>AVERAGE('Pine Stumpage'!EB129:EB131)</f>
        <v>11.153333333333334</v>
      </c>
      <c r="AO46" s="4">
        <f>AVERAGE('Pine Stumpage'!EC129:EC131)</f>
        <v>17.136802721088433</v>
      </c>
      <c r="AP46" s="4">
        <f>AVERAGE('Pine Stumpage'!EI129:EI131)</f>
        <v>7.5</v>
      </c>
      <c r="AQ46" s="4">
        <f>AVERAGE('Pine Stumpage'!EJ129:EJ131)</f>
        <v>7.7592592592592586</v>
      </c>
      <c r="AR46" s="4">
        <f>AVERAGE('Pine Stumpage'!EK129:EK131)</f>
        <v>12.833333333333334</v>
      </c>
      <c r="AS46" s="4">
        <f>AVERAGE('Pine Stumpage'!EL129:EL131)</f>
        <v>10.433333333333334</v>
      </c>
      <c r="AT46" s="4">
        <f>AVERAGE('Pine Stumpage'!ET129:ET131)</f>
        <v>9.382978723404257</v>
      </c>
      <c r="AU46" s="4">
        <f>AVERAGE('Pine Stumpage'!EU129:EU131)</f>
        <v>12.586538461538462</v>
      </c>
      <c r="AV46" s="3">
        <f>'Pine Stumpage Quarterly'!AX47</f>
        <v>102.5</v>
      </c>
      <c r="AW46" s="4">
        <v>624.83666666666659</v>
      </c>
      <c r="AX46" s="3">
        <f>'Pine Stumpage Quarterly'!AZ47</f>
        <v>113.10000000000001</v>
      </c>
      <c r="AY46" s="4">
        <f>SUMPRODUCT(D46:F46,'Price Average'!D$49:F$49)+SUMPRODUCT(H46:T46,'Price Average'!H$49:T$49)+SUMPRODUCT(V46:Y46,'Price Average'!V$49:Y$49)</f>
        <v>111.39108578341138</v>
      </c>
      <c r="AZ46" s="27">
        <f>SUMPRODUCT(Z46:AB46,'Price Average'!Z$49:AB$49)+SUMPRODUCT(AD46:AO46,'Price Average'!AD$49:AO$49)+SUMPRODUCT(AR46:AU46,'Price Average'!AR$49:AU$49)</f>
        <v>14.400967403001181</v>
      </c>
      <c r="BA46" s="5" t="str">
        <f t="shared" si="4"/>
        <v>1987:2</v>
      </c>
      <c r="BB46" s="3">
        <f t="shared" si="5"/>
        <v>111.39108578341138</v>
      </c>
    </row>
    <row r="47" spans="1:54" x14ac:dyDescent="0.25">
      <c r="A47" s="2">
        <f t="shared" si="0"/>
        <v>1987</v>
      </c>
      <c r="B47" s="2">
        <v>3</v>
      </c>
      <c r="C47" s="2">
        <f t="shared" si="6"/>
        <v>43</v>
      </c>
      <c r="D47" s="4">
        <f>AVERAGE('Pine Stumpage'!H132:H134)</f>
        <v>120.02965132711533</v>
      </c>
      <c r="E47" s="4">
        <f>AVERAGE('Pine Stumpage'!I132:I134)</f>
        <v>146.50839070138679</v>
      </c>
      <c r="F47" s="4">
        <f>AVERAGE('Pine Stumpage'!J132:J134)</f>
        <v>123.66666666666667</v>
      </c>
      <c r="G47" s="4" t="s">
        <v>98</v>
      </c>
      <c r="H47" s="4">
        <f>AVERAGE('Pine Stumpage'!V132:V134)</f>
        <v>153</v>
      </c>
      <c r="I47" s="4">
        <f>AVERAGE('Pine Stumpage'!W132:W134)</f>
        <v>137.27589551721746</v>
      </c>
      <c r="J47" s="4">
        <f>AVERAGE('Pine Stumpage'!AC132:AC134)</f>
        <v>135.24146484463083</v>
      </c>
      <c r="K47" s="4">
        <f>AVERAGE('Pine Stumpage'!AD132:AD134)</f>
        <v>154.31201676850364</v>
      </c>
      <c r="L47" s="4">
        <f>AVERAGE('Pine Stumpage'!AJ132:AJ134)</f>
        <v>92</v>
      </c>
      <c r="M47" s="4">
        <f>AVERAGE('Pine Stumpage'!AK132:AK134)</f>
        <v>110.66666666666667</v>
      </c>
      <c r="N47" s="4">
        <f>AVERAGE('Pine Stumpage'!AQ132:AQ134)</f>
        <v>116.95839151075116</v>
      </c>
      <c r="O47" s="4">
        <f>AVERAGE('Pine Stumpage'!AR132:AR134)</f>
        <v>131.33333333333334</v>
      </c>
      <c r="P47" s="4">
        <f>AVERAGE('Pine Stumpage'!AX132:AX134)</f>
        <v>90.997150127226448</v>
      </c>
      <c r="Q47" s="4">
        <f>AVERAGE('Pine Stumpage'!AY132:AY134)</f>
        <v>130.69539892053658</v>
      </c>
      <c r="R47" s="4">
        <f>AVERAGE('Pine Stumpage'!AZ132:AZ134)</f>
        <v>118.33333333333333</v>
      </c>
      <c r="S47" s="4">
        <f>AVERAGE('Pine Stumpage'!BF132:BF134)</f>
        <v>144.76207999999997</v>
      </c>
      <c r="T47" s="4">
        <f>AVERAGE('Pine Stumpage'!BL132:BL134)</f>
        <v>58.972055888223558</v>
      </c>
      <c r="U47" s="4" t="e">
        <f>AVERAGE('Pine Stumpage'!BM132:BM134)</f>
        <v>#DIV/0!</v>
      </c>
      <c r="V47" s="4">
        <f>AVERAGE('Pine Stumpage'!BN132:BN134)</f>
        <v>103.33333333333333</v>
      </c>
      <c r="W47" s="4">
        <f>AVERAGE('Pine Stumpage'!BO132:BO134)</f>
        <v>100</v>
      </c>
      <c r="X47" s="4">
        <f>AVERAGE('Pine Stumpage'!BW132:BW134)</f>
        <v>64.555555555555557</v>
      </c>
      <c r="Y47" s="4">
        <f>AVERAGE('Pine Stumpage'!BX132:BX134)</f>
        <v>115.25198938992041</v>
      </c>
      <c r="Z47" s="4">
        <f>AVERAGE('Pine Stumpage'!CE132:CE134)</f>
        <v>14.815283779890523</v>
      </c>
      <c r="AA47" s="4">
        <f>AVERAGE('Pine Stumpage'!CF132:CF134)</f>
        <v>17.809251181388586</v>
      </c>
      <c r="AB47" s="4">
        <f>AVERAGE('Pine Stumpage'!CG132:CG134)</f>
        <v>12.5</v>
      </c>
      <c r="AC47" s="4" t="s">
        <v>98</v>
      </c>
      <c r="AD47" s="4">
        <f>AVERAGE('Pine Stumpage'!CS132:CS134)</f>
        <v>25.166666666666668</v>
      </c>
      <c r="AE47" s="4">
        <f>AVERAGE('Pine Stumpage'!CT132:CT134)</f>
        <v>22.408149171270722</v>
      </c>
      <c r="AF47" s="4">
        <f>AVERAGE('Pine Stumpage'!CZ132:CZ134)</f>
        <v>11.26357220412595</v>
      </c>
      <c r="AG47" s="4">
        <f>AVERAGE('Pine Stumpage'!DA132:DA134)</f>
        <v>20.933389544688019</v>
      </c>
      <c r="AH47" s="4">
        <f>AVERAGE('Pine Stumpage'!DG132:DG134)</f>
        <v>11.166666666666666</v>
      </c>
      <c r="AI47" s="4">
        <f>AVERAGE('Pine Stumpage'!DH132:DH134)</f>
        <v>9.8333333333333339</v>
      </c>
      <c r="AJ47" s="4">
        <f>AVERAGE('Pine Stumpage'!DN132:DN134)</f>
        <v>9.8088235294117609</v>
      </c>
      <c r="AK47" s="4">
        <f>AVERAGE('Pine Stumpage'!DO132:DO134)</f>
        <v>11.75</v>
      </c>
      <c r="AL47" s="4">
        <f>AVERAGE('Pine Stumpage'!DU132:DU134)</f>
        <v>10.165989159891597</v>
      </c>
      <c r="AM47" s="4">
        <f>AVERAGE('Pine Stumpage'!DV132:DV134)</f>
        <v>10.070754716981135</v>
      </c>
      <c r="AN47" s="4">
        <f>AVERAGE('Pine Stumpage'!EB132:EB134)</f>
        <v>11.25</v>
      </c>
      <c r="AO47" s="4">
        <f>AVERAGE('Pine Stumpage'!EC132:EC134)</f>
        <v>15.862244897959181</v>
      </c>
      <c r="AP47" s="4">
        <f>AVERAGE('Pine Stumpage'!EI132:EI134)</f>
        <v>7.5357142857142865</v>
      </c>
      <c r="AQ47" s="4">
        <f>AVERAGE('Pine Stumpage'!EJ132:EJ134)</f>
        <v>8.4148148148148145</v>
      </c>
      <c r="AR47" s="4">
        <f>AVERAGE('Pine Stumpage'!EK132:EK134)</f>
        <v>14.333333333333334</v>
      </c>
      <c r="AS47" s="4">
        <f>AVERAGE('Pine Stumpage'!EL132:EL134)</f>
        <v>10.5</v>
      </c>
      <c r="AT47" s="4">
        <f>AVERAGE('Pine Stumpage'!ET132:ET134)</f>
        <v>8.5531914893617031</v>
      </c>
      <c r="AU47" s="4">
        <f>AVERAGE('Pine Stumpage'!EU132:EU134)</f>
        <v>10.689102564102564</v>
      </c>
      <c r="AV47" s="3">
        <f>'Pine Stumpage Quarterly'!AX48</f>
        <v>103.66666666666667</v>
      </c>
      <c r="AW47" s="4">
        <v>691.90333333333331</v>
      </c>
      <c r="AX47" s="3">
        <f>'Pine Stumpage Quarterly'!AZ48</f>
        <v>114.39999999999999</v>
      </c>
      <c r="AY47" s="4">
        <f>SUMPRODUCT(D47:F47,'Price Average'!D$49:F$49)+SUMPRODUCT(H47:T47,'Price Average'!H$49:T$49)+SUMPRODUCT(V47:Y47,'Price Average'!V$49:Y$49)</f>
        <v>113.55414636517308</v>
      </c>
      <c r="AZ47" s="27">
        <f>SUMPRODUCT(Z47:AB47,'Price Average'!Z$49:AB$49)+SUMPRODUCT(AD47:AO47,'Price Average'!AD$49:AO$49)+SUMPRODUCT(AR47:AU47,'Price Average'!AR$49:AU$49)</f>
        <v>14.506600073965476</v>
      </c>
      <c r="BA47" s="5" t="str">
        <f t="shared" si="4"/>
        <v>1987:3</v>
      </c>
      <c r="BB47" s="3">
        <f t="shared" si="5"/>
        <v>113.55414636517308</v>
      </c>
    </row>
    <row r="48" spans="1:54" x14ac:dyDescent="0.25">
      <c r="A48" s="2">
        <f t="shared" si="0"/>
        <v>1987</v>
      </c>
      <c r="B48" s="2">
        <v>4</v>
      </c>
      <c r="C48" s="2">
        <f t="shared" si="6"/>
        <v>44</v>
      </c>
      <c r="D48" s="4">
        <f>AVERAGE('Pine Stumpage'!H135:H137)</f>
        <v>145.75518384336701</v>
      </c>
      <c r="E48" s="4">
        <f>AVERAGE('Pine Stumpage'!I135:I137)</f>
        <v>167.26481093484981</v>
      </c>
      <c r="F48" s="4">
        <f>AVERAGE('Pine Stumpage'!J135:J137)</f>
        <v>137.33333333333334</v>
      </c>
      <c r="G48" s="4" t="s">
        <v>98</v>
      </c>
      <c r="H48" s="4">
        <f>AVERAGE('Pine Stumpage'!V135:V137)</f>
        <v>175</v>
      </c>
      <c r="I48" s="4">
        <f>AVERAGE('Pine Stumpage'!W135:W137)</f>
        <v>159.86925795053003</v>
      </c>
      <c r="J48" s="4">
        <f>AVERAGE('Pine Stumpage'!AC135:AC137)</f>
        <v>144.3312136382086</v>
      </c>
      <c r="K48" s="4">
        <f>AVERAGE('Pine Stumpage'!AD135:AD137)</f>
        <v>164.40129718613426</v>
      </c>
      <c r="L48" s="4">
        <f>AVERAGE('Pine Stumpage'!AJ135:AJ137)</f>
        <v>129.33333333333334</v>
      </c>
      <c r="M48" s="4">
        <f>AVERAGE('Pine Stumpage'!AK135:AK137)</f>
        <v>128</v>
      </c>
      <c r="N48" s="4">
        <f>AVERAGE('Pine Stumpage'!AQ135:AQ137)</f>
        <v>125.22665921995717</v>
      </c>
      <c r="O48" s="4">
        <f>AVERAGE('Pine Stumpage'!AR135:AR137)</f>
        <v>153.66666666666666</v>
      </c>
      <c r="P48" s="4">
        <f>AVERAGE('Pine Stumpage'!AX135:AX137)</f>
        <v>97.270534351145031</v>
      </c>
      <c r="Q48" s="4">
        <f>AVERAGE('Pine Stumpage'!AY135:AY137)</f>
        <v>142.53543882149668</v>
      </c>
      <c r="R48" s="4">
        <f>AVERAGE('Pine Stumpage'!AZ135:AZ137)</f>
        <v>107.66666666666667</v>
      </c>
      <c r="S48" s="4">
        <f>AVERAGE('Pine Stumpage'!BF135:BF137)</f>
        <v>147.27898666666664</v>
      </c>
      <c r="T48" s="4">
        <f>AVERAGE('Pine Stumpage'!BL135:BL137)</f>
        <v>57.592814371257482</v>
      </c>
      <c r="U48" s="4" t="e">
        <f>AVERAGE('Pine Stumpage'!BM135:BM137)</f>
        <v>#DIV/0!</v>
      </c>
      <c r="V48" s="4">
        <f>AVERAGE('Pine Stumpage'!BN135:BN137)</f>
        <v>135</v>
      </c>
      <c r="W48" s="4">
        <f>AVERAGE('Pine Stumpage'!BO135:BO137)</f>
        <v>139.33333333333334</v>
      </c>
      <c r="X48" s="4">
        <f>AVERAGE('Pine Stumpage'!BW135:BW137)</f>
        <v>99.728888888888903</v>
      </c>
      <c r="Y48" s="4">
        <f>AVERAGE('Pine Stumpage'!BX135:BX137)</f>
        <v>133.35013262599469</v>
      </c>
      <c r="Z48" s="4">
        <f>AVERAGE('Pine Stumpage'!CE135:CE137)</f>
        <v>15.969749351771824</v>
      </c>
      <c r="AA48" s="4">
        <f>AVERAGE('Pine Stumpage'!CF135:CF137)</f>
        <v>18.657579062159215</v>
      </c>
      <c r="AB48" s="4">
        <f>AVERAGE('Pine Stumpage'!CG135:CG137)</f>
        <v>12.5</v>
      </c>
      <c r="AC48" s="4" t="s">
        <v>98</v>
      </c>
      <c r="AD48" s="4">
        <f>AVERAGE('Pine Stumpage'!CS135:CS137)</f>
        <v>26.333333333333332</v>
      </c>
      <c r="AE48" s="4">
        <f>AVERAGE('Pine Stumpage'!CT135:CT137)</f>
        <v>24.89410681399632</v>
      </c>
      <c r="AF48" s="4">
        <f>AVERAGE('Pine Stumpage'!CZ135:CZ137)</f>
        <v>12.3585776330076</v>
      </c>
      <c r="AG48" s="4">
        <f>AVERAGE('Pine Stumpage'!DA135:DA137)</f>
        <v>21.16835300730747</v>
      </c>
      <c r="AH48" s="4">
        <f>AVERAGE('Pine Stumpage'!DG135:DG137)</f>
        <v>12.5</v>
      </c>
      <c r="AI48" s="4">
        <f>AVERAGE('Pine Stumpage'!DH135:DH137)</f>
        <v>10.25</v>
      </c>
      <c r="AJ48" s="4">
        <f>AVERAGE('Pine Stumpage'!DN135:DN137)</f>
        <v>9.941176470588232</v>
      </c>
      <c r="AK48" s="4">
        <f>AVERAGE('Pine Stumpage'!DO135:DO137)</f>
        <v>12</v>
      </c>
      <c r="AL48" s="4">
        <f>AVERAGE('Pine Stumpage'!DU135:DU137)</f>
        <v>10.747967479674793</v>
      </c>
      <c r="AM48" s="4">
        <f>AVERAGE('Pine Stumpage'!DV135:DV137)</f>
        <v>11.238993710691824</v>
      </c>
      <c r="AN48" s="4">
        <f>AVERAGE('Pine Stumpage'!EB135:EB137)</f>
        <v>13.25</v>
      </c>
      <c r="AO48" s="4">
        <f>AVERAGE('Pine Stumpage'!EC135:EC137)</f>
        <v>17.632312925170066</v>
      </c>
      <c r="AP48" s="4">
        <f>AVERAGE('Pine Stumpage'!EI135:EI137)</f>
        <v>7.8869047619047619</v>
      </c>
      <c r="AQ48" s="4">
        <f>AVERAGE('Pine Stumpage'!EJ135:EJ137)</f>
        <v>8.9722222222222214</v>
      </c>
      <c r="AR48" s="4">
        <f>AVERAGE('Pine Stumpage'!EK135:EK137)</f>
        <v>15.5</v>
      </c>
      <c r="AS48" s="4">
        <f>AVERAGE('Pine Stumpage'!EL135:EL137)</f>
        <v>11.333333333333334</v>
      </c>
      <c r="AT48" s="4">
        <f>AVERAGE('Pine Stumpage'!ET135:ET137)</f>
        <v>7.7978723404255321</v>
      </c>
      <c r="AU48" s="4">
        <f>AVERAGE('Pine Stumpage'!EU135:EU137)</f>
        <v>12.637820512820516</v>
      </c>
      <c r="AV48" s="3">
        <f>'Pine Stumpage Quarterly'!AX49</f>
        <v>104.16666666666667</v>
      </c>
      <c r="AW48" s="4">
        <v>524.29333333333329</v>
      </c>
      <c r="AX48" s="3">
        <f>'Pine Stumpage Quarterly'!AZ49</f>
        <v>115.36666666666667</v>
      </c>
      <c r="AY48" s="4">
        <f>SUMPRODUCT(D48:F48,'Price Average'!D$49:F$49)+SUMPRODUCT(H48:T48,'Price Average'!H$49:T$49)+SUMPRODUCT(V48:Y48,'Price Average'!V$49:Y$49)</f>
        <v>132.32908540161219</v>
      </c>
      <c r="AZ48" s="27">
        <f>SUMPRODUCT(Z48:AB48,'Price Average'!Z$49:AB$49)+SUMPRODUCT(AD48:AO48,'Price Average'!AD$49:AO$49)+SUMPRODUCT(AR48:AU48,'Price Average'!AR$49:AU$49)</f>
        <v>15.426317460434033</v>
      </c>
      <c r="BA48" s="5" t="str">
        <f t="shared" si="4"/>
        <v>1987:4</v>
      </c>
      <c r="BB48" s="3">
        <f t="shared" si="5"/>
        <v>132.32908540161219</v>
      </c>
    </row>
    <row r="49" spans="1:54" x14ac:dyDescent="0.25">
      <c r="A49" s="2">
        <v>1988</v>
      </c>
      <c r="B49" s="2">
        <v>1</v>
      </c>
      <c r="C49" s="2">
        <f t="shared" si="6"/>
        <v>45</v>
      </c>
      <c r="D49" s="3">
        <f>'Pine Stumpage Quarterly'!D50</f>
        <v>156.87820858706547</v>
      </c>
      <c r="E49" s="3">
        <f>'Pine Stumpage Quarterly'!E50</f>
        <v>177.54881771924573</v>
      </c>
      <c r="F49" s="3">
        <f>'Pine Stumpage Quarterly'!F50</f>
        <v>151</v>
      </c>
      <c r="G49" s="3" t="str">
        <f>'Pine Stumpage Quarterly'!G50</f>
        <v>na</v>
      </c>
      <c r="H49" s="3">
        <f>'Pine Stumpage Quarterly'!H50</f>
        <v>178</v>
      </c>
      <c r="I49" s="3">
        <f>'Pine Stumpage Quarterly'!I50</f>
        <v>168.20951985034299</v>
      </c>
      <c r="J49" s="3">
        <f>'Pine Stumpage Quarterly'!J50</f>
        <v>153.26924638073331</v>
      </c>
      <c r="K49" s="3">
        <f>'Pine Stumpage Quarterly'!K50</f>
        <v>171.02455953016545</v>
      </c>
      <c r="L49" s="3">
        <f>'Pine Stumpage Quarterly'!L50</f>
        <v>148</v>
      </c>
      <c r="M49" s="3">
        <f>'Pine Stumpage Quarterly'!M50</f>
        <v>155</v>
      </c>
      <c r="N49" s="3">
        <f>'Pine Stumpage Quarterly'!N50</f>
        <v>146.84669086847248</v>
      </c>
      <c r="O49" s="3">
        <f>'Pine Stumpage Quarterly'!O50</f>
        <v>157</v>
      </c>
      <c r="P49" s="3">
        <f>'Pine Stumpage Quarterly'!P50</f>
        <v>106.17251908396945</v>
      </c>
      <c r="Q49" s="3">
        <f>'Pine Stumpage Quarterly'!Q50</f>
        <v>145.00000000000006</v>
      </c>
      <c r="R49" s="3">
        <f>'Pine Stumpage Quarterly'!R50</f>
        <v>128</v>
      </c>
      <c r="S49" s="3">
        <f>'Pine Stumpage Quarterly'!S50</f>
        <v>166.52415999999999</v>
      </c>
      <c r="T49" s="3">
        <f>'Pine Stumpage Quarterly'!T50</f>
        <v>77.407185628742511</v>
      </c>
      <c r="U49" s="3" t="str">
        <f>'Pine Stumpage Quarterly'!U50</f>
        <v>na</v>
      </c>
      <c r="V49" s="3">
        <f>'Pine Stumpage Quarterly'!V50</f>
        <v>144</v>
      </c>
      <c r="W49" s="3">
        <f>'Pine Stumpage Quarterly'!W50</f>
        <v>147</v>
      </c>
      <c r="X49" s="3">
        <f>'Pine Stumpage Quarterly'!X50</f>
        <v>81.720000000000013</v>
      </c>
      <c r="Y49" s="3">
        <f>'Pine Stumpage Quarterly'!Y50</f>
        <v>138.62466843501323</v>
      </c>
      <c r="Z49" s="3">
        <f>'Pine Stumpage Quarterly'!Z50</f>
        <v>15.814883318928263</v>
      </c>
      <c r="AA49" s="3">
        <f>'Pine Stumpage Quarterly'!AA50</f>
        <v>18.593784078516904</v>
      </c>
      <c r="AB49" s="3">
        <f>'Pine Stumpage Quarterly'!AB50</f>
        <v>14</v>
      </c>
      <c r="AC49" s="3" t="str">
        <f>'Pine Stumpage Quarterly'!AC50</f>
        <v>na</v>
      </c>
      <c r="AD49" s="3">
        <f>'Pine Stumpage Quarterly'!AD50</f>
        <v>27.33</v>
      </c>
      <c r="AE49" s="3">
        <f>'Pine Stumpage Quarterly'!AE50</f>
        <v>24.336408839779011</v>
      </c>
      <c r="AF49" s="3">
        <f>'Pine Stumpage Quarterly'!AF50</f>
        <v>12.188925081433224</v>
      </c>
      <c r="AG49" s="3">
        <f>'Pine Stumpage Quarterly'!AG50</f>
        <v>20.376239460370989</v>
      </c>
      <c r="AH49" s="3">
        <f>'Pine Stumpage Quarterly'!AH50</f>
        <v>14.87</v>
      </c>
      <c r="AI49" s="3">
        <f>'Pine Stumpage Quarterly'!AI50</f>
        <v>14.92</v>
      </c>
      <c r="AJ49" s="3">
        <f>'Pine Stumpage Quarterly'!AJ50</f>
        <v>11.02941176470588</v>
      </c>
      <c r="AK49" s="3">
        <f>'Pine Stumpage Quarterly'!AK50</f>
        <v>13.5</v>
      </c>
      <c r="AL49" s="3">
        <f>'Pine Stumpage Quarterly'!AL50</f>
        <v>10.65552845528455</v>
      </c>
      <c r="AM49" s="3">
        <f>'Pine Stumpage Quarterly'!AM50</f>
        <v>12.432264150943398</v>
      </c>
      <c r="AN49" s="3">
        <f>'Pine Stumpage Quarterly'!AN50</f>
        <v>12.536</v>
      </c>
      <c r="AO49" s="3">
        <f>'Pine Stumpage Quarterly'!AO50</f>
        <v>16.637061224489795</v>
      </c>
      <c r="AP49" s="3">
        <f>'Pine Stumpage Quarterly'!AP50</f>
        <v>8.2350000000000012</v>
      </c>
      <c r="AQ49" s="3">
        <f>'Pine Stumpage Quarterly'!AQ50</f>
        <v>9.5570370370370359</v>
      </c>
      <c r="AR49" s="3">
        <f>'Pine Stumpage Quarterly'!AR50</f>
        <v>15.83</v>
      </c>
      <c r="AS49" s="3">
        <f>'Pine Stumpage Quarterly'!AS50</f>
        <v>14.83</v>
      </c>
      <c r="AT49" s="3">
        <f>'Pine Stumpage Quarterly'!AT50</f>
        <v>6.8510638297872353</v>
      </c>
      <c r="AU49" s="3">
        <f>'Pine Stumpage Quarterly'!AU50</f>
        <v>13.000000000000004</v>
      </c>
      <c r="AV49" s="3">
        <f>'Pine Stumpage Quarterly'!AX50</f>
        <v>104.76666666666665</v>
      </c>
      <c r="AW49" s="3">
        <v>568.41</v>
      </c>
      <c r="AX49" s="3">
        <f>'Pine Stumpage Quarterly'!AZ50</f>
        <v>116.06666666666666</v>
      </c>
      <c r="AY49" s="4">
        <f>SUMPRODUCT(D49:F49,'Price Average'!D$49:F$49)+SUMPRODUCT(H49:T49,'Price Average'!H$49:T$49)+SUMPRODUCT(V49:Y49,'Price Average'!V$49:Y$49)</f>
        <v>141.62639333715788</v>
      </c>
      <c r="AZ49" s="27">
        <f>SUMPRODUCT(Z49:AB49,'Price Average'!Z$49:AB$49)+SUMPRODUCT(AD49:AO49,'Price Average'!AD$49:AO$49)+SUMPRODUCT(AR49:AU49,'Price Average'!AR$49:AU$49)</f>
        <v>16.014787582432266</v>
      </c>
      <c r="BA49" s="5" t="str">
        <f t="shared" si="4"/>
        <v>1988:1</v>
      </c>
      <c r="BB49" s="3">
        <f t="shared" si="5"/>
        <v>141.62639333715788</v>
      </c>
    </row>
    <row r="50" spans="1:54" x14ac:dyDescent="0.25">
      <c r="A50" s="2">
        <v>1988</v>
      </c>
      <c r="B50" s="2">
        <v>2</v>
      </c>
      <c r="C50" s="2">
        <f t="shared" si="6"/>
        <v>46</v>
      </c>
      <c r="D50" s="3">
        <f>'Pine Stumpage Quarterly'!D51</f>
        <v>131.4177907962692</v>
      </c>
      <c r="E50" s="3">
        <f>'Pine Stumpage Quarterly'!E51</f>
        <v>164.20862017360071</v>
      </c>
      <c r="F50" s="3">
        <f>'Pine Stumpage Quarterly'!F51</f>
        <v>125</v>
      </c>
      <c r="G50" s="3" t="str">
        <f>'Pine Stumpage Quarterly'!G51</f>
        <v>na</v>
      </c>
      <c r="H50" s="3">
        <f>'Pine Stumpage Quarterly'!H51</f>
        <v>153</v>
      </c>
      <c r="I50" s="3">
        <f>'Pine Stumpage Quarterly'!I51</f>
        <v>162.79048014965701</v>
      </c>
      <c r="J50" s="3">
        <f>'Pine Stumpage Quarterly'!J51</f>
        <v>146.45514815315923</v>
      </c>
      <c r="K50" s="3">
        <f>'Pine Stumpage Quarterly'!K51</f>
        <v>178.30954499614396</v>
      </c>
      <c r="L50" s="3">
        <f>'Pine Stumpage Quarterly'!L51</f>
        <v>128</v>
      </c>
      <c r="M50" s="3">
        <f>'Pine Stumpage Quarterly'!M51</f>
        <v>122</v>
      </c>
      <c r="N50" s="3">
        <f>'Pine Stumpage Quarterly'!N51</f>
        <v>117.36163082937726</v>
      </c>
      <c r="O50" s="3">
        <f>'Pine Stumpage Quarterly'!O51</f>
        <v>127</v>
      </c>
      <c r="P50" s="3">
        <f>'Pine Stumpage Quarterly'!P51</f>
        <v>88.58442748091602</v>
      </c>
      <c r="Q50" s="3">
        <f>'Pine Stumpage Quarterly'!Q51</f>
        <v>148.32757975738795</v>
      </c>
      <c r="R50" s="3">
        <f>'Pine Stumpage Quarterly'!R51</f>
        <v>126</v>
      </c>
      <c r="S50" s="3">
        <f>'Pine Stumpage Quarterly'!S51</f>
        <v>165.04831999999999</v>
      </c>
      <c r="T50" s="3">
        <f>'Pine Stumpage Quarterly'!T51</f>
        <v>54.443113772455092</v>
      </c>
      <c r="U50" s="3" t="str">
        <f>'Pine Stumpage Quarterly'!U51</f>
        <v>na</v>
      </c>
      <c r="V50" s="3">
        <f>'Pine Stumpage Quarterly'!V51</f>
        <v>131</v>
      </c>
      <c r="W50" s="3">
        <f>'Pine Stumpage Quarterly'!W51</f>
        <v>114</v>
      </c>
      <c r="X50" s="3">
        <f>'Pine Stumpage Quarterly'!X51</f>
        <v>69.76666666666668</v>
      </c>
      <c r="Y50" s="3">
        <f>'Pine Stumpage Quarterly'!Y51</f>
        <v>129.45092838196285</v>
      </c>
      <c r="Z50" s="3">
        <f>'Pine Stumpage Quarterly'!Z51</f>
        <v>13.492437337942956</v>
      </c>
      <c r="AA50" s="3">
        <f>'Pine Stumpage Quarterly'!AA51</f>
        <v>14.927753544165759</v>
      </c>
      <c r="AB50" s="3">
        <f>'Pine Stumpage Quarterly'!AB51</f>
        <v>12.5</v>
      </c>
      <c r="AC50" s="3" t="str">
        <f>'Pine Stumpage Quarterly'!AC51</f>
        <v>na</v>
      </c>
      <c r="AD50" s="3">
        <f>'Pine Stumpage Quarterly'!AD51</f>
        <v>26.5</v>
      </c>
      <c r="AE50" s="3">
        <f>'Pine Stumpage Quarterly'!AE51</f>
        <v>24.700966850828735</v>
      </c>
      <c r="AF50" s="3">
        <f>'Pine Stumpage Quarterly'!AF51</f>
        <v>12.806188925081432</v>
      </c>
      <c r="AG50" s="3">
        <f>'Pine Stumpage Quarterly'!AG51</f>
        <v>22.908937605396282</v>
      </c>
      <c r="AH50" s="3">
        <f>'Pine Stumpage Quarterly'!AH51</f>
        <v>15</v>
      </c>
      <c r="AI50" s="3">
        <f>'Pine Stumpage Quarterly'!AI51</f>
        <v>15</v>
      </c>
      <c r="AJ50" s="3">
        <f>'Pine Stumpage Quarterly'!AJ51</f>
        <v>8.617647058823529</v>
      </c>
      <c r="AK50" s="3">
        <f>'Pine Stumpage Quarterly'!AK51</f>
        <v>12.5</v>
      </c>
      <c r="AL50" s="3">
        <f>'Pine Stumpage Quarterly'!AL51</f>
        <v>10.548780487804876</v>
      </c>
      <c r="AM50" s="3">
        <f>'Pine Stumpage Quarterly'!AM51</f>
        <v>12.349056603773587</v>
      </c>
      <c r="AN50" s="3">
        <f>'Pine Stumpage Quarterly'!AN51</f>
        <v>10.721000000000002</v>
      </c>
      <c r="AO50" s="3">
        <f>'Pine Stumpage Quarterly'!AO51</f>
        <v>15.224306122448979</v>
      </c>
      <c r="AP50" s="3">
        <f>'Pine Stumpage Quarterly'!AP51</f>
        <v>7.8571428571428577</v>
      </c>
      <c r="AQ50" s="3">
        <f>'Pine Stumpage Quarterly'!AQ51</f>
        <v>12.240740740740739</v>
      </c>
      <c r="AR50" s="3">
        <f>'Pine Stumpage Quarterly'!AR51</f>
        <v>12.5</v>
      </c>
      <c r="AS50" s="3">
        <f>'Pine Stumpage Quarterly'!AS51</f>
        <v>13.57</v>
      </c>
      <c r="AT50" s="3">
        <f>'Pine Stumpage Quarterly'!AT51</f>
        <v>7.212765957446809</v>
      </c>
      <c r="AU50" s="3">
        <f>'Pine Stumpage Quarterly'!AU51</f>
        <v>13.137820512820516</v>
      </c>
      <c r="AV50" s="3">
        <f>'Pine Stumpage Quarterly'!AX51</f>
        <v>106.5</v>
      </c>
      <c r="AW50" s="3">
        <v>583.41999999999996</v>
      </c>
      <c r="AX50" s="3">
        <f>'Pine Stumpage Quarterly'!AZ51</f>
        <v>117.53333333333335</v>
      </c>
      <c r="AY50" s="4">
        <f>SUMPRODUCT(D50:F50,'Price Average'!D$49:F$49)+SUMPRODUCT(H50:T50,'Price Average'!H$49:T$49)+SUMPRODUCT(V50:Y50,'Price Average'!V$49:Y$49)</f>
        <v>126.5999944770802</v>
      </c>
      <c r="AZ50" s="27">
        <f>SUMPRODUCT(Z50:AB50,'Price Average'!Z$49:AB$49)+SUMPRODUCT(AD50:AO50,'Price Average'!AD$49:AO$49)+SUMPRODUCT(AR50:AU50,'Price Average'!AR$49:AU$49)</f>
        <v>15.529583099671827</v>
      </c>
      <c r="BA50" s="5" t="str">
        <f t="shared" si="4"/>
        <v>1988:2</v>
      </c>
      <c r="BB50" s="3">
        <f t="shared" si="5"/>
        <v>126.5999944770802</v>
      </c>
    </row>
    <row r="51" spans="1:54" x14ac:dyDescent="0.25">
      <c r="A51" s="2">
        <v>1988</v>
      </c>
      <c r="B51" s="2">
        <v>3</v>
      </c>
      <c r="C51" s="2">
        <f t="shared" si="6"/>
        <v>47</v>
      </c>
      <c r="D51" s="3">
        <f>'Pine Stumpage Quarterly'!D52</f>
        <v>121.96346257611967</v>
      </c>
      <c r="E51" s="3">
        <f>'Pine Stumpage Quarterly'!E52</f>
        <v>138.97635438491469</v>
      </c>
      <c r="F51" s="3">
        <f>'Pine Stumpage Quarterly'!F52</f>
        <v>118</v>
      </c>
      <c r="G51" s="3" t="str">
        <f>'Pine Stumpage Quarterly'!G52</f>
        <v>na</v>
      </c>
      <c r="H51" s="3">
        <f>'Pine Stumpage Quarterly'!H52</f>
        <v>158</v>
      </c>
      <c r="I51" s="3">
        <f>'Pine Stumpage Quarterly'!I52</f>
        <v>149.98960715028062</v>
      </c>
      <c r="J51" s="3">
        <f>'Pine Stumpage Quarterly'!J52</f>
        <v>119.46800162359625</v>
      </c>
      <c r="K51" s="3">
        <f>'Pine Stumpage Quarterly'!K52</f>
        <v>175.83781218484896</v>
      </c>
      <c r="L51" s="3">
        <f>'Pine Stumpage Quarterly'!L52</f>
        <v>126</v>
      </c>
      <c r="M51" s="3">
        <f>'Pine Stumpage Quarterly'!M52</f>
        <v>125</v>
      </c>
      <c r="N51" s="3">
        <f>'Pine Stumpage Quarterly'!N52</f>
        <v>123.77380619938563</v>
      </c>
      <c r="O51" s="3">
        <f>'Pine Stumpage Quarterly'!O52</f>
        <v>132</v>
      </c>
      <c r="P51" s="3">
        <f>'Pine Stumpage Quarterly'!P52</f>
        <v>83.878473282442741</v>
      </c>
      <c r="Q51" s="3">
        <f>'Pine Stumpage Quarterly'!Q52</f>
        <v>139.01148933896226</v>
      </c>
      <c r="R51" s="3">
        <f>'Pine Stumpage Quarterly'!R52</f>
        <v>151</v>
      </c>
      <c r="S51" s="3">
        <f>'Pine Stumpage Quarterly'!S52</f>
        <v>173.23791999999997</v>
      </c>
      <c r="T51" s="3">
        <f>'Pine Stumpage Quarterly'!T52</f>
        <v>59.592814371257489</v>
      </c>
      <c r="U51" s="3">
        <f>'Pine Stumpage Quarterly'!U52</f>
        <v>65.094650205761326</v>
      </c>
      <c r="V51" s="3">
        <f>'Pine Stumpage Quarterly'!V52</f>
        <v>140</v>
      </c>
      <c r="W51" s="3">
        <f>'Pine Stumpage Quarterly'!W52</f>
        <v>137</v>
      </c>
      <c r="X51" s="3">
        <f>'Pine Stumpage Quarterly'!X52</f>
        <v>63.366666666666674</v>
      </c>
      <c r="Y51" s="3">
        <f>'Pine Stumpage Quarterly'!Y52</f>
        <v>143.70026525198938</v>
      </c>
      <c r="Z51" s="3">
        <f>'Pine Stumpage Quarterly'!Z52</f>
        <v>13.454624027657736</v>
      </c>
      <c r="AA51" s="3">
        <f>'Pine Stumpage Quarterly'!AA52</f>
        <v>15.261723009814613</v>
      </c>
      <c r="AB51" s="3">
        <f>'Pine Stumpage Quarterly'!AB52</f>
        <v>14.5</v>
      </c>
      <c r="AC51" s="3" t="str">
        <f>'Pine Stumpage Quarterly'!AC52</f>
        <v>na</v>
      </c>
      <c r="AD51" s="3">
        <f>'Pine Stumpage Quarterly'!AD52</f>
        <v>22.5</v>
      </c>
      <c r="AE51" s="3">
        <f>'Pine Stumpage Quarterly'!AE52</f>
        <v>19.621546961325969</v>
      </c>
      <c r="AF51" s="3">
        <f>'Pine Stumpage Quarterly'!AF52</f>
        <v>12.87785016286645</v>
      </c>
      <c r="AG51" s="3">
        <f>'Pine Stumpage Quarterly'!AG52</f>
        <v>21.693086003372674</v>
      </c>
      <c r="AH51" s="3">
        <f>'Pine Stumpage Quarterly'!AH52</f>
        <v>15</v>
      </c>
      <c r="AI51" s="3">
        <f>'Pine Stumpage Quarterly'!AI52</f>
        <v>15.5</v>
      </c>
      <c r="AJ51" s="3">
        <f>'Pine Stumpage Quarterly'!AJ52</f>
        <v>10.602941176470585</v>
      </c>
      <c r="AK51" s="3">
        <f>'Pine Stumpage Quarterly'!AK52</f>
        <v>13.25</v>
      </c>
      <c r="AL51" s="3">
        <f>'Pine Stumpage Quarterly'!AL52</f>
        <v>12.243902439024389</v>
      </c>
      <c r="AM51" s="3">
        <f>'Pine Stumpage Quarterly'!AM52</f>
        <v>12.641509433962266</v>
      </c>
      <c r="AN51" s="3">
        <f>'Pine Stumpage Quarterly'!AN52</f>
        <v>11.200000000000001</v>
      </c>
      <c r="AO51" s="3">
        <f>'Pine Stumpage Quarterly'!AO52</f>
        <v>15.241836734693877</v>
      </c>
      <c r="AP51" s="3">
        <f>'Pine Stumpage Quarterly'!AP52</f>
        <v>7.75</v>
      </c>
      <c r="AQ51" s="3">
        <f>'Pine Stumpage Quarterly'!AQ52</f>
        <v>11.777777777777777</v>
      </c>
      <c r="AR51" s="3">
        <f>'Pine Stumpage Quarterly'!AR52</f>
        <v>13.5</v>
      </c>
      <c r="AS51" s="3">
        <f>'Pine Stumpage Quarterly'!AS52</f>
        <v>13</v>
      </c>
      <c r="AT51" s="3">
        <f>'Pine Stumpage Quarterly'!AT52</f>
        <v>9.6063829787234063</v>
      </c>
      <c r="AU51" s="3">
        <f>'Pine Stumpage Quarterly'!AU52</f>
        <v>12.775641025641029</v>
      </c>
      <c r="AV51" s="3">
        <f>'Pine Stumpage Quarterly'!AX52</f>
        <v>108</v>
      </c>
      <c r="AW51" s="3">
        <v>595.05999999999995</v>
      </c>
      <c r="AX51" s="3">
        <f>'Pine Stumpage Quarterly'!AZ52</f>
        <v>119.10000000000001</v>
      </c>
      <c r="AY51" s="4">
        <f>SUMPRODUCT(D51:F51,'Price Average'!D$49:F$49)+SUMPRODUCT(H51:T51,'Price Average'!H$49:T$49)+SUMPRODUCT(V51:Y51,'Price Average'!V$49:Y$49)</f>
        <v>122.97919553477912</v>
      </c>
      <c r="AZ51" s="27">
        <f>SUMPRODUCT(Z51:AB51,'Price Average'!Z$49:AB$49)+SUMPRODUCT(AD51:AO51,'Price Average'!AD$49:AO$49)+SUMPRODUCT(AR51:AU51,'Price Average'!AR$49:AU$49)</f>
        <v>14.662324342115655</v>
      </c>
      <c r="BA51" s="5" t="str">
        <f t="shared" si="4"/>
        <v>1988:3</v>
      </c>
      <c r="BB51" s="3">
        <f t="shared" si="5"/>
        <v>122.97919553477912</v>
      </c>
    </row>
    <row r="52" spans="1:54" x14ac:dyDescent="0.25">
      <c r="A52" s="2">
        <v>1988</v>
      </c>
      <c r="B52" s="2">
        <v>4</v>
      </c>
      <c r="C52" s="2">
        <f t="shared" si="6"/>
        <v>48</v>
      </c>
      <c r="D52" s="3">
        <f>'Pine Stumpage Quarterly'!D53</f>
        <v>129.89038772835892</v>
      </c>
      <c r="E52" s="3">
        <f>'Pine Stumpage Quarterly'!E53</f>
        <v>157.32990122717746</v>
      </c>
      <c r="F52" s="3">
        <f>'Pine Stumpage Quarterly'!F53</f>
        <v>116</v>
      </c>
      <c r="G52" s="3" t="str">
        <f>'Pine Stumpage Quarterly'!G53</f>
        <v>na</v>
      </c>
      <c r="H52" s="3">
        <f>'Pine Stumpage Quarterly'!H53</f>
        <v>150</v>
      </c>
      <c r="I52" s="3">
        <f>'Pine Stumpage Quarterly'!I53</f>
        <v>151.78008729993763</v>
      </c>
      <c r="J52" s="3">
        <f>'Pine Stumpage Quarterly'!J53</f>
        <v>114.94236233256662</v>
      </c>
      <c r="K52" s="3">
        <f>'Pine Stumpage Quarterly'!K53</f>
        <v>166.57738624903592</v>
      </c>
      <c r="L52" s="3">
        <f>'Pine Stumpage Quarterly'!L53</f>
        <v>117</v>
      </c>
      <c r="M52" s="3">
        <f>'Pine Stumpage Quarterly'!M53</f>
        <v>110</v>
      </c>
      <c r="N52" s="3">
        <f>'Pine Stumpage Quarterly'!N53</f>
        <v>136.64953923485058</v>
      </c>
      <c r="O52" s="3">
        <f>'Pine Stumpage Quarterly'!O53</f>
        <v>161</v>
      </c>
      <c r="P52" s="3">
        <f>'Pine Stumpage Quarterly'!P53</f>
        <v>92.643969465648837</v>
      </c>
      <c r="Q52" s="3">
        <f>'Pine Stumpage Quarterly'!Q53</f>
        <v>138.41666221343456</v>
      </c>
      <c r="R52" s="3">
        <f>'Pine Stumpage Quarterly'!R53</f>
        <v>141</v>
      </c>
      <c r="S52" s="3">
        <f>'Pine Stumpage Quarterly'!S53</f>
        <v>167.70047999999997</v>
      </c>
      <c r="T52" s="3">
        <f>'Pine Stumpage Quarterly'!T53</f>
        <v>49.119760479041915</v>
      </c>
      <c r="U52" s="3">
        <f>'Pine Stumpage Quarterly'!U53</f>
        <v>63.897119341563787</v>
      </c>
      <c r="V52" s="3">
        <f>'Pine Stumpage Quarterly'!V53</f>
        <v>138</v>
      </c>
      <c r="W52" s="3">
        <f>'Pine Stumpage Quarterly'!W53</f>
        <v>129</v>
      </c>
      <c r="X52" s="3">
        <f>'Pine Stumpage Quarterly'!X53</f>
        <v>62.373333333333342</v>
      </c>
      <c r="Y52" s="3">
        <f>'Pine Stumpage Quarterly'!Y53</f>
        <v>145.32758620689654</v>
      </c>
      <c r="Z52" s="3">
        <f>'Pine Stumpage Quarterly'!Z53</f>
        <v>15.454624027657736</v>
      </c>
      <c r="AA52" s="3">
        <f>'Pine Stumpage Quarterly'!AA53</f>
        <v>16.476553980370774</v>
      </c>
      <c r="AB52" s="3">
        <f>'Pine Stumpage Quarterly'!AB53</f>
        <v>12.5</v>
      </c>
      <c r="AC52" s="3" t="str">
        <f>'Pine Stumpage Quarterly'!AC53</f>
        <v>na</v>
      </c>
      <c r="AD52" s="3">
        <f>'Pine Stumpage Quarterly'!AD53</f>
        <v>24</v>
      </c>
      <c r="AE52" s="3">
        <f>'Pine Stumpage Quarterly'!AE53</f>
        <v>21.481353591160225</v>
      </c>
      <c r="AF52" s="3">
        <f>'Pine Stumpage Quarterly'!AF53</f>
        <v>14.164495114006513</v>
      </c>
      <c r="AG52" s="3">
        <f>'Pine Stumpage Quarterly'!AG53</f>
        <v>22.124789207419894</v>
      </c>
      <c r="AH52" s="3">
        <f>'Pine Stumpage Quarterly'!AH53</f>
        <v>16</v>
      </c>
      <c r="AI52" s="3">
        <f>'Pine Stumpage Quarterly'!AI53</f>
        <v>15</v>
      </c>
      <c r="AJ52" s="3">
        <f>'Pine Stumpage Quarterly'!AJ53</f>
        <v>10.52941176470588</v>
      </c>
      <c r="AK52" s="3">
        <f>'Pine Stumpage Quarterly'!AK53</f>
        <v>13</v>
      </c>
      <c r="AL52" s="3">
        <f>'Pine Stumpage Quarterly'!AL53</f>
        <v>6.2113821138211369</v>
      </c>
      <c r="AM52" s="3">
        <f>'Pine Stumpage Quarterly'!AM53</f>
        <v>11.716981132075473</v>
      </c>
      <c r="AN52" s="3">
        <f>'Pine Stumpage Quarterly'!AN53</f>
        <v>11.85</v>
      </c>
      <c r="AO52" s="3">
        <f>'Pine Stumpage Quarterly'!AO53</f>
        <v>15.862244897959183</v>
      </c>
      <c r="AP52" s="3">
        <f>'Pine Stumpage Quarterly'!AP53</f>
        <v>7.2142857142857144</v>
      </c>
      <c r="AQ52" s="3">
        <f>'Pine Stumpage Quarterly'!AQ53</f>
        <v>11.037037037037035</v>
      </c>
      <c r="AR52" s="3">
        <f>'Pine Stumpage Quarterly'!AR53</f>
        <v>12</v>
      </c>
      <c r="AS52" s="3">
        <f>'Pine Stumpage Quarterly'!AS53</f>
        <v>12</v>
      </c>
      <c r="AT52" s="3">
        <f>'Pine Stumpage Quarterly'!AT53</f>
        <v>8.7446808510638299</v>
      </c>
      <c r="AU52" s="3">
        <f>'Pine Stumpage Quarterly'!AU53</f>
        <v>12.275641025641029</v>
      </c>
      <c r="AV52" s="3">
        <f>'Pine Stumpage Quarterly'!AX53</f>
        <v>108.5</v>
      </c>
      <c r="AW52" s="3">
        <v>619.23666666666668</v>
      </c>
      <c r="AX52" s="3">
        <f>'Pine Stumpage Quarterly'!AZ53</f>
        <v>120.33333333333333</v>
      </c>
      <c r="AY52" s="4">
        <f>SUMPRODUCT(D52:F52,'Price Average'!D$49:F$49)+SUMPRODUCT(H52:T52,'Price Average'!H$49:T$49)+SUMPRODUCT(V52:Y52,'Price Average'!V$49:Y$49)</f>
        <v>124.24280293491958</v>
      </c>
      <c r="AZ52" s="27">
        <f>SUMPRODUCT(Z52:AB52,'Price Average'!Z$49:AB$49)+SUMPRODUCT(AD52:AO52,'Price Average'!AD$49:AO$49)+SUMPRODUCT(AR52:AU52,'Price Average'!AR$49:AU$49)</f>
        <v>15.205647486516442</v>
      </c>
      <c r="BA52" s="5" t="str">
        <f t="shared" si="4"/>
        <v>1988:4</v>
      </c>
      <c r="BB52" s="3">
        <f t="shared" si="5"/>
        <v>124.24280293491958</v>
      </c>
    </row>
    <row r="53" spans="1:54" x14ac:dyDescent="0.25">
      <c r="A53" s="2">
        <v>1989</v>
      </c>
      <c r="B53" s="2">
        <v>1</v>
      </c>
      <c r="C53" s="2">
        <f t="shared" si="6"/>
        <v>49</v>
      </c>
      <c r="D53" s="3">
        <f>'Pine Stumpage Quarterly'!D54</f>
        <v>137.7746858860711</v>
      </c>
      <c r="E53" s="3">
        <f>'Pine Stumpage Quarterly'!E54</f>
        <v>174.99999999999997</v>
      </c>
      <c r="F53" s="3">
        <f>'Pine Stumpage Quarterly'!F54</f>
        <v>115</v>
      </c>
      <c r="G53" s="3" t="str">
        <f>'Pine Stumpage Quarterly'!G54</f>
        <v>na</v>
      </c>
      <c r="H53" s="3">
        <f>'Pine Stumpage Quarterly'!H54</f>
        <v>144</v>
      </c>
      <c r="I53" s="3">
        <f>'Pine Stumpage Quarterly'!I54</f>
        <v>158.24069839950116</v>
      </c>
      <c r="J53" s="3">
        <f>'Pine Stumpage Quarterly'!J54</f>
        <v>124.04491949668514</v>
      </c>
      <c r="K53" s="3">
        <f>'Pine Stumpage Quarterly'!K54</f>
        <v>173.15477249807196</v>
      </c>
      <c r="L53" s="3">
        <f>'Pine Stumpage Quarterly'!L54</f>
        <v>136</v>
      </c>
      <c r="M53" s="3">
        <f>'Pine Stumpage Quarterly'!M54</f>
        <v>134</v>
      </c>
      <c r="N53" s="3">
        <f>'Pine Stumpage Quarterly'!N54</f>
        <v>149.89332588662381</v>
      </c>
      <c r="O53" s="3">
        <f>'Pine Stumpage Quarterly'!O54</f>
        <v>188</v>
      </c>
      <c r="P53" s="3">
        <f>'Pine Stumpage Quarterly'!P54</f>
        <v>98.760610687022876</v>
      </c>
      <c r="Q53" s="3">
        <f>'Pine Stumpage Quarterly'!Q54</f>
        <v>149.63218083685143</v>
      </c>
      <c r="R53" s="3">
        <f>'Pine Stumpage Quarterly'!R54</f>
        <v>105</v>
      </c>
      <c r="S53" s="3">
        <f>'Pine Stumpage Quarterly'!S54</f>
        <v>187.08816000000002</v>
      </c>
      <c r="T53" s="3">
        <f>'Pine Stumpage Quarterly'!T54</f>
        <v>75.676646706586823</v>
      </c>
      <c r="U53" s="3">
        <f>'Pine Stumpage Quarterly'!U54</f>
        <v>60.851851851851855</v>
      </c>
      <c r="V53" s="3">
        <f>'Pine Stumpage Quarterly'!V54</f>
        <v>118</v>
      </c>
      <c r="W53" s="3">
        <f>'Pine Stumpage Quarterly'!W54</f>
        <v>115</v>
      </c>
      <c r="X53" s="3">
        <f>'Pine Stumpage Quarterly'!X54</f>
        <v>61.760000000000005</v>
      </c>
      <c r="Y53" s="3">
        <f>'Pine Stumpage Quarterly'!Y54</f>
        <v>155.27718832891244</v>
      </c>
      <c r="Z53" s="3">
        <f>'Pine Stumpage Quarterly'!Z54</f>
        <v>13.939498703543649</v>
      </c>
      <c r="AA53" s="3">
        <f>'Pine Stumpage Quarterly'!AA54</f>
        <v>17.455179934569248</v>
      </c>
      <c r="AB53" s="3">
        <f>'Pine Stumpage Quarterly'!AB54</f>
        <v>12.89</v>
      </c>
      <c r="AC53" s="3" t="str">
        <f>'Pine Stumpage Quarterly'!AC54</f>
        <v>na</v>
      </c>
      <c r="AD53" s="3">
        <f>'Pine Stumpage Quarterly'!AD54</f>
        <v>32.83</v>
      </c>
      <c r="AE53" s="3">
        <f>'Pine Stumpage Quarterly'!AE54</f>
        <v>29.455013812154704</v>
      </c>
      <c r="AF53" s="3">
        <f>'Pine Stumpage Quarterly'!AF54</f>
        <v>17.322182410423451</v>
      </c>
      <c r="AG53" s="3">
        <f>'Pine Stumpage Quarterly'!AG54</f>
        <v>30.071585160202353</v>
      </c>
      <c r="AH53" s="3">
        <f>'Pine Stumpage Quarterly'!AH54</f>
        <v>13.17</v>
      </c>
      <c r="AI53" s="3">
        <f>'Pine Stumpage Quarterly'!AI54</f>
        <v>14</v>
      </c>
      <c r="AJ53" s="3">
        <f>'Pine Stumpage Quarterly'!AJ54</f>
        <v>10.358823529411762</v>
      </c>
      <c r="AK53" s="3">
        <f>'Pine Stumpage Quarterly'!AK54</f>
        <v>10.5</v>
      </c>
      <c r="AL53" s="3">
        <f>'Pine Stumpage Quarterly'!AL54</f>
        <v>10.951138211382112</v>
      </c>
      <c r="AM53" s="3">
        <f>'Pine Stumpage Quarterly'!AM54</f>
        <v>11.046603773584907</v>
      </c>
      <c r="AN53" s="3">
        <f>'Pine Stumpage Quarterly'!AN54</f>
        <v>13.649000000000001</v>
      </c>
      <c r="AO53" s="3">
        <f>'Pine Stumpage Quarterly'!AO54</f>
        <v>18.995530612244895</v>
      </c>
      <c r="AP53" s="3">
        <f>'Pine Stumpage Quarterly'!AP54</f>
        <v>8.7678571428571441</v>
      </c>
      <c r="AQ53" s="3">
        <f>'Pine Stumpage Quarterly'!AQ54</f>
        <v>13.157407407407405</v>
      </c>
      <c r="AR53" s="3">
        <f>'Pine Stumpage Quarterly'!AR54</f>
        <v>13.5</v>
      </c>
      <c r="AS53" s="3">
        <f>'Pine Stumpage Quarterly'!AS54</f>
        <v>15</v>
      </c>
      <c r="AT53" s="3">
        <f>'Pine Stumpage Quarterly'!AT54</f>
        <v>8.882978723404257</v>
      </c>
      <c r="AU53" s="3">
        <f>'Pine Stumpage Quarterly'!AU54</f>
        <v>12.637820512820515</v>
      </c>
      <c r="AV53" s="3">
        <f>'Pine Stumpage Quarterly'!AX54</f>
        <v>110.93333333333334</v>
      </c>
      <c r="AW53" s="3">
        <v>663.01666666666654</v>
      </c>
      <c r="AX53" s="3">
        <f>'Pine Stumpage Quarterly'!AZ54</f>
        <v>121.66666666666667</v>
      </c>
      <c r="AY53" s="4">
        <f>SUMPRODUCT(D53:F53,'Price Average'!D$49:F$49)+SUMPRODUCT(H53:T53,'Price Average'!H$49:T$49)+SUMPRODUCT(V53:Y53,'Price Average'!V$49:Y$49)</f>
        <v>133.5874689811119</v>
      </c>
      <c r="AZ53" s="27">
        <f>SUMPRODUCT(Z53:AB53,'Price Average'!Z$49:AB$49)+SUMPRODUCT(AD53:AO53,'Price Average'!AD$49:AO$49)+SUMPRODUCT(AR53:AU53,'Price Average'!AR$49:AU$49)</f>
        <v>17.636680085424324</v>
      </c>
      <c r="BA53" s="5" t="str">
        <f t="shared" si="4"/>
        <v>1989:1</v>
      </c>
      <c r="BB53" s="3">
        <f t="shared" si="5"/>
        <v>133.5874689811119</v>
      </c>
    </row>
    <row r="54" spans="1:54" x14ac:dyDescent="0.25">
      <c r="A54" s="2">
        <v>1989</v>
      </c>
      <c r="B54" s="2">
        <v>2</v>
      </c>
      <c r="C54" s="2">
        <f t="shared" si="6"/>
        <v>50</v>
      </c>
      <c r="D54" s="3">
        <f>'Pine Stumpage Quarterly'!D55</f>
        <v>146.31426809527483</v>
      </c>
      <c r="E54" s="3">
        <f>'Pine Stumpage Quarterly'!E55</f>
        <v>180.2929063154744</v>
      </c>
      <c r="F54" s="3">
        <f>'Pine Stumpage Quarterly'!F55</f>
        <v>140</v>
      </c>
      <c r="G54" s="3" t="str">
        <f>'Pine Stumpage Quarterly'!G55</f>
        <v>na</v>
      </c>
      <c r="H54" s="3">
        <f>'Pine Stumpage Quarterly'!H55</f>
        <v>141</v>
      </c>
      <c r="I54" s="3">
        <f>'Pine Stumpage Quarterly'!I55</f>
        <v>157.91082934940761</v>
      </c>
      <c r="J54" s="3">
        <f>'Pine Stumpage Quarterly'!J55</f>
        <v>115.3333784332296</v>
      </c>
      <c r="K54" s="3">
        <f>'Pine Stumpage Quarterly'!K55</f>
        <v>166.62650530936696</v>
      </c>
      <c r="L54" s="3">
        <f>'Pine Stumpage Quarterly'!L55</f>
        <v>127</v>
      </c>
      <c r="M54" s="3">
        <f>'Pine Stumpage Quarterly'!M55</f>
        <v>130</v>
      </c>
      <c r="N54" s="3">
        <f>'Pine Stumpage Quarterly'!N55</f>
        <v>136.07148841105834</v>
      </c>
      <c r="O54" s="3">
        <f>'Pine Stumpage Quarterly'!O55</f>
        <v>159</v>
      </c>
      <c r="P54" s="3">
        <f>'Pine Stumpage Quarterly'!P55</f>
        <v>98.877251908396929</v>
      </c>
      <c r="Q54" s="3">
        <f>'Pine Stumpage Quarterly'!Q55</f>
        <v>170.26436167370284</v>
      </c>
      <c r="R54" s="3">
        <f>'Pine Stumpage Quarterly'!R55</f>
        <v>74</v>
      </c>
      <c r="S54" s="3">
        <f>'Pine Stumpage Quarterly'!S55</f>
        <v>173.22463999999997</v>
      </c>
      <c r="T54" s="3">
        <f>'Pine Stumpage Quarterly'!T55</f>
        <v>72.796407185628752</v>
      </c>
      <c r="U54" s="3">
        <f>'Pine Stumpage Quarterly'!U55</f>
        <v>78.695473251028815</v>
      </c>
      <c r="V54" s="3">
        <f>'Pine Stumpage Quarterly'!V55</f>
        <v>128</v>
      </c>
      <c r="W54" s="3">
        <f>'Pine Stumpage Quarterly'!W55</f>
        <v>130</v>
      </c>
      <c r="X54" s="3">
        <f>'Pine Stumpage Quarterly'!X55</f>
        <v>66.026666666666671</v>
      </c>
      <c r="Y54" s="3">
        <f>'Pine Stumpage Quarterly'!Y55</f>
        <v>125.75066312997346</v>
      </c>
      <c r="Z54" s="3">
        <f>'Pine Stumpage Quarterly'!Z55</f>
        <v>15.727312013828868</v>
      </c>
      <c r="AA54" s="3">
        <f>'Pine Stumpage Quarterly'!AA55</f>
        <v>17.546892039258452</v>
      </c>
      <c r="AB54" s="3">
        <f>'Pine Stumpage Quarterly'!AB55</f>
        <v>12.5</v>
      </c>
      <c r="AC54" s="3" t="str">
        <f>'Pine Stumpage Quarterly'!AC55</f>
        <v>na</v>
      </c>
      <c r="AD54" s="3">
        <f>'Pine Stumpage Quarterly'!AD55</f>
        <v>32.5</v>
      </c>
      <c r="AE54" s="3">
        <f>'Pine Stumpage Quarterly'!AE55</f>
        <v>29.621546961325972</v>
      </c>
      <c r="AF54" s="3">
        <f>'Pine Stumpage Quarterly'!AF55</f>
        <v>15.73615635179153</v>
      </c>
      <c r="AG54" s="3">
        <f>'Pine Stumpage Quarterly'!AG55</f>
        <v>25.03372681281618</v>
      </c>
      <c r="AH54" s="3">
        <f>'Pine Stumpage Quarterly'!AH55</f>
        <v>15</v>
      </c>
      <c r="AI54" s="3">
        <f>'Pine Stumpage Quarterly'!AI55</f>
        <v>12.5</v>
      </c>
      <c r="AJ54" s="3">
        <f>'Pine Stumpage Quarterly'!AJ55</f>
        <v>10.999999999999996</v>
      </c>
      <c r="AK54" s="3">
        <f>'Pine Stumpage Quarterly'!AK55</f>
        <v>11</v>
      </c>
      <c r="AL54" s="3">
        <f>'Pine Stumpage Quarterly'!AL55</f>
        <v>9.8223577235772339</v>
      </c>
      <c r="AM54" s="3">
        <f>'Pine Stumpage Quarterly'!AM55</f>
        <v>10.759433962264154</v>
      </c>
      <c r="AN54" s="3">
        <f>'Pine Stumpage Quarterly'!AN55</f>
        <v>13.850000000000001</v>
      </c>
      <c r="AO54" s="3">
        <f>'Pine Stumpage Quarterly'!AO55</f>
        <v>18.034693877551017</v>
      </c>
      <c r="AP54" s="3">
        <f>'Pine Stumpage Quarterly'!AP55</f>
        <v>8.2142857142857153</v>
      </c>
      <c r="AQ54" s="3">
        <f>'Pine Stumpage Quarterly'!AQ55</f>
        <v>11.777777777777777</v>
      </c>
      <c r="AR54" s="3">
        <f>'Pine Stumpage Quarterly'!AR55</f>
        <v>15</v>
      </c>
      <c r="AS54" s="3">
        <f>'Pine Stumpage Quarterly'!AS55</f>
        <v>15.5</v>
      </c>
      <c r="AT54" s="3">
        <f>'Pine Stumpage Quarterly'!AT55</f>
        <v>10.829787234042554</v>
      </c>
      <c r="AU54" s="3">
        <f>'Pine Stumpage Quarterly'!AU55</f>
        <v>13.275641025641029</v>
      </c>
      <c r="AV54" s="3">
        <f>'Pine Stumpage Quarterly'!AX55</f>
        <v>112.8</v>
      </c>
      <c r="AW54" s="3">
        <v>719.82666666666648</v>
      </c>
      <c r="AX54" s="3">
        <f>'Pine Stumpage Quarterly'!AZ55</f>
        <v>123.66666666666667</v>
      </c>
      <c r="AY54" s="4">
        <f>SUMPRODUCT(D54:F54,'Price Average'!D$49:F$49)+SUMPRODUCT(H54:T54,'Price Average'!H$49:T$49)+SUMPRODUCT(V54:Y54,'Price Average'!V$49:Y$49)</f>
        <v>130.93277847061577</v>
      </c>
      <c r="AZ54" s="27">
        <f>SUMPRODUCT(Z54:AB54,'Price Average'!Z$49:AB$49)+SUMPRODUCT(AD54:AO54,'Price Average'!AD$49:AO$49)+SUMPRODUCT(AR54:AU54,'Price Average'!AR$49:AU$49)</f>
        <v>17.542962742665036</v>
      </c>
      <c r="BA54" s="5" t="str">
        <f t="shared" si="4"/>
        <v>1989:2</v>
      </c>
      <c r="BB54" s="3">
        <f t="shared" si="5"/>
        <v>130.93277847061577</v>
      </c>
    </row>
    <row r="55" spans="1:54" x14ac:dyDescent="0.25">
      <c r="A55" s="2">
        <v>1989</v>
      </c>
      <c r="B55" s="2">
        <v>3</v>
      </c>
      <c r="C55" s="2">
        <f t="shared" si="6"/>
        <v>51</v>
      </c>
      <c r="D55" s="3">
        <f>'Pine Stumpage Quarterly'!D56</f>
        <v>151.35080551915522</v>
      </c>
      <c r="E55" s="3">
        <f>'Pine Stumpage Quarterly'!E56</f>
        <v>182.58581263094879</v>
      </c>
      <c r="F55" s="3">
        <f>'Pine Stumpage Quarterly'!F56</f>
        <v>127</v>
      </c>
      <c r="G55" s="3" t="str">
        <f>'Pine Stumpage Quarterly'!G56</f>
        <v>na</v>
      </c>
      <c r="H55" s="3">
        <f>'Pine Stumpage Quarterly'!H56</f>
        <v>148</v>
      </c>
      <c r="I55" s="3">
        <f>'Pine Stumpage Quarterly'!I56</f>
        <v>144.4398254001247</v>
      </c>
      <c r="J55" s="3">
        <f>'Pine Stumpage Quarterly'!J56</f>
        <v>127.6731159518333</v>
      </c>
      <c r="K55" s="3">
        <f>'Pine Stumpage Quarterly'!K56</f>
        <v>174.96802515275544</v>
      </c>
      <c r="L55" s="3">
        <f>'Pine Stumpage Quarterly'!L56</f>
        <v>126</v>
      </c>
      <c r="M55" s="3">
        <f>'Pine Stumpage Quarterly'!M56</f>
        <v>137</v>
      </c>
      <c r="N55" s="3">
        <f>'Pine Stumpage Quarterly'!N56</f>
        <v>154.36191008098294</v>
      </c>
      <c r="O55" s="3">
        <f>'Pine Stumpage Quarterly'!O56</f>
        <v>174</v>
      </c>
      <c r="P55" s="3">
        <f>'Pine Stumpage Quarterly'!P56</f>
        <v>100.11297709923662</v>
      </c>
      <c r="Q55" s="3">
        <f>'Pine Stumpage Quarterly'!Q56</f>
        <v>155.56896275316632</v>
      </c>
      <c r="R55" s="3">
        <f>'Pine Stumpage Quarterly'!R56</f>
        <v>118</v>
      </c>
      <c r="S55" s="3">
        <f>'Pine Stumpage Quarterly'!S56</f>
        <v>168.52415999999999</v>
      </c>
      <c r="T55" s="3">
        <f>'Pine Stumpage Quarterly'!T56</f>
        <v>67.101796407185631</v>
      </c>
      <c r="U55" s="3" t="str">
        <f>'Pine Stumpage Quarterly'!U56</f>
        <v>na</v>
      </c>
      <c r="V55" s="3">
        <f>'Pine Stumpage Quarterly'!V56</f>
        <v>138</v>
      </c>
      <c r="W55" s="3">
        <f>'Pine Stumpage Quarterly'!W56</f>
        <v>130</v>
      </c>
      <c r="X55" s="3">
        <f>'Pine Stumpage Quarterly'!X56</f>
        <v>58.980000000000004</v>
      </c>
      <c r="Y55" s="3">
        <f>'Pine Stumpage Quarterly'!Y56</f>
        <v>137.52652519893897</v>
      </c>
      <c r="Z55" s="3">
        <f>'Pine Stumpage Quarterly'!Z56</f>
        <v>16.71218668971478</v>
      </c>
      <c r="AA55" s="3">
        <f>'Pine Stumpage Quarterly'!AA56</f>
        <v>18.261723009814617</v>
      </c>
      <c r="AB55" s="3">
        <f>'Pine Stumpage Quarterly'!AB56</f>
        <v>14</v>
      </c>
      <c r="AC55" s="3" t="str">
        <f>'Pine Stumpage Quarterly'!AC56</f>
        <v>na</v>
      </c>
      <c r="AD55" s="3">
        <f>'Pine Stumpage Quarterly'!AD56</f>
        <v>34</v>
      </c>
      <c r="AE55" s="3">
        <f>'Pine Stumpage Quarterly'!AE56</f>
        <v>31.121546961325976</v>
      </c>
      <c r="AF55" s="3">
        <f>'Pine Stumpage Quarterly'!AF56</f>
        <v>15.521172638436482</v>
      </c>
      <c r="AG55" s="3">
        <f>'Pine Stumpage Quarterly'!AG56</f>
        <v>25.579258010118036</v>
      </c>
      <c r="AH55" s="3">
        <f>'Pine Stumpage Quarterly'!AH56</f>
        <v>19</v>
      </c>
      <c r="AI55" s="3">
        <f>'Pine Stumpage Quarterly'!AI56</f>
        <v>18</v>
      </c>
      <c r="AJ55" s="3">
        <f>'Pine Stumpage Quarterly'!AJ56</f>
        <v>11.294117647058821</v>
      </c>
      <c r="AK55" s="3">
        <f>'Pine Stumpage Quarterly'!AK56</f>
        <v>12</v>
      </c>
      <c r="AL55" s="3">
        <f>'Pine Stumpage Quarterly'!AL56</f>
        <v>10.743902439024389</v>
      </c>
      <c r="AM55" s="3">
        <f>'Pine Stumpage Quarterly'!AM56</f>
        <v>12.216981132075473</v>
      </c>
      <c r="AN55" s="3">
        <f>'Pine Stumpage Quarterly'!AN56</f>
        <v>14.65</v>
      </c>
      <c r="AO55" s="3">
        <f>'Pine Stumpage Quarterly'!AO56</f>
        <v>17.896938775510201</v>
      </c>
      <c r="AP55" s="3">
        <f>'Pine Stumpage Quarterly'!AP56</f>
        <v>8.6428571428571441</v>
      </c>
      <c r="AQ55" s="3">
        <f>'Pine Stumpage Quarterly'!AQ56</f>
        <v>11.277777777777775</v>
      </c>
      <c r="AR55" s="3">
        <f>'Pine Stumpage Quarterly'!AR56</f>
        <v>15.5</v>
      </c>
      <c r="AS55" s="3">
        <f>'Pine Stumpage Quarterly'!AS56</f>
        <v>16</v>
      </c>
      <c r="AT55" s="3">
        <f>'Pine Stumpage Quarterly'!AT56</f>
        <v>11.053191489361703</v>
      </c>
      <c r="AU55" s="3">
        <f>'Pine Stumpage Quarterly'!AU56</f>
        <v>13.051282051282055</v>
      </c>
      <c r="AV55" s="3">
        <f>'Pine Stumpage Quarterly'!AX56</f>
        <v>112.40000000000002</v>
      </c>
      <c r="AW55" s="3">
        <v>801.36333333333334</v>
      </c>
      <c r="AX55" s="3">
        <f>'Pine Stumpage Quarterly'!AZ56</f>
        <v>124.66666666666667</v>
      </c>
      <c r="AY55" s="4">
        <f>SUMPRODUCT(D55:F55,'Price Average'!D$49:F$49)+SUMPRODUCT(H55:T55,'Price Average'!H$49:T$49)+SUMPRODUCT(V55:Y55,'Price Average'!V$49:Y$49)</f>
        <v>133.14690384402795</v>
      </c>
      <c r="AZ55" s="27">
        <f>SUMPRODUCT(Z55:AB55,'Price Average'!Z$49:AB$49)+SUMPRODUCT(AD55:AO55,'Price Average'!AD$49:AO$49)+SUMPRODUCT(AR55:AU55,'Price Average'!AR$49:AU$49)</f>
        <v>18.817785111740612</v>
      </c>
      <c r="BA55" s="5" t="str">
        <f t="shared" si="4"/>
        <v>1989:3</v>
      </c>
      <c r="BB55" s="3">
        <f t="shared" si="5"/>
        <v>133.14690384402795</v>
      </c>
    </row>
    <row r="56" spans="1:54" x14ac:dyDescent="0.25">
      <c r="A56" s="2">
        <v>1989</v>
      </c>
      <c r="B56" s="2">
        <v>4</v>
      </c>
      <c r="C56" s="2">
        <f t="shared" si="6"/>
        <v>52</v>
      </c>
      <c r="D56" s="3">
        <f>'Pine Stumpage Quarterly'!D57</f>
        <v>127.35080551915519</v>
      </c>
      <c r="E56" s="3">
        <f>'Pine Stumpage Quarterly'!E57</f>
        <v>168.46453157737204</v>
      </c>
      <c r="F56" s="3">
        <f>'Pine Stumpage Quarterly'!F57</f>
        <v>129</v>
      </c>
      <c r="G56" s="3" t="str">
        <f>'Pine Stumpage Quarterly'!G57</f>
        <v>na</v>
      </c>
      <c r="H56" s="3">
        <f>'Pine Stumpage Quarterly'!H57</f>
        <v>147</v>
      </c>
      <c r="I56" s="3">
        <f>'Pine Stumpage Quarterly'!I57</f>
        <v>146.10995635003115</v>
      </c>
      <c r="J56" s="3">
        <f>'Pine Stumpage Quarterly'!J57</f>
        <v>140.36544445947771</v>
      </c>
      <c r="K56" s="3">
        <f>'Pine Stumpage Quarterly'!K57</f>
        <v>189.4226137509639</v>
      </c>
      <c r="L56" s="3">
        <f>'Pine Stumpage Quarterly'!L57</f>
        <v>137</v>
      </c>
      <c r="M56" s="3">
        <f>'Pine Stumpage Quarterly'!M57</f>
        <v>135</v>
      </c>
      <c r="N56" s="3">
        <f>'Pine Stumpage Quarterly'!N57</f>
        <v>172.75677185143812</v>
      </c>
      <c r="O56" s="3">
        <f>'Pine Stumpage Quarterly'!O57</f>
        <v>200</v>
      </c>
      <c r="P56" s="3">
        <f>'Pine Stumpage Quarterly'!P57</f>
        <v>99.287938931297703</v>
      </c>
      <c r="Q56" s="3">
        <f>'Pine Stumpage Quarterly'!Q57</f>
        <v>161.59482712552779</v>
      </c>
      <c r="R56" s="3">
        <f>'Pine Stumpage Quarterly'!R57</f>
        <v>84</v>
      </c>
      <c r="S56" s="3">
        <f>'Pine Stumpage Quarterly'!S57</f>
        <v>113.97824</v>
      </c>
      <c r="T56" s="3">
        <f>'Pine Stumpage Quarterly'!T57</f>
        <v>63.778443113772454</v>
      </c>
      <c r="U56" s="3">
        <f>'Pine Stumpage Quarterly'!U57</f>
        <v>58.246913580246911</v>
      </c>
      <c r="V56" s="3">
        <f>'Pine Stumpage Quarterly'!V57</f>
        <v>136</v>
      </c>
      <c r="W56" s="3">
        <f>'Pine Stumpage Quarterly'!W57</f>
        <v>132</v>
      </c>
      <c r="X56" s="3">
        <f>'Pine Stumpage Quarterly'!X57</f>
        <v>52.63333333333334</v>
      </c>
      <c r="Y56" s="3">
        <f>'Pine Stumpage Quarterly'!Y57</f>
        <v>120.10079575596815</v>
      </c>
      <c r="Z56" s="3">
        <f>'Pine Stumpage Quarterly'!Z57</f>
        <v>14.407942955920484</v>
      </c>
      <c r="AA56" s="3">
        <f>'Pine Stumpage Quarterly'!AA57</f>
        <v>16.486575790621593</v>
      </c>
      <c r="AB56" s="3">
        <f>'Pine Stumpage Quarterly'!AB57</f>
        <v>14.5</v>
      </c>
      <c r="AC56" s="3" t="str">
        <f>'Pine Stumpage Quarterly'!AC57</f>
        <v>na</v>
      </c>
      <c r="AD56" s="3">
        <f>'Pine Stumpage Quarterly'!AD57</f>
        <v>35.5</v>
      </c>
      <c r="AE56" s="3">
        <f>'Pine Stumpage Quarterly'!AE57</f>
        <v>33.700966850828735</v>
      </c>
      <c r="AF56" s="3">
        <f>'Pine Stumpage Quarterly'!AF57</f>
        <v>17.755700325732896</v>
      </c>
      <c r="AG56" s="3">
        <f>'Pine Stumpage Quarterly'!AG57</f>
        <v>32.999999999999993</v>
      </c>
      <c r="AH56" s="3">
        <f>'Pine Stumpage Quarterly'!AH57</f>
        <v>20</v>
      </c>
      <c r="AI56" s="3">
        <f>'Pine Stumpage Quarterly'!AI57</f>
        <v>13.5</v>
      </c>
      <c r="AJ56" s="3">
        <f>'Pine Stumpage Quarterly'!AJ57</f>
        <v>12.088235294117643</v>
      </c>
      <c r="AK56" s="3">
        <f>'Pine Stumpage Quarterly'!AK57</f>
        <v>13.5</v>
      </c>
      <c r="AL56" s="3">
        <f>'Pine Stumpage Quarterly'!AL57</f>
        <v>12.995934959349592</v>
      </c>
      <c r="AM56" s="3">
        <f>'Pine Stumpage Quarterly'!AM57</f>
        <v>13.141509433962266</v>
      </c>
      <c r="AN56" s="3">
        <f>'Pine Stumpage Quarterly'!AN57</f>
        <v>10.17</v>
      </c>
      <c r="AO56" s="3">
        <f>'Pine Stumpage Quarterly'!AO57</f>
        <v>11.458571428571426</v>
      </c>
      <c r="AP56" s="3">
        <f>'Pine Stumpage Quarterly'!AP57</f>
        <v>9.1071428571428577</v>
      </c>
      <c r="AQ56" s="3">
        <f>'Pine Stumpage Quarterly'!AQ57</f>
        <v>11.796296296296294</v>
      </c>
      <c r="AR56" s="3">
        <f>'Pine Stumpage Quarterly'!AR57</f>
        <v>13</v>
      </c>
      <c r="AS56" s="3">
        <f>'Pine Stumpage Quarterly'!AS57</f>
        <v>13.5</v>
      </c>
      <c r="AT56" s="3">
        <f>'Pine Stumpage Quarterly'!AT57</f>
        <v>9.1063829787234063</v>
      </c>
      <c r="AU56" s="3">
        <f>'Pine Stumpage Quarterly'!AU57</f>
        <v>12.413461538461542</v>
      </c>
      <c r="AV56" s="3">
        <f>'Pine Stumpage Quarterly'!AX57</f>
        <v>112.83333333333333</v>
      </c>
      <c r="AW56" s="3">
        <v>802.76666666666665</v>
      </c>
      <c r="AX56" s="3">
        <f>'Pine Stumpage Quarterly'!AZ57</f>
        <v>125.86666666666667</v>
      </c>
      <c r="AY56" s="4">
        <f>SUMPRODUCT(D56:F56,'Price Average'!D$49:F$49)+SUMPRODUCT(H56:T56,'Price Average'!H$49:T$49)+SUMPRODUCT(V56:Y56,'Price Average'!V$49:Y$49)</f>
        <v>134.88990676253519</v>
      </c>
      <c r="AZ56" s="27">
        <f>SUMPRODUCT(Z56:AB56,'Price Average'!Z$49:AB$49)+SUMPRODUCT(AD56:AO56,'Price Average'!AD$49:AO$49)+SUMPRODUCT(AR56:AU56,'Price Average'!AR$49:AU$49)</f>
        <v>19.780226696562945</v>
      </c>
      <c r="BA56" s="5" t="str">
        <f t="shared" si="4"/>
        <v>1989:4</v>
      </c>
      <c r="BB56" s="3">
        <f t="shared" si="5"/>
        <v>134.88990676253519</v>
      </c>
    </row>
    <row r="57" spans="1:54" x14ac:dyDescent="0.25">
      <c r="A57" s="2">
        <v>1990</v>
      </c>
      <c r="B57" s="2">
        <v>1</v>
      </c>
      <c r="C57" s="2">
        <f t="shared" si="6"/>
        <v>53</v>
      </c>
      <c r="D57" s="3">
        <f>'Pine Stumpage Quarterly'!D58</f>
        <v>136.78686502736454</v>
      </c>
      <c r="E57" s="3">
        <f>'Pine Stumpage Quarterly'!E58</f>
        <v>164.86536964980542</v>
      </c>
      <c r="F57" s="3">
        <f>'Pine Stumpage Quarterly'!F58</f>
        <v>130</v>
      </c>
      <c r="G57" s="3" t="str">
        <f>'Pine Stumpage Quarterly'!G58</f>
        <v>na</v>
      </c>
      <c r="H57" s="3">
        <f>'Pine Stumpage Quarterly'!H58</f>
        <v>163</v>
      </c>
      <c r="I57" s="3">
        <f>'Pine Stumpage Quarterly'!I58</f>
        <v>148.75930160049887</v>
      </c>
      <c r="J57" s="3">
        <f>'Pine Stumpage Quarterly'!J58</f>
        <v>172.70518197808141</v>
      </c>
      <c r="K57" s="3">
        <f>'Pine Stumpage Quarterly'!K58</f>
        <v>213.29240078305739</v>
      </c>
      <c r="L57" s="3">
        <f>'Pine Stumpage Quarterly'!L58</f>
        <v>136</v>
      </c>
      <c r="M57" s="3">
        <f>'Pine Stumpage Quarterly'!M58</f>
        <v>138</v>
      </c>
      <c r="N57" s="3">
        <f>'Pine Stumpage Quarterly'!N58</f>
        <v>157.67271711812342</v>
      </c>
      <c r="O57" s="3">
        <f>'Pine Stumpage Quarterly'!O58</f>
        <v>183</v>
      </c>
      <c r="P57" s="3">
        <f>'Pine Stumpage Quarterly'!P58</f>
        <v>104.76061068702288</v>
      </c>
      <c r="Q57" s="3">
        <f>'Pine Stumpage Quarterly'!Q58</f>
        <v>169.45401592475827</v>
      </c>
      <c r="R57" s="3">
        <f>'Pine Stumpage Quarterly'!R58</f>
        <v>119</v>
      </c>
      <c r="S57" s="3">
        <f>'Pine Stumpage Quarterly'!S58</f>
        <v>147.41424000000001</v>
      </c>
      <c r="T57" s="3">
        <f>'Pine Stumpage Quarterly'!T58</f>
        <v>64.185628742514965</v>
      </c>
      <c r="U57" s="3" t="str">
        <f>'Pine Stumpage Quarterly'!U58</f>
        <v>na</v>
      </c>
      <c r="V57" s="3">
        <f>'Pine Stumpage Quarterly'!V58</f>
        <v>115</v>
      </c>
      <c r="W57" s="3">
        <f>'Pine Stumpage Quarterly'!W58</f>
        <v>121</v>
      </c>
      <c r="X57" s="3">
        <f>'Pine Stumpage Quarterly'!X58</f>
        <v>59.20000000000001</v>
      </c>
      <c r="Y57" s="3">
        <f>'Pine Stumpage Quarterly'!Y58</f>
        <v>115.35013262599469</v>
      </c>
      <c r="Z57" s="3">
        <f>'Pine Stumpage Quarterly'!Z58</f>
        <v>19.288245462402767</v>
      </c>
      <c r="AA57" s="3">
        <f>'Pine Stumpage Quarterly'!AA58</f>
        <v>23.097600872410034</v>
      </c>
      <c r="AB57" s="3">
        <f>'Pine Stumpage Quarterly'!AB58</f>
        <v>16.5</v>
      </c>
      <c r="AC57" s="3" t="str">
        <f>'Pine Stumpage Quarterly'!AC58</f>
        <v>na</v>
      </c>
      <c r="AD57" s="3">
        <f>'Pine Stumpage Quarterly'!AD58</f>
        <v>32.5</v>
      </c>
      <c r="AE57" s="3">
        <f>'Pine Stumpage Quarterly'!AE58</f>
        <v>28.901933701657462</v>
      </c>
      <c r="AF57" s="3">
        <f>'Pine Stumpage Quarterly'!AF58</f>
        <v>23.804560260586317</v>
      </c>
      <c r="AG57" s="3">
        <f>'Pine Stumpage Quarterly'!AG58</f>
        <v>37.19308600337267</v>
      </c>
      <c r="AH57" s="3">
        <f>'Pine Stumpage Quarterly'!AH58</f>
        <v>16.5</v>
      </c>
      <c r="AI57" s="3">
        <f>'Pine Stumpage Quarterly'!AI58</f>
        <v>12.5</v>
      </c>
      <c r="AJ57" s="3">
        <f>'Pine Stumpage Quarterly'!AJ58</f>
        <v>12.499999999999996</v>
      </c>
      <c r="AK57" s="3">
        <f>'Pine Stumpage Quarterly'!AK58</f>
        <v>12.5</v>
      </c>
      <c r="AL57" s="3">
        <f>'Pine Stumpage Quarterly'!AL58</f>
        <v>11.99593495934959</v>
      </c>
      <c r="AM57" s="3">
        <f>'Pine Stumpage Quarterly'!AM58</f>
        <v>12.858490566037739</v>
      </c>
      <c r="AN57" s="3">
        <f>'Pine Stumpage Quarterly'!AN58</f>
        <v>11.3</v>
      </c>
      <c r="AO57" s="3">
        <f>'Pine Stumpage Quarterly'!AO58</f>
        <v>15.207142857142856</v>
      </c>
      <c r="AP57" s="3">
        <f>'Pine Stumpage Quarterly'!AP58</f>
        <v>8.1428571428571441</v>
      </c>
      <c r="AQ57" s="3" t="str">
        <f>'Pine Stumpage Quarterly'!AQ58</f>
        <v>na</v>
      </c>
      <c r="AR57" s="3">
        <f>'Pine Stumpage Quarterly'!AR58</f>
        <v>12</v>
      </c>
      <c r="AS57" s="3">
        <f>'Pine Stumpage Quarterly'!AS58</f>
        <v>12.5</v>
      </c>
      <c r="AT57" s="3" t="str">
        <f>'Pine Stumpage Quarterly'!AT58</f>
        <v>na</v>
      </c>
      <c r="AU57" s="3">
        <f>'Pine Stumpage Quarterly'!AU58</f>
        <v>13.637820512820516</v>
      </c>
      <c r="AV57" s="3">
        <f>'Pine Stumpage Quarterly'!AX58</f>
        <v>114.5</v>
      </c>
      <c r="AW57" s="3">
        <v>779.25666666666666</v>
      </c>
      <c r="AX57" s="3">
        <f>'Pine Stumpage Quarterly'!AZ58</f>
        <v>128.03333333333333</v>
      </c>
      <c r="AY57" s="4">
        <f>SUMPRODUCT(D57:F57,'Price Average'!D$49:F$49)+SUMPRODUCT(H57:T57,'Price Average'!H$49:T$49)+SUMPRODUCT(V57:Y57,'Price Average'!V$49:Y$49)</f>
        <v>137.84704170947035</v>
      </c>
      <c r="AZ57" s="27">
        <f>SUMPRODUCT(Z57:AB57,'Price Average'!Z$49:AB$49)+SUMPRODUCT(AD57:AO57,'Price Average'!AD$49:AO$49)+SUMPRODUCT(AR57:AU57,'Price Average'!AR$49:AU$49)</f>
        <v>19.664651241533853</v>
      </c>
      <c r="BA57" s="5" t="str">
        <f t="shared" si="4"/>
        <v>1990:1</v>
      </c>
      <c r="BB57" s="3">
        <f t="shared" si="5"/>
        <v>137.84704170947035</v>
      </c>
    </row>
    <row r="58" spans="1:54" x14ac:dyDescent="0.25">
      <c r="A58" s="2">
        <v>1990</v>
      </c>
      <c r="B58" s="2">
        <v>2</v>
      </c>
      <c r="C58" s="2">
        <f t="shared" si="6"/>
        <v>54</v>
      </c>
      <c r="D58" s="3">
        <f>'Pine Stumpage Quarterly'!D59</f>
        <v>145.84167116318511</v>
      </c>
      <c r="E58" s="3">
        <f>'Pine Stumpage Quarterly'!E59</f>
        <v>186.26926070038908</v>
      </c>
      <c r="F58" s="3">
        <f>'Pine Stumpage Quarterly'!F59</f>
        <v>153</v>
      </c>
      <c r="G58" s="3" t="str">
        <f>'Pine Stumpage Quarterly'!G59</f>
        <v>na</v>
      </c>
      <c r="H58" s="3">
        <f>'Pine Stumpage Quarterly'!H59</f>
        <v>175</v>
      </c>
      <c r="I58" s="3">
        <f>'Pine Stumpage Quarterly'!I59</f>
        <v>162.53938890043651</v>
      </c>
      <c r="J58" s="3">
        <f>'Pine Stumpage Quarterly'!J59</f>
        <v>166.09619807874441</v>
      </c>
      <c r="K58" s="3">
        <f>'Pine Stumpage Quarterly'!K59</f>
        <v>202.76413359435242</v>
      </c>
      <c r="L58" s="3">
        <f>'Pine Stumpage Quarterly'!L59</f>
        <v>139</v>
      </c>
      <c r="M58" s="3">
        <f>'Pine Stumpage Quarterly'!M59</f>
        <v>170</v>
      </c>
      <c r="N58" s="3">
        <f>'Pine Stumpage Quarterly'!N59</f>
        <v>149.36889137112536</v>
      </c>
      <c r="O58" s="3">
        <f>'Pine Stumpage Quarterly'!O59</f>
        <v>169</v>
      </c>
      <c r="P58" s="3">
        <f>'Pine Stumpage Quarterly'!P59</f>
        <v>98.877251908396929</v>
      </c>
      <c r="Q58" s="3">
        <f>'Pine Stumpage Quarterly'!Q59</f>
        <v>167.07470742264741</v>
      </c>
      <c r="R58" s="3">
        <f>'Pine Stumpage Quarterly'!R59</f>
        <v>145</v>
      </c>
      <c r="S58" s="3">
        <f>'Pine Stumpage Quarterly'!S59</f>
        <v>170.70048</v>
      </c>
      <c r="T58" s="3">
        <f>'Pine Stumpage Quarterly'!T59</f>
        <v>73.556886227544908</v>
      </c>
      <c r="U58" s="3" t="str">
        <f>'Pine Stumpage Quarterly'!U59</f>
        <v>na</v>
      </c>
      <c r="V58" s="3">
        <f>'Pine Stumpage Quarterly'!V59</f>
        <v>138</v>
      </c>
      <c r="W58" s="3">
        <f>'Pine Stumpage Quarterly'!W59</f>
        <v>130</v>
      </c>
      <c r="X58" s="3">
        <f>'Pine Stumpage Quarterly'!X59</f>
        <v>50.02000000000001</v>
      </c>
      <c r="Y58" s="3">
        <f>'Pine Stumpage Quarterly'!Y59</f>
        <v>144.92705570291776</v>
      </c>
      <c r="Z58" s="3">
        <f>'Pine Stumpage Quarterly'!Z59</f>
        <v>20.288245462402767</v>
      </c>
      <c r="AA58" s="3">
        <f>'Pine Stumpage Quarterly'!AA59</f>
        <v>26.976553980370774</v>
      </c>
      <c r="AB58" s="3">
        <f>'Pine Stumpage Quarterly'!AB59</f>
        <v>15</v>
      </c>
      <c r="AC58" s="3" t="str">
        <f>'Pine Stumpage Quarterly'!AC59</f>
        <v>na</v>
      </c>
      <c r="AD58" s="3">
        <f>'Pine Stumpage Quarterly'!AD59</f>
        <v>32</v>
      </c>
      <c r="AE58" s="3">
        <f>'Pine Stumpage Quarterly'!AE59</f>
        <v>32.143922651933707</v>
      </c>
      <c r="AF58" s="3">
        <f>'Pine Stumpage Quarterly'!AF59</f>
        <v>25.161237785016286</v>
      </c>
      <c r="AG58" s="3">
        <f>'Pine Stumpage Quarterly'!AG59</f>
        <v>37.306913996627308</v>
      </c>
      <c r="AH58" s="3">
        <f>'Pine Stumpage Quarterly'!AH59</f>
        <v>17</v>
      </c>
      <c r="AI58" s="3">
        <f>'Pine Stumpage Quarterly'!AI59</f>
        <v>16</v>
      </c>
      <c r="AJ58" s="3">
        <f>'Pine Stumpage Quarterly'!AJ59</f>
        <v>12.529411764705879</v>
      </c>
      <c r="AK58" s="3">
        <f>'Pine Stumpage Quarterly'!AK59</f>
        <v>15</v>
      </c>
      <c r="AL58" s="3">
        <f>'Pine Stumpage Quarterly'!AL59</f>
        <v>12.739837398373982</v>
      </c>
      <c r="AM58" s="3">
        <f>'Pine Stumpage Quarterly'!AM59</f>
        <v>14.000000000000002</v>
      </c>
      <c r="AN58" s="3">
        <f>'Pine Stumpage Quarterly'!AN59</f>
        <v>13.200000000000001</v>
      </c>
      <c r="AO58" s="3">
        <f>'Pine Stumpage Quarterly'!AO59</f>
        <v>16.034693877551021</v>
      </c>
      <c r="AP58" s="3">
        <f>'Pine Stumpage Quarterly'!AP59</f>
        <v>8.6428571428571441</v>
      </c>
      <c r="AQ58" s="3" t="str">
        <f>'Pine Stumpage Quarterly'!AQ59</f>
        <v>na</v>
      </c>
      <c r="AR58" s="3">
        <f>'Pine Stumpage Quarterly'!AR59</f>
        <v>13.5</v>
      </c>
      <c r="AS58" s="3">
        <f>'Pine Stumpage Quarterly'!AS59</f>
        <v>14</v>
      </c>
      <c r="AT58" s="3">
        <f>'Pine Stumpage Quarterly'!AT59</f>
        <v>12.106382978723406</v>
      </c>
      <c r="AU58" s="3">
        <f>'Pine Stumpage Quarterly'!AU59</f>
        <v>14.724358974358978</v>
      </c>
      <c r="AV58" s="3">
        <f>'Pine Stumpage Quarterly'!AX59</f>
        <v>114.33333333333333</v>
      </c>
      <c r="AW58" s="3">
        <v>824.93</v>
      </c>
      <c r="AX58" s="3">
        <f>'Pine Stumpage Quarterly'!AZ59</f>
        <v>129.33333333333334</v>
      </c>
      <c r="AY58" s="4">
        <f>SUMPRODUCT(D58:F58,'Price Average'!D$49:F$49)+SUMPRODUCT(H58:T58,'Price Average'!H$49:T$49)+SUMPRODUCT(V58:Y58,'Price Average'!V$49:Y$49)</f>
        <v>145.3076327244242</v>
      </c>
      <c r="AZ58" s="27">
        <f>SUMPRODUCT(Z58:AB58,'Price Average'!Z$49:AB$49)+SUMPRODUCT(AD58:AO58,'Price Average'!AD$49:AO$49)+SUMPRODUCT(AR58:AU58,'Price Average'!AR$49:AU$49)</f>
        <v>20.832266122765976</v>
      </c>
      <c r="BA58" s="5" t="str">
        <f t="shared" si="4"/>
        <v>1990:2</v>
      </c>
      <c r="BB58" s="3">
        <f t="shared" si="5"/>
        <v>145.3076327244242</v>
      </c>
    </row>
    <row r="59" spans="1:54" x14ac:dyDescent="0.25">
      <c r="A59" s="2">
        <v>1990</v>
      </c>
      <c r="B59" s="2">
        <v>3</v>
      </c>
      <c r="C59" s="2">
        <f t="shared" si="6"/>
        <v>55</v>
      </c>
      <c r="D59" s="3">
        <f>'Pine Stumpage Quarterly'!D60</f>
        <v>140.78077545671783</v>
      </c>
      <c r="E59" s="3">
        <f>'Pine Stumpage Quarterly'!E60</f>
        <v>170.96300508829688</v>
      </c>
      <c r="F59" s="3">
        <f>'Pine Stumpage Quarterly'!F60</f>
        <v>136</v>
      </c>
      <c r="G59" s="3" t="str">
        <f>'Pine Stumpage Quarterly'!G60</f>
        <v>na</v>
      </c>
      <c r="H59" s="3">
        <f>'Pine Stumpage Quarterly'!H60</f>
        <v>159</v>
      </c>
      <c r="I59" s="3">
        <f>'Pine Stumpage Quarterly'!I60</f>
        <v>155.43982540012473</v>
      </c>
      <c r="J59" s="3">
        <f>'Pine Stumpage Quarterly'!J60</f>
        <v>155.32052496279255</v>
      </c>
      <c r="K59" s="3">
        <f>'Pine Stumpage Quarterly'!K60</f>
        <v>177.17933202823747</v>
      </c>
      <c r="L59" s="3">
        <f>'Pine Stumpage Quarterly'!L60</f>
        <v>145</v>
      </c>
      <c r="M59" s="3">
        <f>'Pine Stumpage Quarterly'!M60</f>
        <v>148</v>
      </c>
      <c r="N59" s="3">
        <f>'Pine Stumpage Quarterly'!N60</f>
        <v>141.5375593409662</v>
      </c>
      <c r="O59" s="3">
        <f>'Pine Stumpage Quarterly'!O60</f>
        <v>164</v>
      </c>
      <c r="P59" s="3">
        <f>'Pine Stumpage Quarterly'!P60</f>
        <v>102.87725190839693</v>
      </c>
      <c r="Q59" s="3">
        <f>'Pine Stumpage Quarterly'!Q60</f>
        <v>167.35344412974942</v>
      </c>
      <c r="R59" s="3">
        <f>'Pine Stumpage Quarterly'!R60</f>
        <v>160</v>
      </c>
      <c r="S59" s="3">
        <f>'Pine Stumpage Quarterly'!S60</f>
        <v>181.68719999999999</v>
      </c>
      <c r="T59" s="3">
        <f>'Pine Stumpage Quarterly'!T60</f>
        <v>78.982035928143716</v>
      </c>
      <c r="U59" s="3">
        <f>'Pine Stumpage Quarterly'!U60</f>
        <v>68.251028806584372</v>
      </c>
      <c r="V59" s="3">
        <f>'Pine Stumpage Quarterly'!V60</f>
        <v>129</v>
      </c>
      <c r="W59" s="3">
        <f>'Pine Stumpage Quarterly'!W60</f>
        <v>128</v>
      </c>
      <c r="X59" s="3">
        <f>'Pine Stumpage Quarterly'!X60</f>
        <v>74.073333333333352</v>
      </c>
      <c r="Y59" s="3">
        <f>'Pine Stumpage Quarterly'!Y60</f>
        <v>125.77586206896549</v>
      </c>
      <c r="Z59" s="3">
        <f>'Pine Stumpage Quarterly'!Z60</f>
        <v>21.970181503889371</v>
      </c>
      <c r="AA59" s="3">
        <f>'Pine Stumpage Quarterly'!AA60</f>
        <v>25.218647764449294</v>
      </c>
      <c r="AB59" s="3">
        <f>'Pine Stumpage Quarterly'!AB60</f>
        <v>14.5</v>
      </c>
      <c r="AC59" s="3" t="str">
        <f>'Pine Stumpage Quarterly'!AC60</f>
        <v>na</v>
      </c>
      <c r="AD59" s="3">
        <f>'Pine Stumpage Quarterly'!AD60</f>
        <v>35.5</v>
      </c>
      <c r="AE59" s="3">
        <f>'Pine Stumpage Quarterly'!AE60</f>
        <v>30.10290055248619</v>
      </c>
      <c r="AF59" s="3">
        <f>'Pine Stumpage Quarterly'!AF60</f>
        <v>19.664495114006513</v>
      </c>
      <c r="AG59" s="3">
        <f>'Pine Stumpage Quarterly'!AG60</f>
        <v>27.386172006745355</v>
      </c>
      <c r="AH59" s="3">
        <f>'Pine Stumpage Quarterly'!AH60</f>
        <v>17</v>
      </c>
      <c r="AI59" s="3">
        <f>'Pine Stumpage Quarterly'!AI60</f>
        <v>16.5</v>
      </c>
      <c r="AJ59" s="3">
        <f>'Pine Stumpage Quarterly'!AJ60</f>
        <v>12.176470588235292</v>
      </c>
      <c r="AK59" s="3">
        <f>'Pine Stumpage Quarterly'!AK60</f>
        <v>15</v>
      </c>
      <c r="AL59" s="3">
        <f>'Pine Stumpage Quarterly'!AL60</f>
        <v>12.239837398373982</v>
      </c>
      <c r="AM59" s="3">
        <f>'Pine Stumpage Quarterly'!AM60</f>
        <v>12.783018867924529</v>
      </c>
      <c r="AN59" s="3">
        <f>'Pine Stumpage Quarterly'!AN60</f>
        <v>12.95</v>
      </c>
      <c r="AO59" s="3">
        <f>'Pine Stumpage Quarterly'!AO60</f>
        <v>17.862244897959179</v>
      </c>
      <c r="AP59" s="3">
        <f>'Pine Stumpage Quarterly'!AP60</f>
        <v>10.000000000000002</v>
      </c>
      <c r="AQ59" s="3" t="str">
        <f>'Pine Stumpage Quarterly'!AQ60</f>
        <v>na</v>
      </c>
      <c r="AR59" s="3">
        <f>'Pine Stumpage Quarterly'!AR60</f>
        <v>16.5</v>
      </c>
      <c r="AS59" s="3">
        <f>'Pine Stumpage Quarterly'!AS60</f>
        <v>15</v>
      </c>
      <c r="AT59" s="3">
        <f>'Pine Stumpage Quarterly'!AT60</f>
        <v>11.385106382978725</v>
      </c>
      <c r="AU59" s="3">
        <f>'Pine Stumpage Quarterly'!AU60</f>
        <v>13.507051282051286</v>
      </c>
      <c r="AV59" s="3">
        <f>'Pine Stumpage Quarterly'!AX60</f>
        <v>116.46666666666665</v>
      </c>
      <c r="AW59" s="3">
        <v>780.33333333333326</v>
      </c>
      <c r="AX59" s="3">
        <f>'Pine Stumpage Quarterly'!AZ60</f>
        <v>131.56666666666666</v>
      </c>
      <c r="AY59" s="4">
        <f>SUMPRODUCT(D59:F59,'Price Average'!D$49:F$49)+SUMPRODUCT(H59:T59,'Price Average'!H$49:T$49)+SUMPRODUCT(V59:Y59,'Price Average'!V$49:Y$49)</f>
        <v>136.86637452636649</v>
      </c>
      <c r="AZ59" s="27">
        <f>SUMPRODUCT(Z59:AB59,'Price Average'!Z$49:AB$49)+SUMPRODUCT(AD59:AO59,'Price Average'!AD$49:AO$49)+SUMPRODUCT(AR59:AU59,'Price Average'!AR$49:AU$49)</f>
        <v>20.066492802922063</v>
      </c>
      <c r="BA59" s="5" t="str">
        <f t="shared" si="4"/>
        <v>1990:3</v>
      </c>
      <c r="BB59" s="3">
        <f t="shared" si="5"/>
        <v>136.86637452636649</v>
      </c>
    </row>
    <row r="60" spans="1:54" x14ac:dyDescent="0.25">
      <c r="A60" s="2">
        <v>1990</v>
      </c>
      <c r="B60" s="2">
        <v>4</v>
      </c>
      <c r="C60" s="2">
        <f t="shared" si="6"/>
        <v>56</v>
      </c>
      <c r="D60" s="3">
        <f>'Pine Stumpage Quarterly'!D61</f>
        <v>140.31426809527483</v>
      </c>
      <c r="E60" s="3">
        <f>'Pine Stumpage Quarterly'!E61</f>
        <v>173.74408859622866</v>
      </c>
      <c r="F60" s="3">
        <f>'Pine Stumpage Quarterly'!F61</f>
        <v>144</v>
      </c>
      <c r="G60" s="3" t="str">
        <f>'Pine Stumpage Quarterly'!G61</f>
        <v>na</v>
      </c>
      <c r="H60" s="3">
        <f>'Pine Stumpage Quarterly'!H61</f>
        <v>148</v>
      </c>
      <c r="I60" s="3">
        <f>'Pine Stumpage Quarterly'!I61</f>
        <v>165.80087299937642</v>
      </c>
      <c r="J60" s="3">
        <f>'Pine Stumpage Quarterly'!J61</f>
        <v>150.98078744418885</v>
      </c>
      <c r="K60" s="3">
        <f>'Pine Stumpage Quarterly'!K61</f>
        <v>175.04911906033095</v>
      </c>
      <c r="L60" s="3">
        <f>'Pine Stumpage Quarterly'!L61</f>
        <v>146</v>
      </c>
      <c r="M60" s="3">
        <f>'Pine Stumpage Quarterly'!M61</f>
        <v>141</v>
      </c>
      <c r="N60" s="3">
        <f>'Pine Stumpage Quarterly'!N61</f>
        <v>149.15833566043003</v>
      </c>
      <c r="O60" s="3">
        <f>'Pine Stumpage Quarterly'!O61</f>
        <v>174</v>
      </c>
      <c r="P60" s="3">
        <f>'Pine Stumpage Quarterly'!P61</f>
        <v>106.2891603053435</v>
      </c>
      <c r="Q60" s="3">
        <f>'Pine Stumpage Quarterly'!Q61</f>
        <v>171.47988029711971</v>
      </c>
      <c r="R60" s="3">
        <f>'Pine Stumpage Quarterly'!R61</f>
        <v>142</v>
      </c>
      <c r="S60" s="3">
        <f>'Pine Stumpage Quarterly'!S61</f>
        <v>171.14975999999999</v>
      </c>
      <c r="T60" s="3">
        <f>'Pine Stumpage Quarterly'!T61</f>
        <v>65.185628742514965</v>
      </c>
      <c r="U60" s="3">
        <f>'Pine Stumpage Quarterly'!U61</f>
        <v>60.448559670781897</v>
      </c>
      <c r="V60" s="3">
        <f>'Pine Stumpage Quarterly'!V61</f>
        <v>128</v>
      </c>
      <c r="W60" s="3">
        <f>'Pine Stumpage Quarterly'!W61</f>
        <v>130</v>
      </c>
      <c r="X60" s="3">
        <f>'Pine Stumpage Quarterly'!X61</f>
        <v>66.98</v>
      </c>
      <c r="Y60" s="3">
        <f>'Pine Stumpage Quarterly'!Y61</f>
        <v>170.50397877984085</v>
      </c>
      <c r="Z60" s="3">
        <f>'Pine Stumpage Quarterly'!Z61</f>
        <v>18.076058772687986</v>
      </c>
      <c r="AA60" s="3">
        <f>'Pine Stumpage Quarterly'!AA61</f>
        <v>24</v>
      </c>
      <c r="AB60" s="3">
        <f>'Pine Stumpage Quarterly'!AB61</f>
        <v>14</v>
      </c>
      <c r="AC60" s="3" t="str">
        <f>'Pine Stumpage Quarterly'!AC61</f>
        <v>na</v>
      </c>
      <c r="AD60" s="3">
        <f>'Pine Stumpage Quarterly'!AD61</f>
        <v>38.5</v>
      </c>
      <c r="AE60" s="3">
        <f>'Pine Stumpage Quarterly'!AE61</f>
        <v>38.140193370165754</v>
      </c>
      <c r="AF60" s="3">
        <f>'Pine Stumpage Quarterly'!AF61</f>
        <v>18.140065146579804</v>
      </c>
      <c r="AG60" s="3">
        <f>'Pine Stumpage Quarterly'!AG61</f>
        <v>25.238617200674529</v>
      </c>
      <c r="AH60" s="3">
        <f>'Pine Stumpage Quarterly'!AH61</f>
        <v>17.5</v>
      </c>
      <c r="AI60" s="3">
        <f>'Pine Stumpage Quarterly'!AI61</f>
        <v>15.5</v>
      </c>
      <c r="AJ60" s="3">
        <f>'Pine Stumpage Quarterly'!AJ61</f>
        <v>12.794117647058821</v>
      </c>
      <c r="AK60" s="3">
        <f>'Pine Stumpage Quarterly'!AK61</f>
        <v>13.5</v>
      </c>
      <c r="AL60" s="3">
        <f>'Pine Stumpage Quarterly'!AL61</f>
        <v>13.844715447154467</v>
      </c>
      <c r="AM60" s="3">
        <f>'Pine Stumpage Quarterly'!AM61</f>
        <v>13.245283018867926</v>
      </c>
      <c r="AN60" s="3">
        <f>'Pine Stumpage Quarterly'!AN61</f>
        <v>13.03</v>
      </c>
      <c r="AO60" s="3">
        <f>'Pine Stumpage Quarterly'!AO61</f>
        <v>16.689795918367345</v>
      </c>
      <c r="AP60" s="3">
        <f>'Pine Stumpage Quarterly'!AP61</f>
        <v>9.5</v>
      </c>
      <c r="AQ60" s="3" t="str">
        <f>'Pine Stumpage Quarterly'!AQ61</f>
        <v>na</v>
      </c>
      <c r="AR60" s="3">
        <f>'Pine Stumpage Quarterly'!AR61</f>
        <v>15</v>
      </c>
      <c r="AS60" s="3">
        <f>'Pine Stumpage Quarterly'!AS61</f>
        <v>16.5</v>
      </c>
      <c r="AT60" s="3">
        <f>'Pine Stumpage Quarterly'!AT61</f>
        <v>9.0212765957446823</v>
      </c>
      <c r="AU60" s="3">
        <f>'Pine Stumpage Quarterly'!AU61</f>
        <v>13.000000000000004</v>
      </c>
      <c r="AV60" s="3">
        <f>'Pine Stumpage Quarterly'!AX61</f>
        <v>119.86666666666666</v>
      </c>
      <c r="AW60" s="3">
        <v>765.42333333333329</v>
      </c>
      <c r="AX60" s="3">
        <f>'Pine Stumpage Quarterly'!AZ61</f>
        <v>133.70000000000002</v>
      </c>
      <c r="AY60" s="4">
        <f>SUMPRODUCT(D60:F60,'Price Average'!D$49:F$49)+SUMPRODUCT(H60:T60,'Price Average'!H$49:T$49)+SUMPRODUCT(V60:Y60,'Price Average'!V$49:Y$49)</f>
        <v>141.70006622948222</v>
      </c>
      <c r="AZ60" s="27">
        <f>SUMPRODUCT(Z60:AB60,'Price Average'!Z$49:AB$49)+SUMPRODUCT(AD60:AO60,'Price Average'!AD$49:AO$49)+SUMPRODUCT(AR60:AU60,'Price Average'!AR$49:AU$49)</f>
        <v>20.626458037048106</v>
      </c>
      <c r="BA60" s="5" t="str">
        <f t="shared" si="4"/>
        <v>1990:4</v>
      </c>
      <c r="BB60" s="3">
        <f t="shared" si="5"/>
        <v>141.70006622948222</v>
      </c>
    </row>
    <row r="61" spans="1:54" x14ac:dyDescent="0.25">
      <c r="A61" s="2">
        <v>1991</v>
      </c>
      <c r="B61" s="2">
        <v>1</v>
      </c>
      <c r="C61" s="2">
        <f t="shared" si="6"/>
        <v>57</v>
      </c>
      <c r="D61" s="3">
        <f>'Pine Stumpage Quarterly'!D62</f>
        <v>136.35080551915519</v>
      </c>
      <c r="E61" s="3">
        <f>'Pine Stumpage Quarterly'!E62</f>
        <v>162.6464531577372</v>
      </c>
      <c r="F61" s="3">
        <f>'Pine Stumpage Quarterly'!F62</f>
        <v>126</v>
      </c>
      <c r="G61" s="3" t="str">
        <f>'Pine Stumpage Quarterly'!G62</f>
        <v>na</v>
      </c>
      <c r="H61" s="3">
        <f>'Pine Stumpage Quarterly'!H62</f>
        <v>153</v>
      </c>
      <c r="I61" s="3">
        <f>'Pine Stumpage Quarterly'!I62</f>
        <v>147.6597381001871</v>
      </c>
      <c r="J61" s="3">
        <f>'Pine Stumpage Quarterly'!J62</f>
        <v>139.48721417940737</v>
      </c>
      <c r="K61" s="3">
        <f>'Pine Stumpage Quarterly'!K62</f>
        <v>181.62650530936696</v>
      </c>
      <c r="L61" s="3">
        <f>'Pine Stumpage Quarterly'!L62</f>
        <v>144</v>
      </c>
      <c r="M61" s="3">
        <f>'Pine Stumpage Quarterly'!M62</f>
        <v>132</v>
      </c>
      <c r="N61" s="3">
        <f>'Pine Stumpage Quarterly'!N62</f>
        <v>146.16196593130408</v>
      </c>
      <c r="O61" s="3">
        <f>'Pine Stumpage Quarterly'!O62</f>
        <v>180</v>
      </c>
      <c r="P61" s="3">
        <f>'Pine Stumpage Quarterly'!P62</f>
        <v>106.46900763358776</v>
      </c>
      <c r="Q61" s="3">
        <f>'Pine Stumpage Quarterly'!Q62</f>
        <v>153.36493346871163</v>
      </c>
      <c r="R61" s="3">
        <f>'Pine Stumpage Quarterly'!R62</f>
        <v>90</v>
      </c>
      <c r="S61" s="3">
        <f>'Pine Stumpage Quarterly'!S62</f>
        <v>177.77535999999998</v>
      </c>
      <c r="T61" s="3">
        <f>'Pine Stumpage Quarterly'!T62</f>
        <v>65.778443113772454</v>
      </c>
      <c r="U61" s="3">
        <f>'Pine Stumpage Quarterly'!U62</f>
        <v>58.847736625514401</v>
      </c>
      <c r="V61" s="3">
        <f>'Pine Stumpage Quarterly'!V62</f>
        <v>121</v>
      </c>
      <c r="W61" s="3">
        <f>'Pine Stumpage Quarterly'!W62</f>
        <v>124</v>
      </c>
      <c r="X61" s="3">
        <f>'Pine Stumpage Quarterly'!X62</f>
        <v>63.466666666666669</v>
      </c>
      <c r="Y61" s="3">
        <f>'Pine Stumpage Quarterly'!Y62</f>
        <v>123.62732095490713</v>
      </c>
      <c r="Z61" s="3">
        <f>'Pine Stumpage Quarterly'!Z62</f>
        <v>19.918582541054452</v>
      </c>
      <c r="AA61" s="3">
        <f>'Pine Stumpage Quarterly'!AA62</f>
        <v>27.381243184296622</v>
      </c>
      <c r="AB61" s="3">
        <f>'Pine Stumpage Quarterly'!AB62</f>
        <v>20</v>
      </c>
      <c r="AC61" s="3" t="str">
        <f>'Pine Stumpage Quarterly'!AC62</f>
        <v>na</v>
      </c>
      <c r="AD61" s="3">
        <f>'Pine Stumpage Quarterly'!AD62</f>
        <v>33.5</v>
      </c>
      <c r="AE61" s="3">
        <f>'Pine Stumpage Quarterly'!AE62</f>
        <v>34.579419889502766</v>
      </c>
      <c r="AF61" s="3">
        <f>'Pine Stumpage Quarterly'!AF62</f>
        <v>17.377850162866451</v>
      </c>
      <c r="AG61" s="3">
        <f>'Pine Stumpage Quarterly'!AG62</f>
        <v>25.715851602023601</v>
      </c>
      <c r="AH61" s="3">
        <f>'Pine Stumpage Quarterly'!AH62</f>
        <v>21</v>
      </c>
      <c r="AI61" s="3">
        <f>'Pine Stumpage Quarterly'!AI62</f>
        <v>19.5</v>
      </c>
      <c r="AJ61" s="3">
        <f>'Pine Stumpage Quarterly'!AJ62</f>
        <v>13.147058823529408</v>
      </c>
      <c r="AK61" s="3">
        <f>'Pine Stumpage Quarterly'!AK62</f>
        <v>13.5</v>
      </c>
      <c r="AL61" s="3">
        <f>'Pine Stumpage Quarterly'!AL62</f>
        <v>16.747967479674791</v>
      </c>
      <c r="AM61" s="3">
        <f>'Pine Stumpage Quarterly'!AM62</f>
        <v>13.773584905660378</v>
      </c>
      <c r="AN61" s="3">
        <f>'Pine Stumpage Quarterly'!AN62</f>
        <v>12.450000000000001</v>
      </c>
      <c r="AO61" s="3">
        <f>'Pine Stumpage Quarterly'!AO62</f>
        <v>17.534693877551021</v>
      </c>
      <c r="AP61" s="3">
        <f>'Pine Stumpage Quarterly'!AP62</f>
        <v>9.3571428571428577</v>
      </c>
      <c r="AQ61" s="3" t="str">
        <f>'Pine Stumpage Quarterly'!AQ62</f>
        <v>na</v>
      </c>
      <c r="AR61" s="3">
        <f>'Pine Stumpage Quarterly'!AR62</f>
        <v>17.5</v>
      </c>
      <c r="AS61" s="3">
        <f>'Pine Stumpage Quarterly'!AS62</f>
        <v>16.5</v>
      </c>
      <c r="AT61" s="3">
        <f>'Pine Stumpage Quarterly'!AT62</f>
        <v>7.7765957446808516</v>
      </c>
      <c r="AU61" s="3">
        <f>'Pine Stumpage Quarterly'!AU62</f>
        <v>9.0512820512820529</v>
      </c>
      <c r="AV61" s="3">
        <f>'Pine Stumpage Quarterly'!AX62</f>
        <v>117.46666666666665</v>
      </c>
      <c r="AW61" s="3">
        <v>876.85333333333324</v>
      </c>
      <c r="AX61" s="3">
        <f>'Pine Stumpage Quarterly'!AZ62</f>
        <v>134.79999999999998</v>
      </c>
      <c r="AY61" s="4">
        <f>SUMPRODUCT(D61:F61,'Price Average'!D$49:F$49)+SUMPRODUCT(H61:T61,'Price Average'!H$49:T$49)+SUMPRODUCT(V61:Y61,'Price Average'!V$49:Y$49)</f>
        <v>133.0429242981559</v>
      </c>
      <c r="AZ61" s="27">
        <f>SUMPRODUCT(Z61:AB61,'Price Average'!Z$49:AB$49)+SUMPRODUCT(AD61:AO61,'Price Average'!AD$49:AO$49)+SUMPRODUCT(AR61:AU61,'Price Average'!AR$49:AU$49)</f>
        <v>20.570713428149421</v>
      </c>
      <c r="BA61" s="5" t="str">
        <f t="shared" si="4"/>
        <v>1991:1</v>
      </c>
      <c r="BB61" s="3">
        <f t="shared" si="5"/>
        <v>133.0429242981559</v>
      </c>
    </row>
    <row r="62" spans="1:54" x14ac:dyDescent="0.25">
      <c r="A62" s="2">
        <v>1991</v>
      </c>
      <c r="B62" s="2">
        <v>2</v>
      </c>
      <c r="C62" s="2">
        <f t="shared" si="6"/>
        <v>58</v>
      </c>
      <c r="D62" s="3">
        <f>'Pine Stumpage Quarterly'!D63</f>
        <v>138.86602944577203</v>
      </c>
      <c r="E62" s="3">
        <f>'Pine Stumpage Quarterly'!E63</f>
        <v>159.90236456150851</v>
      </c>
      <c r="F62" s="3">
        <f>'Pine Stumpage Quarterly'!F63</f>
        <v>145</v>
      </c>
      <c r="G62" s="3" t="str">
        <f>'Pine Stumpage Quarterly'!G63</f>
        <v>na</v>
      </c>
      <c r="H62" s="3">
        <f>'Pine Stumpage Quarterly'!H63</f>
        <v>165</v>
      </c>
      <c r="I62" s="3">
        <f>'Pine Stumpage Quarterly'!I63</f>
        <v>132.95842860112242</v>
      </c>
      <c r="J62" s="3">
        <f>'Pine Stumpage Quarterly'!J63</f>
        <v>123.85901772425922</v>
      </c>
      <c r="K62" s="3">
        <f>'Pine Stumpage Quarterly'!K63</f>
        <v>173.62650530936696</v>
      </c>
      <c r="L62" s="3">
        <f>'Pine Stumpage Quarterly'!L63</f>
        <v>152</v>
      </c>
      <c r="M62" s="3">
        <f>'Pine Stumpage Quarterly'!M63</f>
        <v>143</v>
      </c>
      <c r="N62" s="3">
        <f>'Pine Stumpage Quarterly'!N63</f>
        <v>143.79726333426416</v>
      </c>
      <c r="O62" s="3">
        <f>'Pine Stumpage Quarterly'!O63</f>
        <v>171</v>
      </c>
      <c r="P62" s="3">
        <f>'Pine Stumpage Quarterly'!P63</f>
        <v>87.349923664122116</v>
      </c>
      <c r="Q62" s="3">
        <f>'Pine Stumpage Quarterly'!Q63</f>
        <v>158.99711430556303</v>
      </c>
      <c r="R62" s="3">
        <f>'Pine Stumpage Quarterly'!R63</f>
        <v>97</v>
      </c>
      <c r="S62" s="3">
        <f>'Pine Stumpage Quarterly'!S63</f>
        <v>180</v>
      </c>
      <c r="T62" s="3">
        <f>'Pine Stumpage Quarterly'!T63</f>
        <v>76.389221556886227</v>
      </c>
      <c r="U62" s="3">
        <f>'Pine Stumpage Quarterly'!U63</f>
        <v>74.148148148148152</v>
      </c>
      <c r="V62" s="3">
        <f>'Pine Stumpage Quarterly'!V63</f>
        <v>130</v>
      </c>
      <c r="W62" s="3">
        <f>'Pine Stumpage Quarterly'!W63</f>
        <v>144</v>
      </c>
      <c r="X62" s="3">
        <f>'Pine Stumpage Quarterly'!X63</f>
        <v>74.560000000000016</v>
      </c>
      <c r="Y62" s="3">
        <f>'Pine Stumpage Quarterly'!Y63</f>
        <v>121.37798408488064</v>
      </c>
      <c r="Z62" s="3">
        <f>'Pine Stumpage Quarterly'!Z63</f>
        <v>18.454624027657736</v>
      </c>
      <c r="AA62" s="3">
        <f>'Pine Stumpage Quarterly'!AA63</f>
        <v>18.953107960741548</v>
      </c>
      <c r="AB62" s="3">
        <f>'Pine Stumpage Quarterly'!AB63</f>
        <v>20</v>
      </c>
      <c r="AC62" s="3" t="str">
        <f>'Pine Stumpage Quarterly'!AC63</f>
        <v>na</v>
      </c>
      <c r="AD62" s="3">
        <f>'Pine Stumpage Quarterly'!AD63</f>
        <v>34</v>
      </c>
      <c r="AE62" s="3">
        <f>'Pine Stumpage Quarterly'!AE63</f>
        <v>30.401933701657462</v>
      </c>
      <c r="AF62" s="3">
        <f>'Pine Stumpage Quarterly'!AF63</f>
        <v>17.664495114006513</v>
      </c>
      <c r="AG62" s="3">
        <f>'Pine Stumpage Quarterly'!AG63</f>
        <v>26.579258010118036</v>
      </c>
      <c r="AH62" s="3">
        <f>'Pine Stumpage Quarterly'!AH63</f>
        <v>19.5</v>
      </c>
      <c r="AI62" s="3">
        <f>'Pine Stumpage Quarterly'!AI63</f>
        <v>19.5</v>
      </c>
      <c r="AJ62" s="3">
        <f>'Pine Stumpage Quarterly'!AJ63</f>
        <v>14.735294117647056</v>
      </c>
      <c r="AK62" s="3">
        <f>'Pine Stumpage Quarterly'!AK63</f>
        <v>16.5</v>
      </c>
      <c r="AL62" s="3">
        <f>'Pine Stumpage Quarterly'!AL63</f>
        <v>13.747967479674795</v>
      </c>
      <c r="AM62" s="3">
        <f>'Pine Stumpage Quarterly'!AM63</f>
        <v>16.509433962264154</v>
      </c>
      <c r="AN62" s="3">
        <f>'Pine Stumpage Quarterly'!AN63</f>
        <v>17.600000000000001</v>
      </c>
      <c r="AO62" s="3">
        <f>'Pine Stumpage Quarterly'!AO63</f>
        <v>19.017346938775507</v>
      </c>
      <c r="AP62" s="3">
        <f>'Pine Stumpage Quarterly'!AP63</f>
        <v>10.821428571428573</v>
      </c>
      <c r="AQ62" s="3">
        <f>'Pine Stumpage Quarterly'!AQ63</f>
        <v>9.7962962962962941</v>
      </c>
      <c r="AR62" s="3">
        <f>'Pine Stumpage Quarterly'!AR63</f>
        <v>16</v>
      </c>
      <c r="AS62" s="3">
        <f>'Pine Stumpage Quarterly'!AS63</f>
        <v>15</v>
      </c>
      <c r="AT62" s="3">
        <f>'Pine Stumpage Quarterly'!AT63</f>
        <v>9.6063829787234063</v>
      </c>
      <c r="AU62" s="3">
        <f>'Pine Stumpage Quarterly'!AU63</f>
        <v>12.500000000000004</v>
      </c>
      <c r="AV62" s="3">
        <f>'Pine Stumpage Quarterly'!AX63</f>
        <v>116.3</v>
      </c>
      <c r="AW62" s="3">
        <v>924.87333333333322</v>
      </c>
      <c r="AX62" s="3">
        <f>'Pine Stumpage Quarterly'!AZ63</f>
        <v>135.6</v>
      </c>
      <c r="AY62" s="4">
        <f>SUMPRODUCT(D62:F62,'Price Average'!D$49:F$49)+SUMPRODUCT(H62:T62,'Price Average'!H$49:T$49)+SUMPRODUCT(V62:Y62,'Price Average'!V$49:Y$49)</f>
        <v>134.97361405172433</v>
      </c>
      <c r="AZ62" s="27">
        <f>SUMPRODUCT(Z62:AB62,'Price Average'!Z$49:AB$49)+SUMPRODUCT(AD62:AO62,'Price Average'!AD$49:AO$49)+SUMPRODUCT(AR62:AU62,'Price Average'!AR$49:AU$49)</f>
        <v>20.023079209301958</v>
      </c>
      <c r="BA62" s="5" t="str">
        <f t="shared" si="4"/>
        <v>1991:2</v>
      </c>
      <c r="BB62" s="3">
        <f t="shared" si="5"/>
        <v>134.97361405172433</v>
      </c>
    </row>
    <row r="63" spans="1:54" x14ac:dyDescent="0.25">
      <c r="A63" s="2">
        <v>1991</v>
      </c>
      <c r="B63" s="2">
        <v>3</v>
      </c>
      <c r="C63" s="2">
        <f t="shared" si="6"/>
        <v>59</v>
      </c>
      <c r="D63" s="3">
        <f>'Pine Stumpage Quarterly'!D64</f>
        <v>142.2838202420412</v>
      </c>
      <c r="E63" s="3">
        <f>'Pine Stumpage Quarterly'!E64</f>
        <v>170.86536964980542</v>
      </c>
      <c r="F63" s="3">
        <f>'Pine Stumpage Quarterly'!F64</f>
        <v>150</v>
      </c>
      <c r="G63" s="3" t="str">
        <f>'Pine Stumpage Quarterly'!G64</f>
        <v>na</v>
      </c>
      <c r="H63" s="3">
        <f>'Pine Stumpage Quarterly'!H64</f>
        <v>160</v>
      </c>
      <c r="I63" s="3">
        <f>'Pine Stumpage Quarterly'!I64</f>
        <v>154.65973810018707</v>
      </c>
      <c r="J63" s="3">
        <f>'Pine Stumpage Quarterly'!J64</f>
        <v>132.46800162359625</v>
      </c>
      <c r="K63" s="3">
        <f>'Pine Stumpage Quarterly'!K64</f>
        <v>186.15477249807194</v>
      </c>
      <c r="L63" s="3">
        <f>'Pine Stumpage Quarterly'!L64</f>
        <v>153</v>
      </c>
      <c r="M63" s="3">
        <f>'Pine Stumpage Quarterly'!M64</f>
        <v>153</v>
      </c>
      <c r="N63" s="3">
        <f>'Pine Stumpage Quarterly'!N64</f>
        <v>153.62580284836636</v>
      </c>
      <c r="O63" s="3">
        <f>'Pine Stumpage Quarterly'!O64</f>
        <v>178</v>
      </c>
      <c r="P63" s="3">
        <f>'Pine Stumpage Quarterly'!P64</f>
        <v>96.526106870228986</v>
      </c>
      <c r="Q63" s="3">
        <f>'Pine Stumpage Quarterly'!Q64</f>
        <v>151.85918879923054</v>
      </c>
      <c r="R63" s="3">
        <f>'Pine Stumpage Quarterly'!R64</f>
        <v>100</v>
      </c>
      <c r="S63" s="3">
        <f>'Pine Stumpage Quarterly'!S64</f>
        <v>185.37439999999998</v>
      </c>
      <c r="T63" s="3">
        <f>'Pine Stumpage Quarterly'!T64</f>
        <v>64.982035928143716</v>
      </c>
      <c r="U63" s="3">
        <f>'Pine Stumpage Quarterly'!U64</f>
        <v>60.197530864197532</v>
      </c>
      <c r="V63" s="3">
        <f>'Pine Stumpage Quarterly'!V64</f>
        <v>128</v>
      </c>
      <c r="W63" s="3">
        <f>'Pine Stumpage Quarterly'!W64</f>
        <v>148</v>
      </c>
      <c r="X63" s="3">
        <f>'Pine Stumpage Quarterly'!X64</f>
        <v>90.340000000000018</v>
      </c>
      <c r="Y63" s="3">
        <f>'Pine Stumpage Quarterly'!Y64</f>
        <v>137.27718832891244</v>
      </c>
      <c r="Z63" s="3">
        <f>'Pine Stumpage Quarterly'!Z64</f>
        <v>22.894122731201385</v>
      </c>
      <c r="AA63" s="3">
        <f>'Pine Stumpage Quarterly'!AA64</f>
        <v>24.929661941112325</v>
      </c>
      <c r="AB63" s="3">
        <f>'Pine Stumpage Quarterly'!AB64</f>
        <v>18.5</v>
      </c>
      <c r="AC63" s="3" t="str">
        <f>'Pine Stumpage Quarterly'!AC64</f>
        <v>na</v>
      </c>
      <c r="AD63" s="3">
        <f>'Pine Stumpage Quarterly'!AD64</f>
        <v>31.5</v>
      </c>
      <c r="AE63" s="3">
        <f>'Pine Stumpage Quarterly'!AE64</f>
        <v>35.098066298342545</v>
      </c>
      <c r="AF63" s="3">
        <f>'Pine Stumpage Quarterly'!AF64</f>
        <v>19.49674267100977</v>
      </c>
      <c r="AG63" s="3">
        <f>'Pine Stumpage Quarterly'!AG64</f>
        <v>29.647554806070819</v>
      </c>
      <c r="AH63" s="3">
        <f>'Pine Stumpage Quarterly'!AH64</f>
        <v>20</v>
      </c>
      <c r="AI63" s="3">
        <f>'Pine Stumpage Quarterly'!AI64</f>
        <v>20.5</v>
      </c>
      <c r="AJ63" s="3">
        <f>'Pine Stumpage Quarterly'!AJ64</f>
        <v>14.382352941176467</v>
      </c>
      <c r="AK63" s="3">
        <f>'Pine Stumpage Quarterly'!AK64</f>
        <v>16.5</v>
      </c>
      <c r="AL63" s="3">
        <f>'Pine Stumpage Quarterly'!AL64</f>
        <v>13.743902439024389</v>
      </c>
      <c r="AM63" s="3">
        <f>'Pine Stumpage Quarterly'!AM64</f>
        <v>16.29245283018868</v>
      </c>
      <c r="AN63" s="3">
        <f>'Pine Stumpage Quarterly'!AN64</f>
        <v>14.75</v>
      </c>
      <c r="AO63" s="3">
        <f>'Pine Stumpage Quarterly'!AO64</f>
        <v>18.724489795918366</v>
      </c>
      <c r="AP63" s="3">
        <f>'Pine Stumpage Quarterly'!AP64</f>
        <v>9.4142857142857146</v>
      </c>
      <c r="AQ63" s="3">
        <f>'Pine Stumpage Quarterly'!AQ64</f>
        <v>8.8148148148148131</v>
      </c>
      <c r="AR63" s="3">
        <f>'Pine Stumpage Quarterly'!AR64</f>
        <v>17</v>
      </c>
      <c r="AS63" s="3">
        <f>'Pine Stumpage Quarterly'!AS64</f>
        <v>17.5</v>
      </c>
      <c r="AT63" s="3">
        <f>'Pine Stumpage Quarterly'!AT64</f>
        <v>9.9680851063829792</v>
      </c>
      <c r="AU63" s="3">
        <f>'Pine Stumpage Quarterly'!AU64</f>
        <v>12.775641025641029</v>
      </c>
      <c r="AV63" s="3">
        <f>'Pine Stumpage Quarterly'!AX64</f>
        <v>116.13333333333333</v>
      </c>
      <c r="AW63" s="3">
        <v>960.87333333333322</v>
      </c>
      <c r="AX63" s="3">
        <f>'Pine Stumpage Quarterly'!AZ64</f>
        <v>136.66666666666666</v>
      </c>
      <c r="AY63" s="4">
        <f>SUMPRODUCT(D63:F63,'Price Average'!D$49:F$49)+SUMPRODUCT(H63:T63,'Price Average'!H$49:T$49)+SUMPRODUCT(V63:Y63,'Price Average'!V$49:Y$49)</f>
        <v>141.24675909550484</v>
      </c>
      <c r="AZ63" s="27">
        <f>SUMPRODUCT(Z63:AB63,'Price Average'!Z$49:AB$49)+SUMPRODUCT(AD63:AO63,'Price Average'!AD$49:AO$49)+SUMPRODUCT(AR63:AU63,'Price Average'!AR$49:AU$49)</f>
        <v>21.066808533450029</v>
      </c>
      <c r="BA63" s="5" t="str">
        <f t="shared" si="4"/>
        <v>1991:3</v>
      </c>
      <c r="BB63" s="3">
        <f t="shared" si="5"/>
        <v>141.24675909550484</v>
      </c>
    </row>
    <row r="64" spans="1:54" x14ac:dyDescent="0.25">
      <c r="A64" s="2">
        <v>1991</v>
      </c>
      <c r="B64" s="2">
        <v>4</v>
      </c>
      <c r="C64" s="2">
        <f t="shared" si="6"/>
        <v>60</v>
      </c>
      <c r="D64" s="3">
        <f>'Pine Stumpage Quarterly'!D65</f>
        <v>175.42388036691594</v>
      </c>
      <c r="E64" s="3">
        <f>'Pine Stumpage Quarterly'!E65</f>
        <v>189.09763543849147</v>
      </c>
      <c r="F64" s="3">
        <f>'Pine Stumpage Quarterly'!F65</f>
        <v>151</v>
      </c>
      <c r="G64" s="3" t="str">
        <f>'Pine Stumpage Quarterly'!G65</f>
        <v>na</v>
      </c>
      <c r="H64" s="3">
        <f>'Pine Stumpage Quarterly'!H65</f>
        <v>169</v>
      </c>
      <c r="I64" s="3">
        <f>'Pine Stumpage Quarterly'!I65</f>
        <v>166.32986905009355</v>
      </c>
      <c r="J64" s="3">
        <f>'Pine Stumpage Quarterly'!J65</f>
        <v>134.51928020565549</v>
      </c>
      <c r="K64" s="3">
        <f>'Pine Stumpage Quarterly'!K65</f>
        <v>186.94346562258994</v>
      </c>
      <c r="L64" s="3">
        <f>'Pine Stumpage Quarterly'!L65</f>
        <v>160</v>
      </c>
      <c r="M64" s="3">
        <f>'Pine Stumpage Quarterly'!M65</f>
        <v>147</v>
      </c>
      <c r="N64" s="3">
        <f>'Pine Stumpage Quarterly'!N65</f>
        <v>160.7746439542027</v>
      </c>
      <c r="O64" s="3">
        <f>'Pine Stumpage Quarterly'!O65</f>
        <v>170</v>
      </c>
      <c r="P64" s="3">
        <f>'Pine Stumpage Quarterly'!P65</f>
        <v>110.87969465648852</v>
      </c>
      <c r="Q64" s="3">
        <f>'Pine Stumpage Quarterly'!Q65</f>
        <v>159.85918879923054</v>
      </c>
      <c r="R64" s="3">
        <f>'Pine Stumpage Quarterly'!R65</f>
        <v>108</v>
      </c>
      <c r="S64" s="3">
        <f>'Pine Stumpage Quarterly'!S65</f>
        <v>187.14975999999999</v>
      </c>
      <c r="T64" s="3">
        <f>'Pine Stumpage Quarterly'!T65</f>
        <v>80.964071856287418</v>
      </c>
      <c r="U64" s="3">
        <f>'Pine Stumpage Quarterly'!U65</f>
        <v>67.547325102880663</v>
      </c>
      <c r="V64" s="3">
        <f>'Pine Stumpage Quarterly'!V65</f>
        <v>156</v>
      </c>
      <c r="W64" s="3">
        <f>'Pine Stumpage Quarterly'!W65</f>
        <v>155</v>
      </c>
      <c r="X64" s="3">
        <f>'Pine Stumpage Quarterly'!X65</f>
        <v>93.473333333333343</v>
      </c>
      <c r="Y64" s="3">
        <f>'Pine Stumpage Quarterly'!Y65</f>
        <v>119.1259946949602</v>
      </c>
      <c r="Z64" s="3">
        <f>'Pine Stumpage Quarterly'!Z65</f>
        <v>20.62143474503025</v>
      </c>
      <c r="AA64" s="3">
        <f>'Pine Stumpage Quarterly'!AA65</f>
        <v>26.308615049073065</v>
      </c>
      <c r="AB64" s="3">
        <f>'Pine Stumpage Quarterly'!AB65</f>
        <v>17</v>
      </c>
      <c r="AC64" s="3" t="str">
        <f>'Pine Stumpage Quarterly'!AC65</f>
        <v>na</v>
      </c>
      <c r="AD64" s="3">
        <f>'Pine Stumpage Quarterly'!AD65</f>
        <v>37</v>
      </c>
      <c r="AE64" s="3">
        <f>'Pine Stumpage Quarterly'!AE65</f>
        <v>39.158839779005532</v>
      </c>
      <c r="AF64" s="3">
        <f>'Pine Stumpage Quarterly'!AF65</f>
        <v>20.615635179153095</v>
      </c>
      <c r="AG64" s="3">
        <f>'Pine Stumpage Quarterly'!AG65</f>
        <v>31.386172006745351</v>
      </c>
      <c r="AH64" s="3">
        <f>'Pine Stumpage Quarterly'!AH65</f>
        <v>20</v>
      </c>
      <c r="AI64" s="3">
        <f>'Pine Stumpage Quarterly'!AI65</f>
        <v>20.5</v>
      </c>
      <c r="AJ64" s="3">
        <f>'Pine Stumpage Quarterly'!AJ65</f>
        <v>14.088235294117643</v>
      </c>
      <c r="AK64" s="3">
        <f>'Pine Stumpage Quarterly'!AK65</f>
        <v>15.5</v>
      </c>
      <c r="AL64" s="3">
        <f>'Pine Stumpage Quarterly'!AL65</f>
        <v>16.99593495934959</v>
      </c>
      <c r="AM64" s="3">
        <f>'Pine Stumpage Quarterly'!AM65</f>
        <v>18.575471698113212</v>
      </c>
      <c r="AN64" s="3">
        <f>'Pine Stumpage Quarterly'!AN65</f>
        <v>16.399999999999999</v>
      </c>
      <c r="AO64" s="3">
        <f>'Pine Stumpage Quarterly'!AO65</f>
        <v>21.379591836734694</v>
      </c>
      <c r="AP64" s="3">
        <f>'Pine Stumpage Quarterly'!AP65</f>
        <v>10.821428571428573</v>
      </c>
      <c r="AQ64" s="3">
        <f>'Pine Stumpage Quarterly'!AQ65</f>
        <v>10.314814814814813</v>
      </c>
      <c r="AR64" s="3">
        <f>'Pine Stumpage Quarterly'!AR65</f>
        <v>18.5</v>
      </c>
      <c r="AS64" s="3">
        <f>'Pine Stumpage Quarterly'!AS65</f>
        <v>23</v>
      </c>
      <c r="AT64" s="3">
        <f>'Pine Stumpage Quarterly'!AT65</f>
        <v>10.106382978723406</v>
      </c>
      <c r="AU64" s="3">
        <f>'Pine Stumpage Quarterly'!AU65</f>
        <v>13.137820512820516</v>
      </c>
      <c r="AV64" s="3">
        <f>'Pine Stumpage Quarterly'!AX65</f>
        <v>116.23333333333335</v>
      </c>
      <c r="AW64" s="3">
        <v>979.82666666666648</v>
      </c>
      <c r="AX64" s="3">
        <f>'Pine Stumpage Quarterly'!AZ65</f>
        <v>137.70000000000002</v>
      </c>
      <c r="AY64" s="4">
        <f>SUMPRODUCT(D64:F64,'Price Average'!D$49:F$49)+SUMPRODUCT(H64:T64,'Price Average'!H$49:T$49)+SUMPRODUCT(V64:Y64,'Price Average'!V$49:Y$49)</f>
        <v>145.95404030496434</v>
      </c>
      <c r="AZ64" s="27">
        <f>SUMPRODUCT(Z64:AB64,'Price Average'!Z$49:AB$49)+SUMPRODUCT(AD64:AO64,'Price Average'!AD$49:AO$49)+SUMPRODUCT(AR64:AU64,'Price Average'!AR$49:AU$49)</f>
        <v>22.471306218232993</v>
      </c>
      <c r="BA64" s="5" t="str">
        <f t="shared" si="4"/>
        <v>1991:4</v>
      </c>
      <c r="BB64" s="3">
        <f t="shared" si="5"/>
        <v>145.95404030496434</v>
      </c>
    </row>
    <row r="65" spans="1:54" x14ac:dyDescent="0.25">
      <c r="A65" s="2">
        <v>1992</v>
      </c>
      <c r="B65" s="2">
        <v>1</v>
      </c>
      <c r="C65" s="2">
        <f t="shared" si="6"/>
        <v>61</v>
      </c>
      <c r="D65" s="3">
        <f>'Pine Stumpage Quarterly'!D66</f>
        <v>200</v>
      </c>
      <c r="E65" s="3">
        <f>'Pine Stumpage Quarterly'!E66</f>
        <v>210</v>
      </c>
      <c r="F65" s="3">
        <f>'Pine Stumpage Quarterly'!F66</f>
        <v>147</v>
      </c>
      <c r="G65" s="3">
        <f>'Pine Stumpage Quarterly'!G66</f>
        <v>136</v>
      </c>
      <c r="H65" s="3">
        <f>'Pine Stumpage Quarterly'!H66</f>
        <v>168</v>
      </c>
      <c r="I65" s="3">
        <f>'Pine Stumpage Quarterly'!I66</f>
        <v>182</v>
      </c>
      <c r="J65" s="3">
        <f>'Pine Stumpage Quarterly'!J66</f>
        <v>193</v>
      </c>
      <c r="K65" s="3">
        <f>'Pine Stumpage Quarterly'!K66</f>
        <v>199</v>
      </c>
      <c r="L65" s="3">
        <f>'Pine Stumpage Quarterly'!L66</f>
        <v>164</v>
      </c>
      <c r="M65" s="3">
        <f>'Pine Stumpage Quarterly'!M66</f>
        <v>149</v>
      </c>
      <c r="N65" s="3">
        <f>'Pine Stumpage Quarterly'!N66</f>
        <v>155</v>
      </c>
      <c r="O65" s="3">
        <f>'Pine Stumpage Quarterly'!O66</f>
        <v>191</v>
      </c>
      <c r="P65" s="3">
        <f>'Pine Stumpage Quarterly'!P66</f>
        <v>80</v>
      </c>
      <c r="Q65" s="3">
        <f>'Pine Stumpage Quarterly'!Q66</f>
        <v>180</v>
      </c>
      <c r="R65" s="3">
        <f>'Pine Stumpage Quarterly'!R66</f>
        <v>188</v>
      </c>
      <c r="S65" s="3">
        <f>'Pine Stumpage Quarterly'!S66</f>
        <v>193</v>
      </c>
      <c r="T65" s="3">
        <f>'Pine Stumpage Quarterly'!T66</f>
        <v>91</v>
      </c>
      <c r="U65" s="3">
        <f>'Pine Stumpage Quarterly'!U66</f>
        <v>67</v>
      </c>
      <c r="V65" s="3">
        <f>'Pine Stumpage Quarterly'!V66</f>
        <v>157</v>
      </c>
      <c r="W65" s="3">
        <f>'Pine Stumpage Quarterly'!W66</f>
        <v>156</v>
      </c>
      <c r="X65" s="3">
        <f>'Pine Stumpage Quarterly'!X66</f>
        <v>105</v>
      </c>
      <c r="Y65" s="3">
        <f>'Pine Stumpage Quarterly'!Y66</f>
        <v>116</v>
      </c>
      <c r="Z65" s="3">
        <f>'Pine Stumpage Quarterly'!Z66</f>
        <v>23</v>
      </c>
      <c r="AA65" s="3">
        <f>'Pine Stumpage Quarterly'!AA66</f>
        <v>23.5</v>
      </c>
      <c r="AB65" s="3">
        <f>'Pine Stumpage Quarterly'!AB66</f>
        <v>15</v>
      </c>
      <c r="AC65" s="3">
        <f>'Pine Stumpage Quarterly'!AC66</f>
        <v>14.5</v>
      </c>
      <c r="AD65" s="3">
        <f>'Pine Stumpage Quarterly'!AD66</f>
        <v>35.5</v>
      </c>
      <c r="AE65" s="3">
        <f>'Pine Stumpage Quarterly'!AE66</f>
        <v>38.5</v>
      </c>
      <c r="AF65" s="3">
        <f>'Pine Stumpage Quarterly'!AF66</f>
        <v>30.5</v>
      </c>
      <c r="AG65" s="3">
        <f>'Pine Stumpage Quarterly'!AG66</f>
        <v>32.5</v>
      </c>
      <c r="AH65" s="3">
        <f>'Pine Stumpage Quarterly'!AH66</f>
        <v>20</v>
      </c>
      <c r="AI65" s="3">
        <f>'Pine Stumpage Quarterly'!AI66</f>
        <v>21.5</v>
      </c>
      <c r="AJ65" s="3">
        <f>'Pine Stumpage Quarterly'!AJ66</f>
        <v>17</v>
      </c>
      <c r="AK65" s="3">
        <f>'Pine Stumpage Quarterly'!AK66</f>
        <v>17.5</v>
      </c>
      <c r="AL65" s="3">
        <f>'Pine Stumpage Quarterly'!AL66</f>
        <v>15</v>
      </c>
      <c r="AM65" s="3">
        <f>'Pine Stumpage Quarterly'!AM66</f>
        <v>16.5</v>
      </c>
      <c r="AN65" s="3">
        <f>'Pine Stumpage Quarterly'!AN66</f>
        <v>20.5</v>
      </c>
      <c r="AO65" s="3">
        <f>'Pine Stumpage Quarterly'!AO66</f>
        <v>24</v>
      </c>
      <c r="AP65" s="3">
        <f>'Pine Stumpage Quarterly'!AP66</f>
        <v>11</v>
      </c>
      <c r="AQ65" s="3">
        <f>'Pine Stumpage Quarterly'!AQ66</f>
        <v>12</v>
      </c>
      <c r="AR65" s="3">
        <f>'Pine Stumpage Quarterly'!AR66</f>
        <v>22.5</v>
      </c>
      <c r="AS65" s="3">
        <f>'Pine Stumpage Quarterly'!AS66</f>
        <v>20.5</v>
      </c>
      <c r="AT65" s="3">
        <f>'Pine Stumpage Quarterly'!AT66</f>
        <v>12.5</v>
      </c>
      <c r="AU65" s="3">
        <f>'Pine Stumpage Quarterly'!AU66</f>
        <v>13.5</v>
      </c>
      <c r="AV65" s="3">
        <f>'Pine Stumpage Quarterly'!AX66</f>
        <v>115.89999999999999</v>
      </c>
      <c r="AW65" s="3">
        <v>1020.5666666666667</v>
      </c>
      <c r="AX65" s="3">
        <f>'Pine Stumpage Quarterly'!AZ66</f>
        <v>138.66666666666666</v>
      </c>
      <c r="AY65" s="4">
        <f>SUMPRODUCT(D65:F65,'Price Average'!D$49:F$49)+SUMPRODUCT(H65:T65,'Price Average'!H$49:T$49)+SUMPRODUCT(V65:Y65,'Price Average'!V$49:Y$49)</f>
        <v>155.46146552956313</v>
      </c>
      <c r="AZ65" s="27">
        <f>SUMPRODUCT(Z65:AB65,'Price Average'!Z$49:AB$49)+SUMPRODUCT(AD65:AO65,'Price Average'!AD$49:AO$49)+SUMPRODUCT(AR65:AU65,'Price Average'!AR$49:AU$49)</f>
        <v>22.726125244618402</v>
      </c>
      <c r="BA65" s="5" t="str">
        <f t="shared" si="4"/>
        <v>1992:1</v>
      </c>
      <c r="BB65" s="3">
        <f t="shared" si="5"/>
        <v>155.46146552956313</v>
      </c>
    </row>
    <row r="66" spans="1:54" x14ac:dyDescent="0.25">
      <c r="A66" s="2">
        <v>1992</v>
      </c>
      <c r="B66" s="2">
        <v>2</v>
      </c>
      <c r="C66" s="2">
        <f t="shared" si="6"/>
        <v>62</v>
      </c>
      <c r="D66" s="3">
        <f>'Pine Stumpage Quarterly'!D67</f>
        <v>172</v>
      </c>
      <c r="E66" s="3">
        <f>'Pine Stumpage Quarterly'!E67</f>
        <v>186</v>
      </c>
      <c r="F66" s="3">
        <f>'Pine Stumpage Quarterly'!F67</f>
        <v>225</v>
      </c>
      <c r="G66" s="3">
        <f>'Pine Stumpage Quarterly'!G67</f>
        <v>201</v>
      </c>
      <c r="H66" s="3">
        <f>'Pine Stumpage Quarterly'!H67</f>
        <v>165</v>
      </c>
      <c r="I66" s="3">
        <f>'Pine Stumpage Quarterly'!I67</f>
        <v>177</v>
      </c>
      <c r="J66" s="3">
        <f>'Pine Stumpage Quarterly'!J67</f>
        <v>208</v>
      </c>
      <c r="K66" s="3">
        <f>'Pine Stumpage Quarterly'!K67</f>
        <v>220</v>
      </c>
      <c r="L66" s="3">
        <f>'Pine Stumpage Quarterly'!L67</f>
        <v>194</v>
      </c>
      <c r="M66" s="3">
        <f>'Pine Stumpage Quarterly'!M67</f>
        <v>168</v>
      </c>
      <c r="N66" s="3">
        <f>'Pine Stumpage Quarterly'!N67</f>
        <v>170</v>
      </c>
      <c r="O66" s="3">
        <f>'Pine Stumpage Quarterly'!O67</f>
        <v>209</v>
      </c>
      <c r="P66" s="3">
        <f>'Pine Stumpage Quarterly'!P67</f>
        <v>87</v>
      </c>
      <c r="Q66" s="3">
        <f>'Pine Stumpage Quarterly'!Q67</f>
        <v>200</v>
      </c>
      <c r="R66" s="3">
        <f>'Pine Stumpage Quarterly'!R67</f>
        <v>173</v>
      </c>
      <c r="S66" s="3">
        <f>'Pine Stumpage Quarterly'!S67</f>
        <v>211</v>
      </c>
      <c r="T66" s="3">
        <f>'Pine Stumpage Quarterly'!T67</f>
        <v>97</v>
      </c>
      <c r="U66" s="3">
        <f>'Pine Stumpage Quarterly'!U67</f>
        <v>76</v>
      </c>
      <c r="V66" s="3">
        <f>'Pine Stumpage Quarterly'!V67</f>
        <v>173</v>
      </c>
      <c r="W66" s="3">
        <f>'Pine Stumpage Quarterly'!W67</f>
        <v>188</v>
      </c>
      <c r="X66" s="3">
        <f>'Pine Stumpage Quarterly'!X67</f>
        <v>133</v>
      </c>
      <c r="Y66" s="3">
        <f>'Pine Stumpage Quarterly'!Y67</f>
        <v>143</v>
      </c>
      <c r="Z66" s="3">
        <f>'Pine Stumpage Quarterly'!Z67</f>
        <v>20.75</v>
      </c>
      <c r="AA66" s="3">
        <f>'Pine Stumpage Quarterly'!AA67</f>
        <v>25.08</v>
      </c>
      <c r="AB66" s="3">
        <f>'Pine Stumpage Quarterly'!AB67</f>
        <v>18.59</v>
      </c>
      <c r="AC66" s="3" t="str">
        <f>'Pine Stumpage Quarterly'!AC67</f>
        <v>na</v>
      </c>
      <c r="AD66" s="3">
        <f>'Pine Stumpage Quarterly'!AD67</f>
        <v>33.340000000000003</v>
      </c>
      <c r="AE66" s="3">
        <f>'Pine Stumpage Quarterly'!AE67</f>
        <v>31</v>
      </c>
      <c r="AF66" s="3">
        <f>'Pine Stumpage Quarterly'!AF67</f>
        <v>32.5</v>
      </c>
      <c r="AG66" s="3">
        <f>'Pine Stumpage Quarterly'!AG67</f>
        <v>36.74</v>
      </c>
      <c r="AH66" s="3">
        <f>'Pine Stumpage Quarterly'!AH67</f>
        <v>23</v>
      </c>
      <c r="AI66" s="3">
        <f>'Pine Stumpage Quarterly'!AI67</f>
        <v>20.5</v>
      </c>
      <c r="AJ66" s="3">
        <f>'Pine Stumpage Quarterly'!AJ67</f>
        <v>17.5</v>
      </c>
      <c r="AK66" s="3">
        <f>'Pine Stumpage Quarterly'!AK67</f>
        <v>19.21</v>
      </c>
      <c r="AL66" s="3">
        <f>'Pine Stumpage Quarterly'!AL67</f>
        <v>16.12</v>
      </c>
      <c r="AM66" s="3">
        <f>'Pine Stumpage Quarterly'!AM67</f>
        <v>15.54</v>
      </c>
      <c r="AN66" s="3">
        <f>'Pine Stumpage Quarterly'!AN67</f>
        <v>22</v>
      </c>
      <c r="AO66" s="3">
        <f>'Pine Stumpage Quarterly'!AO67</f>
        <v>24</v>
      </c>
      <c r="AP66" s="3">
        <f>'Pine Stumpage Quarterly'!AP67</f>
        <v>11.75</v>
      </c>
      <c r="AQ66" s="3">
        <f>'Pine Stumpage Quarterly'!AQ67</f>
        <v>13</v>
      </c>
      <c r="AR66" s="3">
        <f>'Pine Stumpage Quarterly'!AR67</f>
        <v>21</v>
      </c>
      <c r="AS66" s="3">
        <f>'Pine Stumpage Quarterly'!AS67</f>
        <v>22.5</v>
      </c>
      <c r="AT66" s="3">
        <f>'Pine Stumpage Quarterly'!AT67</f>
        <v>12</v>
      </c>
      <c r="AU66" s="3">
        <f>'Pine Stumpage Quarterly'!AU67</f>
        <v>13</v>
      </c>
      <c r="AV66" s="3">
        <f>'Pine Stumpage Quarterly'!AX67</f>
        <v>117.16666666666667</v>
      </c>
      <c r="AW66" s="3">
        <v>1039.5533333333333</v>
      </c>
      <c r="AX66" s="3">
        <f>'Pine Stumpage Quarterly'!AZ67</f>
        <v>139.79999999999998</v>
      </c>
      <c r="AY66" s="4">
        <f>SUMPRODUCT(D66:F66,'Price Average'!D$49:F$49)+SUMPRODUCT(H66:T66,'Price Average'!H$49:T$49)+SUMPRODUCT(V66:Y66,'Price Average'!V$49:Y$49)</f>
        <v>172.44341559864694</v>
      </c>
      <c r="AZ66" s="27">
        <f>SUMPRODUCT(Z66:AB66,'Price Average'!Z$49:AB$49)+SUMPRODUCT(AD66:AO66,'Price Average'!AD$49:AO$49)+SUMPRODUCT(AR66:AU66,'Price Average'!AR$49:AU$49)</f>
        <v>22.550714285714289</v>
      </c>
      <c r="BA66" s="5" t="str">
        <f t="shared" si="4"/>
        <v>1992:2</v>
      </c>
      <c r="BB66" s="3">
        <f t="shared" si="5"/>
        <v>172.44341559864694</v>
      </c>
    </row>
    <row r="67" spans="1:54" x14ac:dyDescent="0.25">
      <c r="A67" s="2">
        <v>1992</v>
      </c>
      <c r="B67" s="2">
        <v>3</v>
      </c>
      <c r="C67" s="2">
        <f t="shared" si="6"/>
        <v>63</v>
      </c>
      <c r="D67" s="3">
        <f>'Pine Stumpage Quarterly'!D68</f>
        <v>166</v>
      </c>
      <c r="E67" s="3">
        <f>'Pine Stumpage Quarterly'!E68</f>
        <v>178</v>
      </c>
      <c r="F67" s="3">
        <f>'Pine Stumpage Quarterly'!F68</f>
        <v>178</v>
      </c>
      <c r="G67" s="3">
        <f>'Pine Stumpage Quarterly'!G68</f>
        <v>155</v>
      </c>
      <c r="H67" s="3">
        <f>'Pine Stumpage Quarterly'!H68</f>
        <v>174</v>
      </c>
      <c r="I67" s="3">
        <f>'Pine Stumpage Quarterly'!I68</f>
        <v>182</v>
      </c>
      <c r="J67" s="3">
        <f>'Pine Stumpage Quarterly'!J68</f>
        <v>225</v>
      </c>
      <c r="K67" s="3">
        <f>'Pine Stumpage Quarterly'!K68</f>
        <v>219</v>
      </c>
      <c r="L67" s="3">
        <f>'Pine Stumpage Quarterly'!L68</f>
        <v>221</v>
      </c>
      <c r="M67" s="3">
        <f>'Pine Stumpage Quarterly'!M68</f>
        <v>200</v>
      </c>
      <c r="N67" s="3">
        <f>'Pine Stumpage Quarterly'!N68</f>
        <v>170</v>
      </c>
      <c r="O67" s="3">
        <f>'Pine Stumpage Quarterly'!O68</f>
        <v>186</v>
      </c>
      <c r="P67" s="3">
        <f>'Pine Stumpage Quarterly'!P68</f>
        <v>113</v>
      </c>
      <c r="Q67" s="3">
        <f>'Pine Stumpage Quarterly'!Q68</f>
        <v>193</v>
      </c>
      <c r="R67" s="3">
        <f>'Pine Stumpage Quarterly'!R68</f>
        <v>183</v>
      </c>
      <c r="S67" s="3">
        <f>'Pine Stumpage Quarterly'!S68</f>
        <v>207</v>
      </c>
      <c r="T67" s="3">
        <f>'Pine Stumpage Quarterly'!T68</f>
        <v>91</v>
      </c>
      <c r="U67" s="3">
        <f>'Pine Stumpage Quarterly'!U68</f>
        <v>74</v>
      </c>
      <c r="V67" s="3">
        <f>'Pine Stumpage Quarterly'!V68</f>
        <v>171</v>
      </c>
      <c r="W67" s="3">
        <f>'Pine Stumpage Quarterly'!W68</f>
        <v>166</v>
      </c>
      <c r="X67" s="3">
        <f>'Pine Stumpage Quarterly'!X68</f>
        <v>124</v>
      </c>
      <c r="Y67" s="3">
        <f>'Pine Stumpage Quarterly'!Y68</f>
        <v>147</v>
      </c>
      <c r="Z67" s="3">
        <f>'Pine Stumpage Quarterly'!Z68</f>
        <v>21.5</v>
      </c>
      <c r="AA67" s="3">
        <f>'Pine Stumpage Quarterly'!AA68</f>
        <v>24.5</v>
      </c>
      <c r="AB67" s="3">
        <f>'Pine Stumpage Quarterly'!AB68</f>
        <v>20.100000000000001</v>
      </c>
      <c r="AC67" s="3">
        <f>'Pine Stumpage Quarterly'!AC68</f>
        <v>16.25</v>
      </c>
      <c r="AD67" s="3">
        <f>'Pine Stumpage Quarterly'!AD68</f>
        <v>43.6</v>
      </c>
      <c r="AE67" s="3">
        <f>'Pine Stumpage Quarterly'!AE68</f>
        <v>33.5</v>
      </c>
      <c r="AF67" s="3">
        <f>'Pine Stumpage Quarterly'!AF68</f>
        <v>25.14</v>
      </c>
      <c r="AG67" s="3">
        <f>'Pine Stumpage Quarterly'!AG68</f>
        <v>35</v>
      </c>
      <c r="AH67" s="3">
        <f>'Pine Stumpage Quarterly'!AH68</f>
        <v>25</v>
      </c>
      <c r="AI67" s="3">
        <f>'Pine Stumpage Quarterly'!AI68</f>
        <v>22.5</v>
      </c>
      <c r="AJ67" s="3">
        <f>'Pine Stumpage Quarterly'!AJ68</f>
        <v>17.559999999999999</v>
      </c>
      <c r="AK67" s="3">
        <f>'Pine Stumpage Quarterly'!AK68</f>
        <v>19.13</v>
      </c>
      <c r="AL67" s="3">
        <f>'Pine Stumpage Quarterly'!AL68</f>
        <v>12.89</v>
      </c>
      <c r="AM67" s="3">
        <f>'Pine Stumpage Quarterly'!AM68</f>
        <v>14.6</v>
      </c>
      <c r="AN67" s="3">
        <f>'Pine Stumpage Quarterly'!AN68</f>
        <v>20.100000000000001</v>
      </c>
      <c r="AO67" s="3">
        <f>'Pine Stumpage Quarterly'!AO68</f>
        <v>20.96</v>
      </c>
      <c r="AP67" s="3">
        <f>'Pine Stumpage Quarterly'!AP68</f>
        <v>12.42</v>
      </c>
      <c r="AQ67" s="3">
        <f>'Pine Stumpage Quarterly'!AQ68</f>
        <v>13</v>
      </c>
      <c r="AR67" s="3">
        <f>'Pine Stumpage Quarterly'!AR68</f>
        <v>20.68</v>
      </c>
      <c r="AS67" s="3">
        <f>'Pine Stumpage Quarterly'!AS68</f>
        <v>19.95</v>
      </c>
      <c r="AT67" s="3">
        <f>'Pine Stumpage Quarterly'!AT68</f>
        <v>12.75</v>
      </c>
      <c r="AU67" s="3">
        <f>'Pine Stumpage Quarterly'!AU68</f>
        <v>14.25</v>
      </c>
      <c r="AV67" s="3">
        <f>'Pine Stumpage Quarterly'!AX68</f>
        <v>117.86666666666667</v>
      </c>
      <c r="AW67" s="3">
        <v>1062.4666666666667</v>
      </c>
      <c r="AX67" s="3">
        <f>'Pine Stumpage Quarterly'!AZ68</f>
        <v>140.9</v>
      </c>
      <c r="AY67" s="4">
        <f>SUMPRODUCT(D67:F67,'Price Average'!D$49:F$49)+SUMPRODUCT(H67:T67,'Price Average'!H$49:T$49)+SUMPRODUCT(V67:Y67,'Price Average'!V$49:Y$49)</f>
        <v>170.71759969507841</v>
      </c>
      <c r="AZ67" s="27">
        <f>SUMPRODUCT(Z67:AB67,'Price Average'!Z$49:AB$49)+SUMPRODUCT(AD67:AO67,'Price Average'!AD$49:AO$49)+SUMPRODUCT(AR67:AU67,'Price Average'!AR$49:AU$49)</f>
        <v>24.232913894324859</v>
      </c>
      <c r="BA67" s="5" t="str">
        <f t="shared" si="4"/>
        <v>1992:3</v>
      </c>
      <c r="BB67" s="3">
        <f t="shared" si="5"/>
        <v>170.71759969507841</v>
      </c>
    </row>
    <row r="68" spans="1:54" x14ac:dyDescent="0.25">
      <c r="A68" s="2">
        <v>1992</v>
      </c>
      <c r="B68" s="2">
        <v>4</v>
      </c>
      <c r="C68" s="2">
        <f t="shared" si="6"/>
        <v>64</v>
      </c>
      <c r="D68" s="3">
        <f>'Pine Stumpage Quarterly'!D69</f>
        <v>190</v>
      </c>
      <c r="E68" s="3">
        <f>'Pine Stumpage Quarterly'!E69</f>
        <v>203</v>
      </c>
      <c r="F68" s="3">
        <f>'Pine Stumpage Quarterly'!F69</f>
        <v>192</v>
      </c>
      <c r="G68" s="3">
        <f>'Pine Stumpage Quarterly'!G69</f>
        <v>165</v>
      </c>
      <c r="H68" s="3">
        <f>'Pine Stumpage Quarterly'!H69</f>
        <v>173</v>
      </c>
      <c r="I68" s="3">
        <f>'Pine Stumpage Quarterly'!I69</f>
        <v>186</v>
      </c>
      <c r="J68" s="3">
        <f>'Pine Stumpage Quarterly'!J69</f>
        <v>186</v>
      </c>
      <c r="K68" s="3">
        <f>'Pine Stumpage Quarterly'!K69</f>
        <v>225</v>
      </c>
      <c r="L68" s="3">
        <f>'Pine Stumpage Quarterly'!L69</f>
        <v>190</v>
      </c>
      <c r="M68" s="3">
        <f>'Pine Stumpage Quarterly'!M69</f>
        <v>194</v>
      </c>
      <c r="N68" s="3">
        <f>'Pine Stumpage Quarterly'!N69</f>
        <v>188</v>
      </c>
      <c r="O68" s="3">
        <f>'Pine Stumpage Quarterly'!O69</f>
        <v>213</v>
      </c>
      <c r="P68" s="3">
        <f>'Pine Stumpage Quarterly'!P69</f>
        <v>98</v>
      </c>
      <c r="Q68" s="3">
        <f>'Pine Stumpage Quarterly'!Q69</f>
        <v>200</v>
      </c>
      <c r="R68" s="3">
        <f>'Pine Stumpage Quarterly'!R69</f>
        <v>161</v>
      </c>
      <c r="S68" s="3">
        <f>'Pine Stumpage Quarterly'!S69</f>
        <v>220</v>
      </c>
      <c r="T68" s="3">
        <f>'Pine Stumpage Quarterly'!T69</f>
        <v>88</v>
      </c>
      <c r="U68" s="3">
        <f>'Pine Stumpage Quarterly'!U69</f>
        <v>75</v>
      </c>
      <c r="V68" s="3">
        <f>'Pine Stumpage Quarterly'!V69</f>
        <v>171</v>
      </c>
      <c r="W68" s="3">
        <f>'Pine Stumpage Quarterly'!W69</f>
        <v>179</v>
      </c>
      <c r="X68" s="3">
        <f>'Pine Stumpage Quarterly'!X69</f>
        <v>125</v>
      </c>
      <c r="Y68" s="3">
        <f>'Pine Stumpage Quarterly'!Y69</f>
        <v>181</v>
      </c>
      <c r="Z68" s="3">
        <f>'Pine Stumpage Quarterly'!Z69</f>
        <v>18.170000000000002</v>
      </c>
      <c r="AA68" s="3">
        <f>'Pine Stumpage Quarterly'!AA69</f>
        <v>26.82</v>
      </c>
      <c r="AB68" s="3">
        <f>'Pine Stumpage Quarterly'!AB69</f>
        <v>18.25</v>
      </c>
      <c r="AC68" s="3">
        <f>'Pine Stumpage Quarterly'!AC69</f>
        <v>20.34</v>
      </c>
      <c r="AD68" s="3">
        <f>'Pine Stumpage Quarterly'!AD69</f>
        <v>34.11</v>
      </c>
      <c r="AE68" s="3">
        <f>'Pine Stumpage Quarterly'!AE69</f>
        <v>37.25</v>
      </c>
      <c r="AF68" s="3">
        <f>'Pine Stumpage Quarterly'!AF69</f>
        <v>27.1</v>
      </c>
      <c r="AG68" s="3">
        <f>'Pine Stumpage Quarterly'!AG69</f>
        <v>36.35</v>
      </c>
      <c r="AH68" s="3">
        <f>'Pine Stumpage Quarterly'!AH69</f>
        <v>23.75</v>
      </c>
      <c r="AI68" s="3">
        <f>'Pine Stumpage Quarterly'!AI69</f>
        <v>24.38</v>
      </c>
      <c r="AJ68" s="3">
        <f>'Pine Stumpage Quarterly'!AJ69</f>
        <v>19.2</v>
      </c>
      <c r="AK68" s="3">
        <f>'Pine Stumpage Quarterly'!AK69</f>
        <v>17.3</v>
      </c>
      <c r="AL68" s="3">
        <f>'Pine Stumpage Quarterly'!AL69</f>
        <v>18.13</v>
      </c>
      <c r="AM68" s="3">
        <f>'Pine Stumpage Quarterly'!AM69</f>
        <v>16.86</v>
      </c>
      <c r="AN68" s="3">
        <f>'Pine Stumpage Quarterly'!AN69</f>
        <v>17.829999999999998</v>
      </c>
      <c r="AO68" s="3">
        <f>'Pine Stumpage Quarterly'!AO69</f>
        <v>22.8</v>
      </c>
      <c r="AP68" s="3">
        <f>'Pine Stumpage Quarterly'!AP69</f>
        <v>12.1</v>
      </c>
      <c r="AQ68" s="3">
        <f>'Pine Stumpage Quarterly'!AQ69</f>
        <v>12.18</v>
      </c>
      <c r="AR68" s="3">
        <f>'Pine Stumpage Quarterly'!AR69</f>
        <v>21.67</v>
      </c>
      <c r="AS68" s="3">
        <f>'Pine Stumpage Quarterly'!AS69</f>
        <v>19.25</v>
      </c>
      <c r="AT68" s="3">
        <f>'Pine Stumpage Quarterly'!AT69</f>
        <v>11.5</v>
      </c>
      <c r="AU68" s="3">
        <f>'Pine Stumpage Quarterly'!AU69</f>
        <v>18.350000000000001</v>
      </c>
      <c r="AV68" s="3">
        <f>'Pine Stumpage Quarterly'!AX69</f>
        <v>117.83333333333333</v>
      </c>
      <c r="AW68" s="3">
        <v>1095.79</v>
      </c>
      <c r="AX68" s="3">
        <f>'Pine Stumpage Quarterly'!AZ69</f>
        <v>141.9</v>
      </c>
      <c r="AY68" s="4">
        <f>SUMPRODUCT(D68:F68,'Price Average'!D$49:F$49)+SUMPRODUCT(H68:T68,'Price Average'!H$49:T$49)+SUMPRODUCT(V68:Y68,'Price Average'!V$49:Y$49)</f>
        <v>175.75756348563536</v>
      </c>
      <c r="AZ68" s="27">
        <f>SUMPRODUCT(Z68:AB68,'Price Average'!Z$49:AB$49)+SUMPRODUCT(AD68:AO68,'Price Average'!AD$49:AO$49)+SUMPRODUCT(AR68:AU68,'Price Average'!AR$49:AU$49)</f>
        <v>23.239297455968693</v>
      </c>
      <c r="BA68" s="5" t="str">
        <f t="shared" si="4"/>
        <v>1992:4</v>
      </c>
      <c r="BB68" s="3">
        <f t="shared" si="5"/>
        <v>175.75756348563536</v>
      </c>
    </row>
    <row r="69" spans="1:54" x14ac:dyDescent="0.25">
      <c r="A69" s="2">
        <v>1993</v>
      </c>
      <c r="B69" s="2">
        <v>1</v>
      </c>
      <c r="C69" s="2">
        <f t="shared" si="6"/>
        <v>65</v>
      </c>
      <c r="D69" s="3">
        <f>'Pine Stumpage Quarterly'!D70</f>
        <v>232</v>
      </c>
      <c r="E69" s="3">
        <f>'Pine Stumpage Quarterly'!E70</f>
        <v>249</v>
      </c>
      <c r="F69" s="3">
        <f>'Pine Stumpage Quarterly'!F70</f>
        <v>283</v>
      </c>
      <c r="G69" s="3">
        <f>'Pine Stumpage Quarterly'!G70</f>
        <v>213</v>
      </c>
      <c r="H69" s="3">
        <f>'Pine Stumpage Quarterly'!H70</f>
        <v>188</v>
      </c>
      <c r="I69" s="3">
        <f>'Pine Stumpage Quarterly'!I70</f>
        <v>193</v>
      </c>
      <c r="J69" s="3">
        <f>'Pine Stumpage Quarterly'!J70</f>
        <v>217</v>
      </c>
      <c r="K69" s="3">
        <f>'Pine Stumpage Quarterly'!K70</f>
        <v>270</v>
      </c>
      <c r="L69" s="3">
        <f>'Pine Stumpage Quarterly'!L70</f>
        <v>204</v>
      </c>
      <c r="M69" s="3">
        <f>'Pine Stumpage Quarterly'!M70</f>
        <v>204</v>
      </c>
      <c r="N69" s="3">
        <f>'Pine Stumpage Quarterly'!N70</f>
        <v>206</v>
      </c>
      <c r="O69" s="3">
        <f>'Pine Stumpage Quarterly'!O70</f>
        <v>264</v>
      </c>
      <c r="P69" s="3">
        <f>'Pine Stumpage Quarterly'!P70</f>
        <v>122</v>
      </c>
      <c r="Q69" s="3">
        <f>'Pine Stumpage Quarterly'!Q70</f>
        <v>197</v>
      </c>
      <c r="R69" s="3">
        <f>'Pine Stumpage Quarterly'!R70</f>
        <v>199</v>
      </c>
      <c r="S69" s="3">
        <f>'Pine Stumpage Quarterly'!S70</f>
        <v>221</v>
      </c>
      <c r="T69" s="3">
        <f>'Pine Stumpage Quarterly'!T70</f>
        <v>101</v>
      </c>
      <c r="U69" s="3">
        <f>'Pine Stumpage Quarterly'!U70</f>
        <v>106</v>
      </c>
      <c r="V69" s="3">
        <f>'Pine Stumpage Quarterly'!V70</f>
        <v>205</v>
      </c>
      <c r="W69" s="3">
        <f>'Pine Stumpage Quarterly'!W70</f>
        <v>207</v>
      </c>
      <c r="X69" s="3">
        <f>'Pine Stumpage Quarterly'!X70</f>
        <v>166</v>
      </c>
      <c r="Y69" s="3">
        <f>'Pine Stumpage Quarterly'!Y70</f>
        <v>196</v>
      </c>
      <c r="Z69" s="3">
        <f>'Pine Stumpage Quarterly'!Z70</f>
        <v>25.17</v>
      </c>
      <c r="AA69" s="3">
        <f>'Pine Stumpage Quarterly'!AA70</f>
        <v>26.75</v>
      </c>
      <c r="AB69" s="3">
        <f>'Pine Stumpage Quarterly'!AB70</f>
        <v>21.17</v>
      </c>
      <c r="AC69" s="3">
        <f>'Pine Stumpage Quarterly'!AC70</f>
        <v>21.84</v>
      </c>
      <c r="AD69" s="3">
        <f>'Pine Stumpage Quarterly'!AD70</f>
        <v>50.25</v>
      </c>
      <c r="AE69" s="3">
        <f>'Pine Stumpage Quarterly'!AE70</f>
        <v>47</v>
      </c>
      <c r="AF69" s="3">
        <f>'Pine Stumpage Quarterly'!AF70</f>
        <v>31.25</v>
      </c>
      <c r="AG69" s="3">
        <f>'Pine Stumpage Quarterly'!AG70</f>
        <v>41.67</v>
      </c>
      <c r="AH69" s="3">
        <f>'Pine Stumpage Quarterly'!AH70</f>
        <v>24.33</v>
      </c>
      <c r="AI69" s="3">
        <f>'Pine Stumpage Quarterly'!AI70</f>
        <v>24.33</v>
      </c>
      <c r="AJ69" s="3">
        <f>'Pine Stumpage Quarterly'!AJ70</f>
        <v>25</v>
      </c>
      <c r="AK69" s="3">
        <f>'Pine Stumpage Quarterly'!AK70</f>
        <v>28.88</v>
      </c>
      <c r="AL69" s="3">
        <f>'Pine Stumpage Quarterly'!AL70</f>
        <v>18.13</v>
      </c>
      <c r="AM69" s="3">
        <f>'Pine Stumpage Quarterly'!AM70</f>
        <v>17.25</v>
      </c>
      <c r="AN69" s="3">
        <f>'Pine Stumpage Quarterly'!AN70</f>
        <v>23.84</v>
      </c>
      <c r="AO69" s="3">
        <f>'Pine Stumpage Quarterly'!AO70</f>
        <v>31.38</v>
      </c>
      <c r="AP69" s="3">
        <f>'Pine Stumpage Quarterly'!AP70</f>
        <v>11.93</v>
      </c>
      <c r="AQ69" s="3">
        <f>'Pine Stumpage Quarterly'!AQ70</f>
        <v>9.57</v>
      </c>
      <c r="AR69" s="3">
        <f>'Pine Stumpage Quarterly'!AR70</f>
        <v>21.5</v>
      </c>
      <c r="AS69" s="3">
        <f>'Pine Stumpage Quarterly'!AS70</f>
        <v>22.5</v>
      </c>
      <c r="AT69" s="3">
        <f>'Pine Stumpage Quarterly'!AT70</f>
        <v>12.92</v>
      </c>
      <c r="AU69" s="3">
        <f>'Pine Stumpage Quarterly'!AU70</f>
        <v>13.75</v>
      </c>
      <c r="AV69" s="3">
        <f>'Pine Stumpage Quarterly'!AX70</f>
        <v>118.36666666666667</v>
      </c>
      <c r="AW69" s="3">
        <v>1144.4733333333334</v>
      </c>
      <c r="AX69" s="3">
        <f>'Pine Stumpage Quarterly'!AZ70</f>
        <v>143.1</v>
      </c>
      <c r="AY69" s="4">
        <f>SUMPRODUCT(D69:F69,'Price Average'!D$49:F$49)+SUMPRODUCT(H69:T69,'Price Average'!H$49:T$49)+SUMPRODUCT(V69:Y69,'Price Average'!V$49:Y$49)</f>
        <v>207.00305636285674</v>
      </c>
      <c r="AZ69" s="27">
        <f>SUMPRODUCT(Z69:AB69,'Price Average'!Z$49:AB$49)+SUMPRODUCT(AD69:AO69,'Price Average'!AD$49:AO$49)+SUMPRODUCT(AR69:AU69,'Price Average'!AR$49:AU$49)</f>
        <v>28.562744944553163</v>
      </c>
      <c r="BA69" s="5" t="str">
        <f t="shared" ref="BA69:BA100" si="7">CONCATENATE(A69,":",B69)</f>
        <v>1993:1</v>
      </c>
      <c r="BB69" s="3">
        <f t="shared" ref="BB69:BB100" si="8">AY69</f>
        <v>207.00305636285674</v>
      </c>
    </row>
    <row r="70" spans="1:54" x14ac:dyDescent="0.25">
      <c r="A70" s="2">
        <v>1993</v>
      </c>
      <c r="B70" s="2">
        <v>2</v>
      </c>
      <c r="C70" s="2">
        <f t="shared" ref="C70:C93" si="9">C69+1</f>
        <v>66</v>
      </c>
      <c r="D70" s="3">
        <f>'Pine Stumpage Quarterly'!D71</f>
        <v>212</v>
      </c>
      <c r="E70" s="3">
        <f>'Pine Stumpage Quarterly'!E71</f>
        <v>274</v>
      </c>
      <c r="F70" s="3">
        <f>'Pine Stumpage Quarterly'!F71</f>
        <v>223</v>
      </c>
      <c r="G70" s="3">
        <f>'Pine Stumpage Quarterly'!G71</f>
        <v>200</v>
      </c>
      <c r="H70" s="3">
        <f>'Pine Stumpage Quarterly'!H71</f>
        <v>190</v>
      </c>
      <c r="I70" s="3">
        <f>'Pine Stumpage Quarterly'!I71</f>
        <v>214</v>
      </c>
      <c r="J70" s="3">
        <f>'Pine Stumpage Quarterly'!J71</f>
        <v>228</v>
      </c>
      <c r="K70" s="3">
        <f>'Pine Stumpage Quarterly'!K71</f>
        <v>302</v>
      </c>
      <c r="L70" s="3">
        <f>'Pine Stumpage Quarterly'!L71</f>
        <v>224</v>
      </c>
      <c r="M70" s="3">
        <f>'Pine Stumpage Quarterly'!M71</f>
        <v>215</v>
      </c>
      <c r="N70" s="3">
        <f>'Pine Stumpage Quarterly'!N71</f>
        <v>205</v>
      </c>
      <c r="O70" s="3">
        <f>'Pine Stumpage Quarterly'!O71</f>
        <v>242</v>
      </c>
      <c r="P70" s="3">
        <f>'Pine Stumpage Quarterly'!P71</f>
        <v>122</v>
      </c>
      <c r="Q70" s="3">
        <f>'Pine Stumpage Quarterly'!Q71</f>
        <v>200</v>
      </c>
      <c r="R70" s="3">
        <f>'Pine Stumpage Quarterly'!R71</f>
        <v>189</v>
      </c>
      <c r="S70" s="3">
        <f>'Pine Stumpage Quarterly'!S71</f>
        <v>221</v>
      </c>
      <c r="T70" s="3">
        <f>'Pine Stumpage Quarterly'!T71</f>
        <v>108</v>
      </c>
      <c r="U70" s="3">
        <f>'Pine Stumpage Quarterly'!U71</f>
        <v>150</v>
      </c>
      <c r="V70" s="3">
        <f>'Pine Stumpage Quarterly'!V71</f>
        <v>134</v>
      </c>
      <c r="W70" s="3">
        <f>'Pine Stumpage Quarterly'!W71</f>
        <v>227</v>
      </c>
      <c r="X70" s="3">
        <f>'Pine Stumpage Quarterly'!X71</f>
        <v>132</v>
      </c>
      <c r="Y70" s="3">
        <f>'Pine Stumpage Quarterly'!Y71</f>
        <v>215</v>
      </c>
      <c r="Z70" s="3">
        <f>'Pine Stumpage Quarterly'!Z71</f>
        <v>24</v>
      </c>
      <c r="AA70" s="3">
        <f>'Pine Stumpage Quarterly'!AA71</f>
        <v>28.67</v>
      </c>
      <c r="AB70" s="3">
        <f>'Pine Stumpage Quarterly'!AB71</f>
        <v>19.5</v>
      </c>
      <c r="AC70" s="3">
        <f>'Pine Stumpage Quarterly'!AC71</f>
        <v>18.2</v>
      </c>
      <c r="AD70" s="3">
        <f>'Pine Stumpage Quarterly'!AD71</f>
        <v>57</v>
      </c>
      <c r="AE70" s="3">
        <f>'Pine Stumpage Quarterly'!AE71</f>
        <v>42.75</v>
      </c>
      <c r="AF70" s="3">
        <f>'Pine Stumpage Quarterly'!AF71</f>
        <v>32.5</v>
      </c>
      <c r="AG70" s="3">
        <f>'Pine Stumpage Quarterly'!AG71</f>
        <v>41.17</v>
      </c>
      <c r="AH70" s="3">
        <f>'Pine Stumpage Quarterly'!AH71</f>
        <v>24.39</v>
      </c>
      <c r="AI70" s="3">
        <f>'Pine Stumpage Quarterly'!AI71</f>
        <v>21.34</v>
      </c>
      <c r="AJ70" s="3">
        <f>'Pine Stumpage Quarterly'!AJ71</f>
        <v>20.73</v>
      </c>
      <c r="AK70" s="3">
        <f>'Pine Stumpage Quarterly'!AK71</f>
        <v>23.57</v>
      </c>
      <c r="AL70" s="3">
        <f>'Pine Stumpage Quarterly'!AL71</f>
        <v>18.329999999999998</v>
      </c>
      <c r="AM70" s="3">
        <f>'Pine Stumpage Quarterly'!AM71</f>
        <v>18.59</v>
      </c>
      <c r="AN70" s="3">
        <f>'Pine Stumpage Quarterly'!AN71</f>
        <v>24.26</v>
      </c>
      <c r="AO70" s="3">
        <f>'Pine Stumpage Quarterly'!AO71</f>
        <v>30.95</v>
      </c>
      <c r="AP70" s="3">
        <f>'Pine Stumpage Quarterly'!AP71</f>
        <v>12.78</v>
      </c>
      <c r="AQ70" s="3">
        <f>'Pine Stumpage Quarterly'!AQ71</f>
        <v>11.34</v>
      </c>
      <c r="AR70" s="3">
        <f>'Pine Stumpage Quarterly'!AR71</f>
        <v>24</v>
      </c>
      <c r="AS70" s="3">
        <f>'Pine Stumpage Quarterly'!AS71</f>
        <v>23</v>
      </c>
      <c r="AT70" s="3">
        <f>'Pine Stumpage Quarterly'!AT71</f>
        <v>12.92</v>
      </c>
      <c r="AU70" s="3">
        <f>'Pine Stumpage Quarterly'!AU71</f>
        <v>13.5</v>
      </c>
      <c r="AV70" s="3">
        <f>'Pine Stumpage Quarterly'!AX71</f>
        <v>119.5</v>
      </c>
      <c r="AW70" s="3">
        <v>1158.8966666666665</v>
      </c>
      <c r="AX70" s="3">
        <f>'Pine Stumpage Quarterly'!AZ71</f>
        <v>144.20000000000002</v>
      </c>
      <c r="AY70" s="4">
        <f>SUMPRODUCT(D70:F70,'Price Average'!D$49:F$49)+SUMPRODUCT(H70:T70,'Price Average'!H$49:T$49)+SUMPRODUCT(V70:Y70,'Price Average'!V$49:Y$49)</f>
        <v>207.28253847253328</v>
      </c>
      <c r="AZ70" s="27">
        <f>SUMPRODUCT(Z70:AB70,'Price Average'!Z$49:AB$49)+SUMPRODUCT(AD70:AO70,'Price Average'!AD$49:AO$49)+SUMPRODUCT(AR70:AU70,'Price Average'!AR$49:AU$49)</f>
        <v>28.854358773646453</v>
      </c>
      <c r="BA70" s="5" t="str">
        <f t="shared" si="7"/>
        <v>1993:2</v>
      </c>
      <c r="BB70" s="3">
        <f t="shared" si="8"/>
        <v>207.28253847253328</v>
      </c>
    </row>
    <row r="71" spans="1:54" x14ac:dyDescent="0.25">
      <c r="A71" s="2">
        <v>1993</v>
      </c>
      <c r="B71" s="2">
        <v>3</v>
      </c>
      <c r="C71" s="2">
        <f t="shared" si="9"/>
        <v>67</v>
      </c>
      <c r="D71" s="3">
        <f>'Pine Stumpage Quarterly'!D72</f>
        <v>196</v>
      </c>
      <c r="E71" s="3">
        <f>'Pine Stumpage Quarterly'!E72</f>
        <v>248</v>
      </c>
      <c r="F71" s="3">
        <f>'Pine Stumpage Quarterly'!F72</f>
        <v>206</v>
      </c>
      <c r="G71" s="3">
        <f>'Pine Stumpage Quarterly'!G72</f>
        <v>213</v>
      </c>
      <c r="H71" s="3">
        <f>'Pine Stumpage Quarterly'!H72</f>
        <v>177</v>
      </c>
      <c r="I71" s="3">
        <f>'Pine Stumpage Quarterly'!I72</f>
        <v>188</v>
      </c>
      <c r="J71" s="3">
        <f>'Pine Stumpage Quarterly'!J72</f>
        <v>206</v>
      </c>
      <c r="K71" s="3">
        <f>'Pine Stumpage Quarterly'!K72</f>
        <v>231</v>
      </c>
      <c r="L71" s="3">
        <f>'Pine Stumpage Quarterly'!L72</f>
        <v>203</v>
      </c>
      <c r="M71" s="3">
        <f>'Pine Stumpage Quarterly'!M72</f>
        <v>183</v>
      </c>
      <c r="N71" s="3">
        <f>'Pine Stumpage Quarterly'!N72</f>
        <v>182</v>
      </c>
      <c r="O71" s="3">
        <f>'Pine Stumpage Quarterly'!O72</f>
        <v>194</v>
      </c>
      <c r="P71" s="3">
        <f>'Pine Stumpage Quarterly'!P72</f>
        <v>91</v>
      </c>
      <c r="Q71" s="3">
        <f>'Pine Stumpage Quarterly'!Q72</f>
        <v>160</v>
      </c>
      <c r="R71" s="3">
        <f>'Pine Stumpage Quarterly'!R72</f>
        <v>180</v>
      </c>
      <c r="S71" s="3">
        <f>'Pine Stumpage Quarterly'!S72</f>
        <v>204</v>
      </c>
      <c r="T71" s="3">
        <f>'Pine Stumpage Quarterly'!T72</f>
        <v>130</v>
      </c>
      <c r="U71" s="3">
        <f>'Pine Stumpage Quarterly'!U72</f>
        <v>153</v>
      </c>
      <c r="V71" s="3">
        <f>'Pine Stumpage Quarterly'!V72</f>
        <v>216</v>
      </c>
      <c r="W71" s="3">
        <f>'Pine Stumpage Quarterly'!W72</f>
        <v>207</v>
      </c>
      <c r="X71" s="3">
        <f>'Pine Stumpage Quarterly'!X72</f>
        <v>106</v>
      </c>
      <c r="Y71" s="3">
        <f>'Pine Stumpage Quarterly'!Y72</f>
        <v>162</v>
      </c>
      <c r="Z71" s="3">
        <f>'Pine Stumpage Quarterly'!Z72</f>
        <v>27.5</v>
      </c>
      <c r="AA71" s="3">
        <f>'Pine Stumpage Quarterly'!AA72</f>
        <v>28.65</v>
      </c>
      <c r="AB71" s="3">
        <f>'Pine Stumpage Quarterly'!AB72</f>
        <v>21.3</v>
      </c>
      <c r="AC71" s="3">
        <f>'Pine Stumpage Quarterly'!AC72</f>
        <v>17</v>
      </c>
      <c r="AD71" s="3">
        <f>'Pine Stumpage Quarterly'!AD72</f>
        <v>46.6</v>
      </c>
      <c r="AE71" s="3">
        <f>'Pine Stumpage Quarterly'!AE72</f>
        <v>40.6</v>
      </c>
      <c r="AF71" s="3">
        <f>'Pine Stumpage Quarterly'!AF72</f>
        <v>28.5</v>
      </c>
      <c r="AG71" s="3">
        <f>'Pine Stumpage Quarterly'!AG72</f>
        <v>34.65</v>
      </c>
      <c r="AH71" s="3">
        <f>'Pine Stumpage Quarterly'!AH72</f>
        <v>23.08</v>
      </c>
      <c r="AI71" s="3">
        <f>'Pine Stumpage Quarterly'!AI72</f>
        <v>20.88</v>
      </c>
      <c r="AJ71" s="3">
        <f>'Pine Stumpage Quarterly'!AJ72</f>
        <v>22.75</v>
      </c>
      <c r="AK71" s="3">
        <f>'Pine Stumpage Quarterly'!AK72</f>
        <v>19.739999999999998</v>
      </c>
      <c r="AL71" s="3">
        <f>'Pine Stumpage Quarterly'!AL72</f>
        <v>19</v>
      </c>
      <c r="AM71" s="3">
        <f>'Pine Stumpage Quarterly'!AM72</f>
        <v>16.25</v>
      </c>
      <c r="AN71" s="3">
        <f>'Pine Stumpage Quarterly'!AN72</f>
        <v>22.13</v>
      </c>
      <c r="AO71" s="3">
        <f>'Pine Stumpage Quarterly'!AO72</f>
        <v>23.78</v>
      </c>
      <c r="AP71" s="3">
        <f>'Pine Stumpage Quarterly'!AP72</f>
        <v>13.5</v>
      </c>
      <c r="AQ71" s="3">
        <f>'Pine Stumpage Quarterly'!AQ72</f>
        <v>12.75</v>
      </c>
      <c r="AR71" s="3">
        <f>'Pine Stumpage Quarterly'!AR72</f>
        <v>22.95</v>
      </c>
      <c r="AS71" s="3">
        <f>'Pine Stumpage Quarterly'!AS72</f>
        <v>22.88</v>
      </c>
      <c r="AT71" s="3">
        <f>'Pine Stumpage Quarterly'!AT72</f>
        <v>14.75</v>
      </c>
      <c r="AU71" s="3">
        <f>'Pine Stumpage Quarterly'!AU72</f>
        <v>15</v>
      </c>
      <c r="AV71" s="3">
        <f>'Pine Stumpage Quarterly'!AX72</f>
        <v>118.86666666666667</v>
      </c>
      <c r="AW71" s="3">
        <v>1193.0233333333331</v>
      </c>
      <c r="AX71" s="3">
        <f>'Pine Stumpage Quarterly'!AZ72</f>
        <v>144.76666666666668</v>
      </c>
      <c r="AY71" s="4">
        <f>SUMPRODUCT(D71:F71,'Price Average'!D$49:F$49)+SUMPRODUCT(H71:T71,'Price Average'!H$49:T$49)+SUMPRODUCT(V71:Y71,'Price Average'!V$49:Y$49)</f>
        <v>179.57026775930251</v>
      </c>
      <c r="AZ71" s="27">
        <f>SUMPRODUCT(Z71:AB71,'Price Average'!Z$49:AB$49)+SUMPRODUCT(AD71:AO71,'Price Average'!AD$49:AO$49)+SUMPRODUCT(AR71:AU71,'Price Average'!AR$49:AU$49)</f>
        <v>26.452112198303983</v>
      </c>
      <c r="BA71" s="5" t="str">
        <f t="shared" si="7"/>
        <v>1993:3</v>
      </c>
      <c r="BB71" s="3">
        <f t="shared" si="8"/>
        <v>179.57026775930251</v>
      </c>
    </row>
    <row r="72" spans="1:54" x14ac:dyDescent="0.25">
      <c r="A72" s="2">
        <v>1993</v>
      </c>
      <c r="B72" s="2">
        <v>4</v>
      </c>
      <c r="C72" s="2">
        <f t="shared" si="9"/>
        <v>68</v>
      </c>
      <c r="D72" s="3">
        <f>'Pine Stumpage Quarterly'!D73</f>
        <v>205</v>
      </c>
      <c r="E72" s="3">
        <f>'Pine Stumpage Quarterly'!E73</f>
        <v>299</v>
      </c>
      <c r="F72" s="3">
        <f>'Pine Stumpage Quarterly'!F73</f>
        <v>237</v>
      </c>
      <c r="G72" s="3">
        <f>'Pine Stumpage Quarterly'!G73</f>
        <v>227</v>
      </c>
      <c r="H72" s="3">
        <f>'Pine Stumpage Quarterly'!H73</f>
        <v>201</v>
      </c>
      <c r="I72" s="3">
        <f>'Pine Stumpage Quarterly'!I73</f>
        <v>202</v>
      </c>
      <c r="J72" s="3">
        <f>'Pine Stumpage Quarterly'!J73</f>
        <v>228</v>
      </c>
      <c r="K72" s="3">
        <f>'Pine Stumpage Quarterly'!K73</f>
        <v>257</v>
      </c>
      <c r="L72" s="3">
        <f>'Pine Stumpage Quarterly'!L73</f>
        <v>200</v>
      </c>
      <c r="M72" s="3">
        <f>'Pine Stumpage Quarterly'!M73</f>
        <v>206</v>
      </c>
      <c r="N72" s="3">
        <f>'Pine Stumpage Quarterly'!N73</f>
        <v>290</v>
      </c>
      <c r="O72" s="3">
        <f>'Pine Stumpage Quarterly'!O73</f>
        <v>283</v>
      </c>
      <c r="P72" s="3">
        <f>'Pine Stumpage Quarterly'!P73</f>
        <v>98</v>
      </c>
      <c r="Q72" s="3">
        <f>'Pine Stumpage Quarterly'!Q73</f>
        <v>189</v>
      </c>
      <c r="R72" s="3">
        <f>'Pine Stumpage Quarterly'!R73</f>
        <v>151</v>
      </c>
      <c r="S72" s="3">
        <f>'Pine Stumpage Quarterly'!S73</f>
        <v>218</v>
      </c>
      <c r="T72" s="3">
        <f>'Pine Stumpage Quarterly'!T73</f>
        <v>122</v>
      </c>
      <c r="U72" s="3">
        <f>'Pine Stumpage Quarterly'!U73</f>
        <v>147</v>
      </c>
      <c r="V72" s="3">
        <f>'Pine Stumpage Quarterly'!V73</f>
        <v>203</v>
      </c>
      <c r="W72" s="3">
        <f>'Pine Stumpage Quarterly'!W73</f>
        <v>236</v>
      </c>
      <c r="X72" s="3">
        <f>'Pine Stumpage Quarterly'!X73</f>
        <v>111</v>
      </c>
      <c r="Y72" s="3">
        <f>'Pine Stumpage Quarterly'!Y73</f>
        <v>165</v>
      </c>
      <c r="Z72" s="3">
        <f>'Pine Stumpage Quarterly'!Z73</f>
        <v>27.08</v>
      </c>
      <c r="AA72" s="3">
        <f>'Pine Stumpage Quarterly'!AA73</f>
        <v>32.659999999999997</v>
      </c>
      <c r="AB72" s="3">
        <f>'Pine Stumpage Quarterly'!AB73</f>
        <v>22</v>
      </c>
      <c r="AC72" s="3">
        <f>'Pine Stumpage Quarterly'!AC73</f>
        <v>22.25</v>
      </c>
      <c r="AD72" s="3">
        <f>'Pine Stumpage Quarterly'!AD73</f>
        <v>36.47</v>
      </c>
      <c r="AE72" s="3">
        <f>'Pine Stumpage Quarterly'!AE73</f>
        <v>35.840000000000003</v>
      </c>
      <c r="AF72" s="3">
        <f>'Pine Stumpage Quarterly'!AF73</f>
        <v>22.46</v>
      </c>
      <c r="AG72" s="3">
        <f>'Pine Stumpage Quarterly'!AG73</f>
        <v>37.72</v>
      </c>
      <c r="AH72" s="3">
        <f>'Pine Stumpage Quarterly'!AH73</f>
        <v>21.58</v>
      </c>
      <c r="AI72" s="3">
        <f>'Pine Stumpage Quarterly'!AI73</f>
        <v>21.64</v>
      </c>
      <c r="AJ72" s="3">
        <f>'Pine Stumpage Quarterly'!AJ73</f>
        <v>27.8</v>
      </c>
      <c r="AK72" s="3">
        <f>'Pine Stumpage Quarterly'!AK73</f>
        <v>22.86</v>
      </c>
      <c r="AL72" s="3">
        <f>'Pine Stumpage Quarterly'!AL73</f>
        <v>16.670000000000002</v>
      </c>
      <c r="AM72" s="3">
        <f>'Pine Stumpage Quarterly'!AM73</f>
        <v>16.75</v>
      </c>
      <c r="AN72" s="3">
        <f>'Pine Stumpage Quarterly'!AN73</f>
        <v>16.649999999999999</v>
      </c>
      <c r="AO72" s="3">
        <f>'Pine Stumpage Quarterly'!AO73</f>
        <v>22.08</v>
      </c>
      <c r="AP72" s="3">
        <f>'Pine Stumpage Quarterly'!AP73</f>
        <v>14.12</v>
      </c>
      <c r="AQ72" s="3">
        <f>'Pine Stumpage Quarterly'!AQ73</f>
        <v>14.3</v>
      </c>
      <c r="AR72" s="3">
        <f>'Pine Stumpage Quarterly'!AR73</f>
        <v>20</v>
      </c>
      <c r="AS72" s="3">
        <f>'Pine Stumpage Quarterly'!AS73</f>
        <v>19.420000000000002</v>
      </c>
      <c r="AT72" s="3">
        <f>'Pine Stumpage Quarterly'!AT73</f>
        <v>12.5</v>
      </c>
      <c r="AU72" s="3">
        <f>'Pine Stumpage Quarterly'!AU73</f>
        <v>13.55</v>
      </c>
      <c r="AV72" s="3">
        <f>'Pine Stumpage Quarterly'!AX73</f>
        <v>118.89999999999999</v>
      </c>
      <c r="AW72" s="3">
        <v>1223.5366666666669</v>
      </c>
      <c r="AX72" s="3">
        <f>'Pine Stumpage Quarterly'!AZ73</f>
        <v>145.76666666666668</v>
      </c>
      <c r="AY72" s="4">
        <f>SUMPRODUCT(D72:F72,'Price Average'!D$49:F$49)+SUMPRODUCT(H72:T72,'Price Average'!H$49:T$49)+SUMPRODUCT(V72:Y72,'Price Average'!V$49:Y$49)</f>
        <v>204.54292486540567</v>
      </c>
      <c r="AZ72" s="27">
        <f>SUMPRODUCT(Z72:AB72,'Price Average'!Z$49:AB$49)+SUMPRODUCT(AD72:AO72,'Price Average'!AD$49:AO$49)+SUMPRODUCT(AR72:AU72,'Price Average'!AR$49:AU$49)</f>
        <v>24.669654272667977</v>
      </c>
      <c r="BA72" s="5" t="str">
        <f t="shared" si="7"/>
        <v>1993:4</v>
      </c>
      <c r="BB72" s="3">
        <f t="shared" si="8"/>
        <v>204.54292486540567</v>
      </c>
    </row>
    <row r="73" spans="1:54" x14ac:dyDescent="0.25">
      <c r="A73" s="2">
        <v>1994</v>
      </c>
      <c r="B73" s="2">
        <v>1</v>
      </c>
      <c r="C73" s="2">
        <f t="shared" si="9"/>
        <v>69</v>
      </c>
      <c r="D73" s="3">
        <f>'Pine Stumpage Quarterly'!D74</f>
        <v>230</v>
      </c>
      <c r="E73" s="3">
        <f>'Pine Stumpage Quarterly'!E74</f>
        <v>395</v>
      </c>
      <c r="F73" s="3">
        <f>'Pine Stumpage Quarterly'!F74</f>
        <v>340</v>
      </c>
      <c r="G73" s="3">
        <f>'Pine Stumpage Quarterly'!G74</f>
        <v>319</v>
      </c>
      <c r="H73" s="3">
        <f>'Pine Stumpage Quarterly'!H74</f>
        <v>211</v>
      </c>
      <c r="I73" s="3">
        <f>'Pine Stumpage Quarterly'!I74</f>
        <v>212</v>
      </c>
      <c r="J73" s="3">
        <f>'Pine Stumpage Quarterly'!J74</f>
        <v>246</v>
      </c>
      <c r="K73" s="3">
        <f>'Pine Stumpage Quarterly'!K74</f>
        <v>290</v>
      </c>
      <c r="L73" s="3">
        <f>'Pine Stumpage Quarterly'!L74</f>
        <v>211</v>
      </c>
      <c r="M73" s="3">
        <f>'Pine Stumpage Quarterly'!M74</f>
        <v>247</v>
      </c>
      <c r="N73" s="3">
        <f>'Pine Stumpage Quarterly'!N74</f>
        <v>285</v>
      </c>
      <c r="O73" s="3">
        <f>'Pine Stumpage Quarterly'!O74</f>
        <v>352</v>
      </c>
      <c r="P73" s="3">
        <f>'Pine Stumpage Quarterly'!P74</f>
        <v>102</v>
      </c>
      <c r="Q73" s="3">
        <f>'Pine Stumpage Quarterly'!Q74</f>
        <v>185</v>
      </c>
      <c r="R73" s="3">
        <f>'Pine Stumpage Quarterly'!R74</f>
        <v>218</v>
      </c>
      <c r="S73" s="3">
        <f>'Pine Stumpage Quarterly'!S74</f>
        <v>242</v>
      </c>
      <c r="T73" s="3">
        <f>'Pine Stumpage Quarterly'!T74</f>
        <v>121</v>
      </c>
      <c r="U73" s="3">
        <f>'Pine Stumpage Quarterly'!U74</f>
        <v>165</v>
      </c>
      <c r="V73" s="3">
        <f>'Pine Stumpage Quarterly'!V74</f>
        <v>261</v>
      </c>
      <c r="W73" s="3">
        <f>'Pine Stumpage Quarterly'!W74</f>
        <v>274</v>
      </c>
      <c r="X73" s="3">
        <f>'Pine Stumpage Quarterly'!X74</f>
        <v>116</v>
      </c>
      <c r="Y73" s="3">
        <f>'Pine Stumpage Quarterly'!Y74</f>
        <v>170</v>
      </c>
      <c r="Z73" s="3">
        <f>'Pine Stumpage Quarterly'!Z74</f>
        <v>27.35</v>
      </c>
      <c r="AA73" s="3">
        <f>'Pine Stumpage Quarterly'!AA74</f>
        <v>33.5</v>
      </c>
      <c r="AB73" s="3">
        <f>'Pine Stumpage Quarterly'!AB74</f>
        <v>22.8</v>
      </c>
      <c r="AC73" s="3">
        <f>'Pine Stumpage Quarterly'!AC74</f>
        <v>22.91</v>
      </c>
      <c r="AD73" s="3">
        <f>'Pine Stumpage Quarterly'!AD74</f>
        <v>43.72</v>
      </c>
      <c r="AE73" s="3">
        <f>'Pine Stumpage Quarterly'!AE74</f>
        <v>41.11</v>
      </c>
      <c r="AF73" s="3">
        <f>'Pine Stumpage Quarterly'!AF74</f>
        <v>25</v>
      </c>
      <c r="AG73" s="3">
        <f>'Pine Stumpage Quarterly'!AG74</f>
        <v>34.5</v>
      </c>
      <c r="AH73" s="3">
        <f>'Pine Stumpage Quarterly'!AH74</f>
        <v>24.84</v>
      </c>
      <c r="AI73" s="3">
        <f>'Pine Stumpage Quarterly'!AI74</f>
        <v>24.13</v>
      </c>
      <c r="AJ73" s="3">
        <f>'Pine Stumpage Quarterly'!AJ74</f>
        <v>26</v>
      </c>
      <c r="AK73" s="3">
        <f>'Pine Stumpage Quarterly'!AK74</f>
        <v>23.67</v>
      </c>
      <c r="AL73" s="3">
        <f>'Pine Stumpage Quarterly'!AL74</f>
        <v>18.920000000000002</v>
      </c>
      <c r="AM73" s="3">
        <f>'Pine Stumpage Quarterly'!AM74</f>
        <v>19.239999999999998</v>
      </c>
      <c r="AN73" s="3">
        <f>'Pine Stumpage Quarterly'!AN74</f>
        <v>19.5</v>
      </c>
      <c r="AO73" s="3">
        <f>'Pine Stumpage Quarterly'!AO74</f>
        <v>24.25</v>
      </c>
      <c r="AP73" s="3">
        <f>'Pine Stumpage Quarterly'!AP74</f>
        <v>15.1</v>
      </c>
      <c r="AQ73" s="3">
        <f>'Pine Stumpage Quarterly'!AQ74</f>
        <v>14.56</v>
      </c>
      <c r="AR73" s="3">
        <f>'Pine Stumpage Quarterly'!AR74</f>
        <v>22.5</v>
      </c>
      <c r="AS73" s="3">
        <f>'Pine Stumpage Quarterly'!AS74</f>
        <v>22.45</v>
      </c>
      <c r="AT73" s="3">
        <f>'Pine Stumpage Quarterly'!AT74</f>
        <v>11</v>
      </c>
      <c r="AU73" s="3">
        <f>'Pine Stumpage Quarterly'!AU74</f>
        <v>13.63</v>
      </c>
      <c r="AV73" s="3">
        <f>'Pine Stumpage Quarterly'!AX74</f>
        <v>119.36666666666666</v>
      </c>
      <c r="AW73" s="3">
        <v>1230.2466666666664</v>
      </c>
      <c r="AX73" s="3">
        <f>'Pine Stumpage Quarterly'!AZ74</f>
        <v>146.69999999999999</v>
      </c>
      <c r="AY73" s="4">
        <f>SUMPRODUCT(D73:F73,'Price Average'!D$49:F$49)+SUMPRODUCT(H73:T73,'Price Average'!H$49:T$49)+SUMPRODUCT(V73:Y73,'Price Average'!V$49:Y$49)</f>
        <v>238.00293725284675</v>
      </c>
      <c r="AZ73" s="27">
        <f>SUMPRODUCT(Z73:AB73,'Price Average'!Z$49:AB$49)+SUMPRODUCT(AD73:AO73,'Price Average'!AD$49:AO$49)+SUMPRODUCT(AR73:AU73,'Price Average'!AR$49:AU$49)</f>
        <v>26.791099804305286</v>
      </c>
      <c r="BA73" s="5" t="str">
        <f t="shared" si="7"/>
        <v>1994:1</v>
      </c>
      <c r="BB73" s="3">
        <f t="shared" si="8"/>
        <v>238.00293725284675</v>
      </c>
    </row>
    <row r="74" spans="1:54" x14ac:dyDescent="0.25">
      <c r="A74" s="2">
        <v>1994</v>
      </c>
      <c r="B74" s="2">
        <v>2</v>
      </c>
      <c r="C74" s="2">
        <f t="shared" si="9"/>
        <v>70</v>
      </c>
      <c r="D74" s="3">
        <f>'Pine Stumpage Quarterly'!D75</f>
        <v>219</v>
      </c>
      <c r="E74" s="3">
        <f>'Pine Stumpage Quarterly'!E75</f>
        <v>340</v>
      </c>
      <c r="F74" s="3">
        <f>'Pine Stumpage Quarterly'!F75</f>
        <v>296</v>
      </c>
      <c r="G74" s="3">
        <f>'Pine Stumpage Quarterly'!G75</f>
        <v>307</v>
      </c>
      <c r="H74" s="3">
        <f>'Pine Stumpage Quarterly'!H75</f>
        <v>224</v>
      </c>
      <c r="I74" s="3">
        <f>'Pine Stumpage Quarterly'!I75</f>
        <v>211</v>
      </c>
      <c r="J74" s="3">
        <f>'Pine Stumpage Quarterly'!J75</f>
        <v>219</v>
      </c>
      <c r="K74" s="3">
        <f>'Pine Stumpage Quarterly'!K75</f>
        <v>276</v>
      </c>
      <c r="L74" s="3">
        <f>'Pine Stumpage Quarterly'!L75</f>
        <v>241</v>
      </c>
      <c r="M74" s="3">
        <f>'Pine Stumpage Quarterly'!M75</f>
        <v>294</v>
      </c>
      <c r="N74" s="3">
        <f>'Pine Stumpage Quarterly'!N75</f>
        <v>256</v>
      </c>
      <c r="O74" s="3">
        <f>'Pine Stumpage Quarterly'!O75</f>
        <v>342</v>
      </c>
      <c r="P74" s="3">
        <f>'Pine Stumpage Quarterly'!P75</f>
        <v>118</v>
      </c>
      <c r="Q74" s="3">
        <f>'Pine Stumpage Quarterly'!Q75</f>
        <v>245</v>
      </c>
      <c r="R74" s="3">
        <f>'Pine Stumpage Quarterly'!R75</f>
        <v>237</v>
      </c>
      <c r="S74" s="3">
        <f>'Pine Stumpage Quarterly'!S75</f>
        <v>274</v>
      </c>
      <c r="T74" s="3">
        <f>'Pine Stumpage Quarterly'!T75</f>
        <v>115</v>
      </c>
      <c r="U74" s="3">
        <f>'Pine Stumpage Quarterly'!U75</f>
        <v>159</v>
      </c>
      <c r="V74" s="3">
        <f>'Pine Stumpage Quarterly'!V75</f>
        <v>271</v>
      </c>
      <c r="W74" s="3">
        <f>'Pine Stumpage Quarterly'!W75</f>
        <v>245</v>
      </c>
      <c r="X74" s="3">
        <f>'Pine Stumpage Quarterly'!X75</f>
        <v>126</v>
      </c>
      <c r="Y74" s="3">
        <f>'Pine Stumpage Quarterly'!Y75</f>
        <v>182</v>
      </c>
      <c r="Z74" s="3">
        <f>'Pine Stumpage Quarterly'!Z75</f>
        <v>25.67</v>
      </c>
      <c r="AA74" s="3">
        <f>'Pine Stumpage Quarterly'!AA75</f>
        <v>29.04</v>
      </c>
      <c r="AB74" s="3">
        <f>'Pine Stumpage Quarterly'!AB75</f>
        <v>18.07</v>
      </c>
      <c r="AC74" s="3">
        <f>'Pine Stumpage Quarterly'!AC75</f>
        <v>20.56</v>
      </c>
      <c r="AD74" s="3">
        <f>'Pine Stumpage Quarterly'!AD75</f>
        <v>32.67</v>
      </c>
      <c r="AE74" s="3">
        <f>'Pine Stumpage Quarterly'!AE75</f>
        <v>30</v>
      </c>
      <c r="AF74" s="3">
        <f>'Pine Stumpage Quarterly'!AF75</f>
        <v>20.63</v>
      </c>
      <c r="AG74" s="3">
        <f>'Pine Stumpage Quarterly'!AG75</f>
        <v>31.03</v>
      </c>
      <c r="AH74" s="3">
        <f>'Pine Stumpage Quarterly'!AH75</f>
        <v>22.4</v>
      </c>
      <c r="AI74" s="3">
        <f>'Pine Stumpage Quarterly'!AI75</f>
        <v>23</v>
      </c>
      <c r="AJ74" s="3">
        <f>'Pine Stumpage Quarterly'!AJ75</f>
        <v>27.5</v>
      </c>
      <c r="AK74" s="3">
        <f>'Pine Stumpage Quarterly'!AK75</f>
        <v>20.82</v>
      </c>
      <c r="AL74" s="3">
        <f>'Pine Stumpage Quarterly'!AL75</f>
        <v>16.399999999999999</v>
      </c>
      <c r="AM74" s="3">
        <f>'Pine Stumpage Quarterly'!AM75</f>
        <v>16.079999999999998</v>
      </c>
      <c r="AN74" s="3">
        <f>'Pine Stumpage Quarterly'!AN75</f>
        <v>19</v>
      </c>
      <c r="AO74" s="3">
        <f>'Pine Stumpage Quarterly'!AO75</f>
        <v>20.75</v>
      </c>
      <c r="AP74" s="3">
        <f>'Pine Stumpage Quarterly'!AP75</f>
        <v>14.75</v>
      </c>
      <c r="AQ74" s="3">
        <f>'Pine Stumpage Quarterly'!AQ75</f>
        <v>15.6</v>
      </c>
      <c r="AR74" s="3">
        <f>'Pine Stumpage Quarterly'!AR75</f>
        <v>23.38</v>
      </c>
      <c r="AS74" s="3">
        <f>'Pine Stumpage Quarterly'!AS75</f>
        <v>19.920000000000002</v>
      </c>
      <c r="AT74" s="3">
        <f>'Pine Stumpage Quarterly'!AT75</f>
        <v>12</v>
      </c>
      <c r="AU74" s="3">
        <f>'Pine Stumpage Quarterly'!AU75</f>
        <v>14.5</v>
      </c>
      <c r="AV74" s="3">
        <f>'Pine Stumpage Quarterly'!AX75</f>
        <v>120.03333333333335</v>
      </c>
      <c r="AW74" s="3">
        <v>1201.1266666666666</v>
      </c>
      <c r="AX74" s="3">
        <f>'Pine Stumpage Quarterly'!AZ75</f>
        <v>147.63333333333333</v>
      </c>
      <c r="AY74" s="4">
        <f>SUMPRODUCT(D74:F74,'Price Average'!D$49:F$49)+SUMPRODUCT(H74:T74,'Price Average'!H$49:T$49)+SUMPRODUCT(V74:Y74,'Price Average'!V$49:Y$49)</f>
        <v>234.6462265948831</v>
      </c>
      <c r="AZ74" s="27">
        <f>SUMPRODUCT(Z74:AB74,'Price Average'!Z$49:AB$49)+SUMPRODUCT(AD74:AO74,'Price Average'!AD$49:AO$49)+SUMPRODUCT(AR74:AU74,'Price Average'!AR$49:AU$49)</f>
        <v>22.440094585779523</v>
      </c>
      <c r="BA74" s="5" t="str">
        <f t="shared" si="7"/>
        <v>1994:2</v>
      </c>
      <c r="BB74" s="3">
        <f t="shared" si="8"/>
        <v>234.6462265948831</v>
      </c>
    </row>
    <row r="75" spans="1:54" x14ac:dyDescent="0.25">
      <c r="A75" s="2">
        <v>1994</v>
      </c>
      <c r="B75" s="2">
        <v>3</v>
      </c>
      <c r="C75" s="2">
        <f t="shared" si="9"/>
        <v>71</v>
      </c>
      <c r="D75" s="3">
        <f>'Pine Stumpage Quarterly'!D76</f>
        <v>200</v>
      </c>
      <c r="E75" s="3">
        <f>'Pine Stumpage Quarterly'!E76</f>
        <v>343</v>
      </c>
      <c r="F75" s="3">
        <f>'Pine Stumpage Quarterly'!F76</f>
        <v>295</v>
      </c>
      <c r="G75" s="3">
        <f>'Pine Stumpage Quarterly'!G76</f>
        <v>252</v>
      </c>
      <c r="H75" s="3">
        <f>'Pine Stumpage Quarterly'!H76</f>
        <v>237</v>
      </c>
      <c r="I75" s="3">
        <f>'Pine Stumpage Quarterly'!I76</f>
        <v>221</v>
      </c>
      <c r="J75" s="3">
        <f>'Pine Stumpage Quarterly'!J76</f>
        <v>246</v>
      </c>
      <c r="K75" s="3">
        <f>'Pine Stumpage Quarterly'!K76</f>
        <v>280</v>
      </c>
      <c r="L75" s="3">
        <f>'Pine Stumpage Quarterly'!L76</f>
        <v>263</v>
      </c>
      <c r="M75" s="3">
        <f>'Pine Stumpage Quarterly'!M76</f>
        <v>270</v>
      </c>
      <c r="N75" s="3">
        <f>'Pine Stumpage Quarterly'!N76</f>
        <v>302</v>
      </c>
      <c r="O75" s="3">
        <f>'Pine Stumpage Quarterly'!O76</f>
        <v>339</v>
      </c>
      <c r="P75" s="3">
        <f>'Pine Stumpage Quarterly'!P76</f>
        <v>162</v>
      </c>
      <c r="Q75" s="3">
        <f>'Pine Stumpage Quarterly'!Q76</f>
        <v>235</v>
      </c>
      <c r="R75" s="3">
        <f>'Pine Stumpage Quarterly'!R76</f>
        <v>252</v>
      </c>
      <c r="S75" s="3">
        <f>'Pine Stumpage Quarterly'!S76</f>
        <v>279</v>
      </c>
      <c r="T75" s="3">
        <f>'Pine Stumpage Quarterly'!T76</f>
        <v>161</v>
      </c>
      <c r="U75" s="3">
        <f>'Pine Stumpage Quarterly'!U76</f>
        <v>178</v>
      </c>
      <c r="V75" s="3">
        <f>'Pine Stumpage Quarterly'!V76</f>
        <v>286</v>
      </c>
      <c r="W75" s="3">
        <f>'Pine Stumpage Quarterly'!W76</f>
        <v>290</v>
      </c>
      <c r="X75" s="3">
        <f>'Pine Stumpage Quarterly'!X76</f>
        <v>150</v>
      </c>
      <c r="Y75" s="3">
        <f>'Pine Stumpage Quarterly'!Y76</f>
        <v>200</v>
      </c>
      <c r="Z75" s="3">
        <f>'Pine Stumpage Quarterly'!Z76</f>
        <v>25</v>
      </c>
      <c r="AA75" s="3">
        <f>'Pine Stumpage Quarterly'!AA76</f>
        <v>33.67</v>
      </c>
      <c r="AB75" s="3">
        <f>'Pine Stumpage Quarterly'!AB76</f>
        <v>31</v>
      </c>
      <c r="AC75" s="3">
        <f>'Pine Stumpage Quarterly'!AC76</f>
        <v>25.25</v>
      </c>
      <c r="AD75" s="3">
        <f>'Pine Stumpage Quarterly'!AD76</f>
        <v>35.840000000000003</v>
      </c>
      <c r="AE75" s="3">
        <f>'Pine Stumpage Quarterly'!AE76</f>
        <v>33.68</v>
      </c>
      <c r="AF75" s="3">
        <f>'Pine Stumpage Quarterly'!AF76</f>
        <v>27.83</v>
      </c>
      <c r="AG75" s="3">
        <f>'Pine Stumpage Quarterly'!AG76</f>
        <v>31.45</v>
      </c>
      <c r="AH75" s="3">
        <f>'Pine Stumpage Quarterly'!AH76</f>
        <v>20.239999999999998</v>
      </c>
      <c r="AI75" s="3">
        <f>'Pine Stumpage Quarterly'!AI76</f>
        <v>23.56</v>
      </c>
      <c r="AJ75" s="3">
        <f>'Pine Stumpage Quarterly'!AJ76</f>
        <v>24.34</v>
      </c>
      <c r="AK75" s="3">
        <f>'Pine Stumpage Quarterly'!AK76</f>
        <v>24.33</v>
      </c>
      <c r="AL75" s="3">
        <f>'Pine Stumpage Quarterly'!AL76</f>
        <v>16.75</v>
      </c>
      <c r="AM75" s="3">
        <f>'Pine Stumpage Quarterly'!AM76</f>
        <v>14.38</v>
      </c>
      <c r="AN75" s="3">
        <f>'Pine Stumpage Quarterly'!AN76</f>
        <v>20.63</v>
      </c>
      <c r="AO75" s="3">
        <f>'Pine Stumpage Quarterly'!AO76</f>
        <v>22.07</v>
      </c>
      <c r="AP75" s="3">
        <f>'Pine Stumpage Quarterly'!AP76</f>
        <v>15.88</v>
      </c>
      <c r="AQ75" s="3">
        <f>'Pine Stumpage Quarterly'!AQ76</f>
        <v>17.13</v>
      </c>
      <c r="AR75" s="3">
        <f>'Pine Stumpage Quarterly'!AR76</f>
        <v>17.600000000000001</v>
      </c>
      <c r="AS75" s="3">
        <f>'Pine Stumpage Quarterly'!AS76</f>
        <v>16.829999999999998</v>
      </c>
      <c r="AT75" s="3">
        <f>'Pine Stumpage Quarterly'!AT76</f>
        <v>12.5</v>
      </c>
      <c r="AU75" s="3">
        <f>'Pine Stumpage Quarterly'!AU76</f>
        <v>14</v>
      </c>
      <c r="AV75" s="3">
        <f>'Pine Stumpage Quarterly'!AX76</f>
        <v>120.96666666666665</v>
      </c>
      <c r="AW75" s="3">
        <v>1249.9066666666665</v>
      </c>
      <c r="AX75" s="3">
        <f>'Pine Stumpage Quarterly'!AZ76</f>
        <v>148.93333333333331</v>
      </c>
      <c r="AY75" s="4">
        <f>SUMPRODUCT(D75:F75,'Price Average'!D$49:F$49)+SUMPRODUCT(H75:T75,'Price Average'!H$49:T$49)+SUMPRODUCT(V75:Y75,'Price Average'!V$49:Y$49)</f>
        <v>242.22345276097002</v>
      </c>
      <c r="AZ75" s="27">
        <f>SUMPRODUCT(Z75:AB75,'Price Average'!Z$49:AB$49)+SUMPRODUCT(AD75:AO75,'Price Average'!AD$49:AO$49)+SUMPRODUCT(AR75:AU75,'Price Average'!AR$49:AU$49)</f>
        <v>24.202898891063278</v>
      </c>
      <c r="BA75" s="5" t="str">
        <f t="shared" si="7"/>
        <v>1994:3</v>
      </c>
      <c r="BB75" s="3">
        <f t="shared" si="8"/>
        <v>242.22345276097002</v>
      </c>
    </row>
    <row r="76" spans="1:54" x14ac:dyDescent="0.25">
      <c r="A76" s="2">
        <v>1994</v>
      </c>
      <c r="B76" s="2">
        <v>4</v>
      </c>
      <c r="C76" s="2">
        <f t="shared" si="9"/>
        <v>72</v>
      </c>
      <c r="D76" s="3">
        <f>'Pine Stumpage Quarterly'!D77</f>
        <v>263</v>
      </c>
      <c r="E76" s="3">
        <f>'Pine Stumpage Quarterly'!E77</f>
        <v>363</v>
      </c>
      <c r="F76" s="3">
        <f>'Pine Stumpage Quarterly'!F77</f>
        <v>326</v>
      </c>
      <c r="G76" s="3">
        <f>'Pine Stumpage Quarterly'!G77</f>
        <v>266</v>
      </c>
      <c r="H76" s="3">
        <f>'Pine Stumpage Quarterly'!H77</f>
        <v>277</v>
      </c>
      <c r="I76" s="3">
        <f>'Pine Stumpage Quarterly'!I77</f>
        <v>291</v>
      </c>
      <c r="J76" s="3">
        <f>'Pine Stumpage Quarterly'!J77</f>
        <v>322</v>
      </c>
      <c r="K76" s="3">
        <f>'Pine Stumpage Quarterly'!K77</f>
        <v>340</v>
      </c>
      <c r="L76" s="3">
        <f>'Pine Stumpage Quarterly'!L77</f>
        <v>242</v>
      </c>
      <c r="M76" s="3">
        <f>'Pine Stumpage Quarterly'!M77</f>
        <v>292</v>
      </c>
      <c r="N76" s="3">
        <f>'Pine Stumpage Quarterly'!N77</f>
        <v>295</v>
      </c>
      <c r="O76" s="3">
        <f>'Pine Stumpage Quarterly'!O77</f>
        <v>336</v>
      </c>
      <c r="P76" s="3">
        <f>'Pine Stumpage Quarterly'!P77</f>
        <v>153</v>
      </c>
      <c r="Q76" s="3">
        <f>'Pine Stumpage Quarterly'!Q77</f>
        <v>223</v>
      </c>
      <c r="R76" s="3">
        <f>'Pine Stumpage Quarterly'!R77</f>
        <v>246</v>
      </c>
      <c r="S76" s="3">
        <f>'Pine Stumpage Quarterly'!S77</f>
        <v>302</v>
      </c>
      <c r="T76" s="3">
        <f>'Pine Stumpage Quarterly'!T77</f>
        <v>182</v>
      </c>
      <c r="U76" s="3">
        <f>'Pine Stumpage Quarterly'!U77</f>
        <v>209</v>
      </c>
      <c r="V76" s="3">
        <f>'Pine Stumpage Quarterly'!V77</f>
        <v>282</v>
      </c>
      <c r="W76" s="3">
        <f>'Pine Stumpage Quarterly'!W77</f>
        <v>301</v>
      </c>
      <c r="X76" s="3">
        <f>'Pine Stumpage Quarterly'!X77</f>
        <v>183</v>
      </c>
      <c r="Y76" s="3">
        <f>'Pine Stumpage Quarterly'!Y77</f>
        <v>275</v>
      </c>
      <c r="Z76" s="3">
        <f>'Pine Stumpage Quarterly'!Z77</f>
        <v>26.43</v>
      </c>
      <c r="AA76" s="3">
        <f>'Pine Stumpage Quarterly'!AA77</f>
        <v>30.67</v>
      </c>
      <c r="AB76" s="3">
        <f>'Pine Stumpage Quarterly'!AB77</f>
        <v>21.56</v>
      </c>
      <c r="AC76" s="3">
        <f>'Pine Stumpage Quarterly'!AC77</f>
        <v>20.149999999999999</v>
      </c>
      <c r="AD76" s="3">
        <f>'Pine Stumpage Quarterly'!AD77</f>
        <v>30</v>
      </c>
      <c r="AE76" s="3">
        <f>'Pine Stumpage Quarterly'!AE77</f>
        <v>34.159999999999997</v>
      </c>
      <c r="AF76" s="3">
        <f>'Pine Stumpage Quarterly'!AF77</f>
        <v>26.65</v>
      </c>
      <c r="AG76" s="3">
        <f>'Pine Stumpage Quarterly'!AG77</f>
        <v>34.67</v>
      </c>
      <c r="AH76" s="3">
        <f>'Pine Stumpage Quarterly'!AH77</f>
        <v>22.56</v>
      </c>
      <c r="AI76" s="3">
        <f>'Pine Stumpage Quarterly'!AI77</f>
        <v>19.75</v>
      </c>
      <c r="AJ76" s="3">
        <f>'Pine Stumpage Quarterly'!AJ77</f>
        <v>27.92</v>
      </c>
      <c r="AK76" s="3">
        <f>'Pine Stumpage Quarterly'!AK77</f>
        <v>31.42</v>
      </c>
      <c r="AL76" s="3">
        <f>'Pine Stumpage Quarterly'!AL77</f>
        <v>15.64</v>
      </c>
      <c r="AM76" s="3">
        <f>'Pine Stumpage Quarterly'!AM77</f>
        <v>12.91</v>
      </c>
      <c r="AN76" s="3">
        <f>'Pine Stumpage Quarterly'!AN77</f>
        <v>17.75</v>
      </c>
      <c r="AO76" s="3">
        <f>'Pine Stumpage Quarterly'!AO77</f>
        <v>23.75</v>
      </c>
      <c r="AP76" s="3">
        <f>'Pine Stumpage Quarterly'!AP77</f>
        <v>14.41</v>
      </c>
      <c r="AQ76" s="3">
        <f>'Pine Stumpage Quarterly'!AQ77</f>
        <v>14.42</v>
      </c>
      <c r="AR76" s="3">
        <f>'Pine Stumpage Quarterly'!AR77</f>
        <v>18.05</v>
      </c>
      <c r="AS76" s="3">
        <f>'Pine Stumpage Quarterly'!AS77</f>
        <v>15.25</v>
      </c>
      <c r="AT76" s="3">
        <f>'Pine Stumpage Quarterly'!AT77</f>
        <v>11.31</v>
      </c>
      <c r="AU76" s="3">
        <f>'Pine Stumpage Quarterly'!AU77</f>
        <v>12.25</v>
      </c>
      <c r="AV76" s="3">
        <f>'Pine Stumpage Quarterly'!AX77</f>
        <v>121.43333333333334</v>
      </c>
      <c r="AW76" s="3">
        <v>1248.9833333333331</v>
      </c>
      <c r="AX76" s="3">
        <f>'Pine Stumpage Quarterly'!AZ77</f>
        <v>149.63333333333333</v>
      </c>
      <c r="AY76" s="4">
        <f>SUMPRODUCT(D76:F76,'Price Average'!D$49:F$49)+SUMPRODUCT(H76:T76,'Price Average'!H$49:T$49)+SUMPRODUCT(V76:Y76,'Price Average'!V$49:Y$49)</f>
        <v>267.3886464338463</v>
      </c>
      <c r="AZ76" s="27">
        <f>SUMPRODUCT(Z76:AB76,'Price Average'!Z$49:AB$49)+SUMPRODUCT(AD76:AO76,'Price Average'!AD$49:AO$49)+SUMPRODUCT(AR76:AU76,'Price Average'!AR$49:AU$49)</f>
        <v>23.357865622961516</v>
      </c>
      <c r="BA76" s="5" t="str">
        <f t="shared" si="7"/>
        <v>1994:4</v>
      </c>
      <c r="BB76" s="3">
        <f t="shared" si="8"/>
        <v>267.3886464338463</v>
      </c>
    </row>
    <row r="77" spans="1:54" x14ac:dyDescent="0.25">
      <c r="A77" s="2">
        <v>1995</v>
      </c>
      <c r="B77" s="2">
        <v>1</v>
      </c>
      <c r="C77" s="2">
        <f t="shared" si="9"/>
        <v>73</v>
      </c>
      <c r="D77" s="3">
        <f>'Pine Stumpage Quarterly'!D78</f>
        <v>282</v>
      </c>
      <c r="E77" s="3">
        <f>'Pine Stumpage Quarterly'!E78</f>
        <v>356</v>
      </c>
      <c r="F77" s="3">
        <f>'Pine Stumpage Quarterly'!F78</f>
        <v>330</v>
      </c>
      <c r="G77" s="3">
        <f>'Pine Stumpage Quarterly'!G78</f>
        <v>351</v>
      </c>
      <c r="H77" s="3">
        <f>'Pine Stumpage Quarterly'!H78</f>
        <v>256</v>
      </c>
      <c r="I77" s="3">
        <f>'Pine Stumpage Quarterly'!I78</f>
        <v>298</v>
      </c>
      <c r="J77" s="3">
        <f>'Pine Stumpage Quarterly'!J78</f>
        <v>345</v>
      </c>
      <c r="K77" s="3">
        <f>'Pine Stumpage Quarterly'!K78</f>
        <v>382</v>
      </c>
      <c r="L77" s="3">
        <f>'Pine Stumpage Quarterly'!L78</f>
        <v>334</v>
      </c>
      <c r="M77" s="3">
        <f>'Pine Stumpage Quarterly'!M78</f>
        <v>337</v>
      </c>
      <c r="N77" s="3">
        <f>'Pine Stumpage Quarterly'!N78</f>
        <v>273</v>
      </c>
      <c r="O77" s="3">
        <f>'Pine Stumpage Quarterly'!O78</f>
        <v>389</v>
      </c>
      <c r="P77" s="3">
        <f>'Pine Stumpage Quarterly'!P78</f>
        <v>108</v>
      </c>
      <c r="Q77" s="3">
        <f>'Pine Stumpage Quarterly'!Q78</f>
        <v>224</v>
      </c>
      <c r="R77" s="3">
        <f>'Pine Stumpage Quarterly'!R78</f>
        <v>204</v>
      </c>
      <c r="S77" s="3">
        <f>'Pine Stumpage Quarterly'!S78</f>
        <v>332</v>
      </c>
      <c r="T77" s="3">
        <f>'Pine Stumpage Quarterly'!T78</f>
        <v>172</v>
      </c>
      <c r="U77" s="3">
        <f>'Pine Stumpage Quarterly'!U78</f>
        <v>185</v>
      </c>
      <c r="V77" s="3">
        <f>'Pine Stumpage Quarterly'!V78</f>
        <v>316</v>
      </c>
      <c r="W77" s="3">
        <f>'Pine Stumpage Quarterly'!W78</f>
        <v>342</v>
      </c>
      <c r="X77" s="3">
        <f>'Pine Stumpage Quarterly'!X78</f>
        <v>166</v>
      </c>
      <c r="Y77" s="3">
        <f>'Pine Stumpage Quarterly'!Y78</f>
        <v>261</v>
      </c>
      <c r="Z77" s="3">
        <f>'Pine Stumpage Quarterly'!Z78</f>
        <v>33.5</v>
      </c>
      <c r="AA77" s="3">
        <f>'Pine Stumpage Quarterly'!AA78</f>
        <v>34.68</v>
      </c>
      <c r="AB77" s="3">
        <f>'Pine Stumpage Quarterly'!AB78</f>
        <v>19.29</v>
      </c>
      <c r="AC77" s="3">
        <f>'Pine Stumpage Quarterly'!AC78</f>
        <v>17</v>
      </c>
      <c r="AD77" s="3">
        <f>'Pine Stumpage Quarterly'!AD78</f>
        <v>39.01</v>
      </c>
      <c r="AE77" s="3">
        <f>'Pine Stumpage Quarterly'!AE78</f>
        <v>42.89</v>
      </c>
      <c r="AF77" s="3">
        <f>'Pine Stumpage Quarterly'!AF78</f>
        <v>29</v>
      </c>
      <c r="AG77" s="3">
        <f>'Pine Stumpage Quarterly'!AG78</f>
        <v>42.74</v>
      </c>
      <c r="AH77" s="3">
        <f>'Pine Stumpage Quarterly'!AH78</f>
        <v>27</v>
      </c>
      <c r="AI77" s="3">
        <f>'Pine Stumpage Quarterly'!AI78</f>
        <v>20</v>
      </c>
      <c r="AJ77" s="3">
        <f>'Pine Stumpage Quarterly'!AJ78</f>
        <v>28.75</v>
      </c>
      <c r="AK77" s="3">
        <f>'Pine Stumpage Quarterly'!AK78</f>
        <v>36.25</v>
      </c>
      <c r="AL77" s="3">
        <f>'Pine Stumpage Quarterly'!AL78</f>
        <v>15.42</v>
      </c>
      <c r="AM77" s="3">
        <f>'Pine Stumpage Quarterly'!AM78</f>
        <v>13.17</v>
      </c>
      <c r="AN77" s="3">
        <f>'Pine Stumpage Quarterly'!AN78</f>
        <v>21.75</v>
      </c>
      <c r="AO77" s="3">
        <f>'Pine Stumpage Quarterly'!AO78</f>
        <v>23.96</v>
      </c>
      <c r="AP77" s="3">
        <f>'Pine Stumpage Quarterly'!AP78</f>
        <v>13.18</v>
      </c>
      <c r="AQ77" s="3">
        <f>'Pine Stumpage Quarterly'!AQ78</f>
        <v>15.14</v>
      </c>
      <c r="AR77" s="3">
        <f>'Pine Stumpage Quarterly'!AR78</f>
        <v>20.83</v>
      </c>
      <c r="AS77" s="3">
        <f>'Pine Stumpage Quarterly'!AS78</f>
        <v>17.5</v>
      </c>
      <c r="AT77" s="3">
        <f>'Pine Stumpage Quarterly'!AT78</f>
        <v>11.26</v>
      </c>
      <c r="AU77" s="3">
        <f>'Pine Stumpage Quarterly'!AU78</f>
        <v>13.82</v>
      </c>
      <c r="AV77" s="3">
        <f>'Pine Stumpage Quarterly'!AX78</f>
        <v>123.43333333333334</v>
      </c>
      <c r="AW77" s="3">
        <v>1324.2266666666667</v>
      </c>
      <c r="AX77" s="3">
        <f>'Pine Stumpage Quarterly'!AZ78</f>
        <v>150.86666666666667</v>
      </c>
      <c r="AY77" s="4">
        <f>SUMPRODUCT(D77:F77,'Price Average'!D$49:F$49)+SUMPRODUCT(H77:T77,'Price Average'!H$49:T$49)+SUMPRODUCT(V77:Y77,'Price Average'!V$49:Y$49)</f>
        <v>286.92437943684786</v>
      </c>
      <c r="AZ77" s="27">
        <f>SUMPRODUCT(Z77:AB77,'Price Average'!Z$49:AB$49)+SUMPRODUCT(AD77:AO77,'Price Average'!AD$49:AO$49)+SUMPRODUCT(AR77:AU77,'Price Average'!AR$49:AU$49)</f>
        <v>27.753340508806268</v>
      </c>
      <c r="BA77" s="5" t="str">
        <f t="shared" si="7"/>
        <v>1995:1</v>
      </c>
      <c r="BB77" s="3">
        <f t="shared" si="8"/>
        <v>286.92437943684786</v>
      </c>
    </row>
    <row r="78" spans="1:54" x14ac:dyDescent="0.25">
      <c r="A78" s="2">
        <v>1995</v>
      </c>
      <c r="B78" s="2">
        <v>2</v>
      </c>
      <c r="C78" s="2">
        <f t="shared" si="9"/>
        <v>74</v>
      </c>
      <c r="D78" s="3">
        <f>'Pine Stumpage Quarterly'!D79</f>
        <v>301</v>
      </c>
      <c r="E78" s="3">
        <f>'Pine Stumpage Quarterly'!E79</f>
        <v>374</v>
      </c>
      <c r="F78" s="3">
        <f>'Pine Stumpage Quarterly'!F79</f>
        <v>308</v>
      </c>
      <c r="G78" s="3">
        <f>'Pine Stumpage Quarterly'!G79</f>
        <v>302</v>
      </c>
      <c r="H78" s="3">
        <f>'Pine Stumpage Quarterly'!H79</f>
        <v>296</v>
      </c>
      <c r="I78" s="3">
        <f>'Pine Stumpage Quarterly'!I79</f>
        <v>310</v>
      </c>
      <c r="J78" s="3">
        <f>'Pine Stumpage Quarterly'!J79</f>
        <v>330</v>
      </c>
      <c r="K78" s="3">
        <f>'Pine Stumpage Quarterly'!K79</f>
        <v>363</v>
      </c>
      <c r="L78" s="3">
        <f>'Pine Stumpage Quarterly'!L79</f>
        <v>290</v>
      </c>
      <c r="M78" s="3">
        <f>'Pine Stumpage Quarterly'!M79</f>
        <v>325</v>
      </c>
      <c r="N78" s="3">
        <f>'Pine Stumpage Quarterly'!N79</f>
        <v>380</v>
      </c>
      <c r="O78" s="3">
        <f>'Pine Stumpage Quarterly'!O79</f>
        <v>388</v>
      </c>
      <c r="P78" s="3">
        <f>'Pine Stumpage Quarterly'!P79</f>
        <v>88</v>
      </c>
      <c r="Q78" s="3">
        <f>'Pine Stumpage Quarterly'!Q79</f>
        <v>305</v>
      </c>
      <c r="R78" s="3">
        <f>'Pine Stumpage Quarterly'!R79</f>
        <v>251</v>
      </c>
      <c r="S78" s="3">
        <f>'Pine Stumpage Quarterly'!S79</f>
        <v>324</v>
      </c>
      <c r="T78" s="3">
        <f>'Pine Stumpage Quarterly'!T79</f>
        <v>163</v>
      </c>
      <c r="U78" s="3">
        <f>'Pine Stumpage Quarterly'!U79</f>
        <v>181</v>
      </c>
      <c r="V78" s="3">
        <f>'Pine Stumpage Quarterly'!V79</f>
        <v>311</v>
      </c>
      <c r="W78" s="3">
        <f>'Pine Stumpage Quarterly'!W79</f>
        <v>312</v>
      </c>
      <c r="X78" s="3">
        <f>'Pine Stumpage Quarterly'!X79</f>
        <v>135</v>
      </c>
      <c r="Y78" s="3">
        <f>'Pine Stumpage Quarterly'!Y79</f>
        <v>235</v>
      </c>
      <c r="Z78" s="3">
        <f>'Pine Stumpage Quarterly'!Z79</f>
        <v>30.1</v>
      </c>
      <c r="AA78" s="3">
        <f>'Pine Stumpage Quarterly'!AA79</f>
        <v>34.33</v>
      </c>
      <c r="AB78" s="3">
        <f>'Pine Stumpage Quarterly'!AB79</f>
        <v>17.5</v>
      </c>
      <c r="AC78" s="3">
        <f>'Pine Stumpage Quarterly'!AC79</f>
        <v>16.37</v>
      </c>
      <c r="AD78" s="3">
        <f>'Pine Stumpage Quarterly'!AD79</f>
        <v>41.25</v>
      </c>
      <c r="AE78" s="3">
        <f>'Pine Stumpage Quarterly'!AE79</f>
        <v>36.53</v>
      </c>
      <c r="AF78" s="3">
        <f>'Pine Stumpage Quarterly'!AF79</f>
        <v>38.090000000000003</v>
      </c>
      <c r="AG78" s="3">
        <f>'Pine Stumpage Quarterly'!AG79</f>
        <v>46.25</v>
      </c>
      <c r="AH78" s="3">
        <f>'Pine Stumpage Quarterly'!AH79</f>
        <v>24</v>
      </c>
      <c r="AI78" s="3">
        <f>'Pine Stumpage Quarterly'!AI79</f>
        <v>26</v>
      </c>
      <c r="AJ78" s="3">
        <f>'Pine Stumpage Quarterly'!AJ79</f>
        <v>32.65</v>
      </c>
      <c r="AK78" s="3">
        <f>'Pine Stumpage Quarterly'!AK79</f>
        <v>29.37</v>
      </c>
      <c r="AL78" s="3">
        <f>'Pine Stumpage Quarterly'!AL79</f>
        <v>15.5</v>
      </c>
      <c r="AM78" s="3">
        <f>'Pine Stumpage Quarterly'!AM79</f>
        <v>14.2</v>
      </c>
      <c r="AN78" s="3">
        <f>'Pine Stumpage Quarterly'!AN79</f>
        <v>20</v>
      </c>
      <c r="AO78" s="3">
        <f>'Pine Stumpage Quarterly'!AO79</f>
        <v>25</v>
      </c>
      <c r="AP78" s="3">
        <f>'Pine Stumpage Quarterly'!AP79</f>
        <v>13.26</v>
      </c>
      <c r="AQ78" s="3">
        <f>'Pine Stumpage Quarterly'!AQ79</f>
        <v>15.33</v>
      </c>
      <c r="AR78" s="3">
        <f>'Pine Stumpage Quarterly'!AR79</f>
        <v>20.059999999999999</v>
      </c>
      <c r="AS78" s="3">
        <f>'Pine Stumpage Quarterly'!AS79</f>
        <v>19</v>
      </c>
      <c r="AT78" s="3">
        <f>'Pine Stumpage Quarterly'!AT79</f>
        <v>12.5</v>
      </c>
      <c r="AU78" s="3">
        <f>'Pine Stumpage Quarterly'!AU79</f>
        <v>13.5</v>
      </c>
      <c r="AV78" s="3">
        <f>'Pine Stumpage Quarterly'!AX79</f>
        <v>124.93333333333334</v>
      </c>
      <c r="AW78" s="3">
        <v>1456.0233333333335</v>
      </c>
      <c r="AX78" s="3">
        <f>'Pine Stumpage Quarterly'!AZ79</f>
        <v>152.20000000000002</v>
      </c>
      <c r="AY78" s="4">
        <f>SUMPRODUCT(D78:F78,'Price Average'!D$49:F$49)+SUMPRODUCT(H78:T78,'Price Average'!H$49:T$49)+SUMPRODUCT(V78:Y78,'Price Average'!V$49:Y$49)</f>
        <v>286.34970460717523</v>
      </c>
      <c r="AZ78" s="27">
        <f>SUMPRODUCT(Z78:AB78,'Price Average'!Z$49:AB$49)+SUMPRODUCT(AD78:AO78,'Price Average'!AD$49:AO$49)+SUMPRODUCT(AR78:AU78,'Price Average'!AR$49:AU$49)</f>
        <v>27.436519895629488</v>
      </c>
      <c r="BA78" s="5" t="str">
        <f t="shared" si="7"/>
        <v>1995:2</v>
      </c>
      <c r="BB78" s="3">
        <f t="shared" si="8"/>
        <v>286.34970460717523</v>
      </c>
    </row>
    <row r="79" spans="1:54" x14ac:dyDescent="0.25">
      <c r="A79" s="2">
        <v>1995</v>
      </c>
      <c r="B79" s="2">
        <v>3</v>
      </c>
      <c r="C79" s="2">
        <f t="shared" si="9"/>
        <v>75</v>
      </c>
      <c r="D79" s="3">
        <f>'Pine Stumpage Quarterly'!D80</f>
        <v>268</v>
      </c>
      <c r="E79" s="3">
        <f>'Pine Stumpage Quarterly'!E80</f>
        <v>312</v>
      </c>
      <c r="F79" s="3">
        <f>'Pine Stumpage Quarterly'!F80</f>
        <v>246</v>
      </c>
      <c r="G79" s="3">
        <f>'Pine Stumpage Quarterly'!G80</f>
        <v>255</v>
      </c>
      <c r="H79" s="3">
        <f>'Pine Stumpage Quarterly'!H80</f>
        <v>282</v>
      </c>
      <c r="I79" s="3">
        <f>'Pine Stumpage Quarterly'!I80</f>
        <v>263</v>
      </c>
      <c r="J79" s="3">
        <f>'Pine Stumpage Quarterly'!J80</f>
        <v>276</v>
      </c>
      <c r="K79" s="3">
        <f>'Pine Stumpage Quarterly'!K80</f>
        <v>302</v>
      </c>
      <c r="L79" s="3">
        <f>'Pine Stumpage Quarterly'!L80</f>
        <v>280</v>
      </c>
      <c r="M79" s="3">
        <f>'Pine Stumpage Quarterly'!M80</f>
        <v>263</v>
      </c>
      <c r="N79" s="3">
        <f>'Pine Stumpage Quarterly'!N80</f>
        <v>288</v>
      </c>
      <c r="O79" s="3">
        <f>'Pine Stumpage Quarterly'!O80</f>
        <v>310</v>
      </c>
      <c r="P79" s="3">
        <f>'Pine Stumpage Quarterly'!P80</f>
        <v>121</v>
      </c>
      <c r="Q79" s="3">
        <f>'Pine Stumpage Quarterly'!Q80</f>
        <v>207</v>
      </c>
      <c r="R79" s="3">
        <f>'Pine Stumpage Quarterly'!R80</f>
        <v>181</v>
      </c>
      <c r="S79" s="3">
        <f>'Pine Stumpage Quarterly'!S80</f>
        <v>330</v>
      </c>
      <c r="T79" s="3">
        <f>'Pine Stumpage Quarterly'!T80</f>
        <v>137</v>
      </c>
      <c r="U79" s="3">
        <f>'Pine Stumpage Quarterly'!U80</f>
        <v>190</v>
      </c>
      <c r="V79" s="3">
        <f>'Pine Stumpage Quarterly'!V80</f>
        <v>308</v>
      </c>
      <c r="W79" s="3">
        <f>'Pine Stumpage Quarterly'!W80</f>
        <v>300</v>
      </c>
      <c r="X79" s="3">
        <f>'Pine Stumpage Quarterly'!X80</f>
        <v>128</v>
      </c>
      <c r="Y79" s="3">
        <f>'Pine Stumpage Quarterly'!Y80</f>
        <v>192</v>
      </c>
      <c r="Z79" s="3">
        <f>'Pine Stumpage Quarterly'!Z80</f>
        <v>23.8</v>
      </c>
      <c r="AA79" s="3">
        <f>'Pine Stumpage Quarterly'!AA80</f>
        <v>34.840000000000003</v>
      </c>
      <c r="AB79" s="3">
        <f>'Pine Stumpage Quarterly'!AB80</f>
        <v>18.13</v>
      </c>
      <c r="AC79" s="3">
        <f>'Pine Stumpage Quarterly'!AC80</f>
        <v>18.68</v>
      </c>
      <c r="AD79" s="3">
        <f>'Pine Stumpage Quarterly'!AD80</f>
        <v>41.6</v>
      </c>
      <c r="AE79" s="3">
        <f>'Pine Stumpage Quarterly'!AE80</f>
        <v>37.9</v>
      </c>
      <c r="AF79" s="3">
        <f>'Pine Stumpage Quarterly'!AF80</f>
        <v>25.08</v>
      </c>
      <c r="AG79" s="3">
        <f>'Pine Stumpage Quarterly'!AG80</f>
        <v>36.03</v>
      </c>
      <c r="AH79" s="3">
        <f>'Pine Stumpage Quarterly'!AH80</f>
        <v>24.18</v>
      </c>
      <c r="AI79" s="3">
        <f>'Pine Stumpage Quarterly'!AI80</f>
        <v>29.17</v>
      </c>
      <c r="AJ79" s="3">
        <f>'Pine Stumpage Quarterly'!AJ80</f>
        <v>31.21</v>
      </c>
      <c r="AK79" s="3">
        <f>'Pine Stumpage Quarterly'!AK80</f>
        <v>25.37</v>
      </c>
      <c r="AL79" s="3">
        <f>'Pine Stumpage Quarterly'!AL80</f>
        <v>22.5</v>
      </c>
      <c r="AM79" s="3">
        <f>'Pine Stumpage Quarterly'!AM80</f>
        <v>17</v>
      </c>
      <c r="AN79" s="3">
        <f>'Pine Stumpage Quarterly'!AN80</f>
        <v>22.5</v>
      </c>
      <c r="AO79" s="3">
        <f>'Pine Stumpage Quarterly'!AO80</f>
        <v>27.95</v>
      </c>
      <c r="AP79" s="3">
        <f>'Pine Stumpage Quarterly'!AP80</f>
        <v>13.12</v>
      </c>
      <c r="AQ79" s="3">
        <f>'Pine Stumpage Quarterly'!AQ80</f>
        <v>16.61</v>
      </c>
      <c r="AR79" s="3">
        <f>'Pine Stumpage Quarterly'!AR80</f>
        <v>17.63</v>
      </c>
      <c r="AS79" s="3">
        <f>'Pine Stumpage Quarterly'!AS80</f>
        <v>20.399999999999999</v>
      </c>
      <c r="AT79" s="3">
        <f>'Pine Stumpage Quarterly'!AT80</f>
        <v>11</v>
      </c>
      <c r="AU79" s="3">
        <f>'Pine Stumpage Quarterly'!AU80</f>
        <v>12.5</v>
      </c>
      <c r="AV79" s="3">
        <f>'Pine Stumpage Quarterly'!AX80</f>
        <v>125.19999999999999</v>
      </c>
      <c r="AW79" s="3">
        <v>1571.5033333333333</v>
      </c>
      <c r="AX79" s="3">
        <f>'Pine Stumpage Quarterly'!AZ80</f>
        <v>152.86666666666665</v>
      </c>
      <c r="AY79" s="4">
        <f>SUMPRODUCT(D79:F79,'Price Average'!D$49:F$49)+SUMPRODUCT(H79:T79,'Price Average'!H$49:T$49)+SUMPRODUCT(V79:Y79,'Price Average'!V$49:Y$49)</f>
        <v>242.47931773786269</v>
      </c>
      <c r="AZ79" s="27">
        <f>SUMPRODUCT(Z79:AB79,'Price Average'!Z$49:AB$49)+SUMPRODUCT(AD79:AO79,'Price Average'!AD$49:AO$49)+SUMPRODUCT(AR79:AU79,'Price Average'!AR$49:AU$49)</f>
        <v>25.919241356816705</v>
      </c>
      <c r="BA79" s="5" t="str">
        <f t="shared" si="7"/>
        <v>1995:3</v>
      </c>
      <c r="BB79" s="3">
        <f t="shared" si="8"/>
        <v>242.47931773786269</v>
      </c>
    </row>
    <row r="80" spans="1:54" x14ac:dyDescent="0.25">
      <c r="A80" s="2">
        <v>1995</v>
      </c>
      <c r="B80" s="2">
        <v>4</v>
      </c>
      <c r="C80" s="2">
        <f t="shared" si="9"/>
        <v>76</v>
      </c>
      <c r="D80" s="3">
        <f>'Pine Stumpage Quarterly'!D81</f>
        <v>225</v>
      </c>
      <c r="E80" s="3">
        <f>'Pine Stumpage Quarterly'!E81</f>
        <v>224</v>
      </c>
      <c r="F80" s="3">
        <f>'Pine Stumpage Quarterly'!F81</f>
        <v>263</v>
      </c>
      <c r="G80" s="3">
        <f>'Pine Stumpage Quarterly'!G81</f>
        <v>275</v>
      </c>
      <c r="H80" s="3">
        <f>'Pine Stumpage Quarterly'!H81</f>
        <v>254</v>
      </c>
      <c r="I80" s="3">
        <f>'Pine Stumpage Quarterly'!I81</f>
        <v>253</v>
      </c>
      <c r="J80" s="3">
        <f>'Pine Stumpage Quarterly'!J81</f>
        <v>295</v>
      </c>
      <c r="K80" s="3">
        <f>'Pine Stumpage Quarterly'!K81</f>
        <v>323</v>
      </c>
      <c r="L80" s="3">
        <f>'Pine Stumpage Quarterly'!L81</f>
        <v>283</v>
      </c>
      <c r="M80" s="3">
        <f>'Pine Stumpage Quarterly'!M81</f>
        <v>262</v>
      </c>
      <c r="N80" s="3">
        <f>'Pine Stumpage Quarterly'!N81</f>
        <v>269</v>
      </c>
      <c r="O80" s="3">
        <f>'Pine Stumpage Quarterly'!O81</f>
        <v>312</v>
      </c>
      <c r="P80" s="3">
        <f>'Pine Stumpage Quarterly'!P81</f>
        <v>123</v>
      </c>
      <c r="Q80" s="3">
        <f>'Pine Stumpage Quarterly'!Q81</f>
        <v>187</v>
      </c>
      <c r="R80" s="3">
        <f>'Pine Stumpage Quarterly'!R81</f>
        <v>298</v>
      </c>
      <c r="S80" s="3">
        <f>'Pine Stumpage Quarterly'!S81</f>
        <v>290</v>
      </c>
      <c r="T80" s="3">
        <f>'Pine Stumpage Quarterly'!T81</f>
        <v>140</v>
      </c>
      <c r="U80" s="3">
        <f>'Pine Stumpage Quarterly'!U81</f>
        <v>187</v>
      </c>
      <c r="V80" s="3">
        <f>'Pine Stumpage Quarterly'!V81</f>
        <v>305</v>
      </c>
      <c r="W80" s="3">
        <f>'Pine Stumpage Quarterly'!W81</f>
        <v>320</v>
      </c>
      <c r="X80" s="3">
        <f>'Pine Stumpage Quarterly'!X81</f>
        <v>204</v>
      </c>
      <c r="Y80" s="3">
        <f>'Pine Stumpage Quarterly'!Y81</f>
        <v>189</v>
      </c>
      <c r="Z80" s="3">
        <f>'Pine Stumpage Quarterly'!Z81</f>
        <v>27.17</v>
      </c>
      <c r="AA80" s="3">
        <f>'Pine Stumpage Quarterly'!AA81</f>
        <v>26.14</v>
      </c>
      <c r="AB80" s="3">
        <f>'Pine Stumpage Quarterly'!AB81</f>
        <v>15.48</v>
      </c>
      <c r="AC80" s="3">
        <f>'Pine Stumpage Quarterly'!AC81</f>
        <v>18.73</v>
      </c>
      <c r="AD80" s="3">
        <f>'Pine Stumpage Quarterly'!AD81</f>
        <v>36.81</v>
      </c>
      <c r="AE80" s="3">
        <f>'Pine Stumpage Quarterly'!AE81</f>
        <v>34</v>
      </c>
      <c r="AF80" s="3">
        <f>'Pine Stumpage Quarterly'!AF81</f>
        <v>32.24</v>
      </c>
      <c r="AG80" s="3">
        <f>'Pine Stumpage Quarterly'!AG81</f>
        <v>37.83</v>
      </c>
      <c r="AH80" s="3">
        <f>'Pine Stumpage Quarterly'!AH81</f>
        <v>24.17</v>
      </c>
      <c r="AI80" s="3">
        <f>'Pine Stumpage Quarterly'!AI81</f>
        <v>24.34</v>
      </c>
      <c r="AJ80" s="3">
        <f>'Pine Stumpage Quarterly'!AJ81</f>
        <v>28.75</v>
      </c>
      <c r="AK80" s="3">
        <f>'Pine Stumpage Quarterly'!AK81</f>
        <v>26.55</v>
      </c>
      <c r="AL80" s="3">
        <f>'Pine Stumpage Quarterly'!AL81</f>
        <v>14.25</v>
      </c>
      <c r="AM80" s="3">
        <f>'Pine Stumpage Quarterly'!AM81</f>
        <v>15.75</v>
      </c>
      <c r="AN80" s="3">
        <f>'Pine Stumpage Quarterly'!AN81</f>
        <v>16.75</v>
      </c>
      <c r="AO80" s="3">
        <f>'Pine Stumpage Quarterly'!AO81</f>
        <v>28.69</v>
      </c>
      <c r="AP80" s="3">
        <f>'Pine Stumpage Quarterly'!AP81</f>
        <v>13</v>
      </c>
      <c r="AQ80" s="3">
        <f>'Pine Stumpage Quarterly'!AQ81</f>
        <v>16.5</v>
      </c>
      <c r="AR80" s="3">
        <f>'Pine Stumpage Quarterly'!AR81</f>
        <v>25</v>
      </c>
      <c r="AS80" s="3">
        <f>'Pine Stumpage Quarterly'!AS81</f>
        <v>27.9</v>
      </c>
      <c r="AT80" s="3">
        <f>'Pine Stumpage Quarterly'!AT81</f>
        <v>14.18</v>
      </c>
      <c r="AU80" s="3">
        <f>'Pine Stumpage Quarterly'!AU81</f>
        <v>14.74</v>
      </c>
      <c r="AV80" s="3">
        <f>'Pine Stumpage Quarterly'!AX81</f>
        <v>125.46666666666665</v>
      </c>
      <c r="AW80" s="3">
        <v>1668.59</v>
      </c>
      <c r="AX80" s="3">
        <f>'Pine Stumpage Quarterly'!AZ81</f>
        <v>153.6</v>
      </c>
      <c r="AY80" s="4">
        <f>SUMPRODUCT(D80:F80,'Price Average'!D$49:F$49)+SUMPRODUCT(H80:T80,'Price Average'!H$49:T$49)+SUMPRODUCT(V80:Y80,'Price Average'!V$49:Y$49)</f>
        <v>236.01759969507842</v>
      </c>
      <c r="AZ80" s="27">
        <f>SUMPRODUCT(Z80:AB80,'Price Average'!Z$49:AB$49)+SUMPRODUCT(AD80:AO80,'Price Average'!AD$49:AO$49)+SUMPRODUCT(AR80:AU80,'Price Average'!AR$49:AU$49)</f>
        <v>24.769754729288984</v>
      </c>
      <c r="BA80" s="5" t="str">
        <f t="shared" si="7"/>
        <v>1995:4</v>
      </c>
      <c r="BB80" s="3">
        <f t="shared" si="8"/>
        <v>236.01759969507842</v>
      </c>
    </row>
    <row r="81" spans="1:54" x14ac:dyDescent="0.25">
      <c r="A81" s="2">
        <v>1996</v>
      </c>
      <c r="B81" s="2">
        <v>1</v>
      </c>
      <c r="C81" s="2">
        <f t="shared" si="9"/>
        <v>77</v>
      </c>
      <c r="D81" s="3">
        <f>'Pine Stumpage Quarterly'!D82</f>
        <v>222</v>
      </c>
      <c r="E81" s="3">
        <f>'Pine Stumpage Quarterly'!E82</f>
        <v>251</v>
      </c>
      <c r="F81" s="3">
        <f>'Pine Stumpage Quarterly'!F82</f>
        <v>278</v>
      </c>
      <c r="G81" s="3">
        <f>'Pine Stumpage Quarterly'!G82</f>
        <v>225</v>
      </c>
      <c r="H81" s="3">
        <f>'Pine Stumpage Quarterly'!H82</f>
        <v>235</v>
      </c>
      <c r="I81" s="3">
        <f>'Pine Stumpage Quarterly'!I82</f>
        <v>248</v>
      </c>
      <c r="J81" s="3">
        <f>'Pine Stumpage Quarterly'!J82</f>
        <v>274</v>
      </c>
      <c r="K81" s="3">
        <f>'Pine Stumpage Quarterly'!K82</f>
        <v>301</v>
      </c>
      <c r="L81" s="3">
        <f>'Pine Stumpage Quarterly'!L82</f>
        <v>273</v>
      </c>
      <c r="M81" s="3">
        <f>'Pine Stumpage Quarterly'!M82</f>
        <v>286</v>
      </c>
      <c r="N81" s="3">
        <f>'Pine Stumpage Quarterly'!N82</f>
        <v>251</v>
      </c>
      <c r="O81" s="3">
        <f>'Pine Stumpage Quarterly'!O82</f>
        <v>276</v>
      </c>
      <c r="P81" s="3">
        <f>'Pine Stumpage Quarterly'!P82</f>
        <v>111</v>
      </c>
      <c r="Q81" s="3">
        <f>'Pine Stumpage Quarterly'!Q82</f>
        <v>256</v>
      </c>
      <c r="R81" s="3">
        <f>'Pine Stumpage Quarterly'!R82</f>
        <v>275</v>
      </c>
      <c r="S81" s="3">
        <f>'Pine Stumpage Quarterly'!S82</f>
        <v>311</v>
      </c>
      <c r="T81" s="3">
        <f>'Pine Stumpage Quarterly'!T82</f>
        <v>160</v>
      </c>
      <c r="U81" s="3">
        <f>'Pine Stumpage Quarterly'!U82</f>
        <v>188</v>
      </c>
      <c r="V81" s="3">
        <f>'Pine Stumpage Quarterly'!V82</f>
        <v>274</v>
      </c>
      <c r="W81" s="3">
        <f>'Pine Stumpage Quarterly'!W82</f>
        <v>264</v>
      </c>
      <c r="X81" s="3">
        <f>'Pine Stumpage Quarterly'!X82</f>
        <v>191</v>
      </c>
      <c r="Y81" s="3">
        <f>'Pine Stumpage Quarterly'!Y82</f>
        <v>233</v>
      </c>
      <c r="Z81" s="3">
        <f>'Pine Stumpage Quarterly'!Z82</f>
        <v>27.12</v>
      </c>
      <c r="AA81" s="3">
        <f>'Pine Stumpage Quarterly'!AA82</f>
        <v>29.17</v>
      </c>
      <c r="AB81" s="3">
        <f>'Pine Stumpage Quarterly'!AB82</f>
        <v>16.989999999999998</v>
      </c>
      <c r="AC81" s="3">
        <f>'Pine Stumpage Quarterly'!AC82</f>
        <v>18.2</v>
      </c>
      <c r="AD81" s="3">
        <f>'Pine Stumpage Quarterly'!AD82</f>
        <v>42.1</v>
      </c>
      <c r="AE81" s="3">
        <f>'Pine Stumpage Quarterly'!AE82</f>
        <v>36.53</v>
      </c>
      <c r="AF81" s="3">
        <f>'Pine Stumpage Quarterly'!AF82</f>
        <v>31.03</v>
      </c>
      <c r="AG81" s="3">
        <f>'Pine Stumpage Quarterly'!AG82</f>
        <v>34.96</v>
      </c>
      <c r="AH81" s="3">
        <f>'Pine Stumpage Quarterly'!AH82</f>
        <v>24.72</v>
      </c>
      <c r="AI81" s="3">
        <f>'Pine Stumpage Quarterly'!AI82</f>
        <v>22.67</v>
      </c>
      <c r="AJ81" s="3">
        <f>'Pine Stumpage Quarterly'!AJ82</f>
        <v>28.84</v>
      </c>
      <c r="AK81" s="3">
        <f>'Pine Stumpage Quarterly'!AK82</f>
        <v>25.75</v>
      </c>
      <c r="AL81" s="3">
        <f>'Pine Stumpage Quarterly'!AL82</f>
        <v>15.21</v>
      </c>
      <c r="AM81" s="3">
        <f>'Pine Stumpage Quarterly'!AM82</f>
        <v>13.34</v>
      </c>
      <c r="AN81" s="3">
        <f>'Pine Stumpage Quarterly'!AN82</f>
        <v>24</v>
      </c>
      <c r="AO81" s="3">
        <f>'Pine Stumpage Quarterly'!AO82</f>
        <v>26.54</v>
      </c>
      <c r="AP81" s="3">
        <f>'Pine Stumpage Quarterly'!AP82</f>
        <v>19.25</v>
      </c>
      <c r="AQ81" s="3">
        <f>'Pine Stumpage Quarterly'!AQ82</f>
        <v>29.48</v>
      </c>
      <c r="AR81" s="3">
        <f>'Pine Stumpage Quarterly'!AR82</f>
        <v>32.5</v>
      </c>
      <c r="AS81" s="3">
        <f>'Pine Stumpage Quarterly'!AS82</f>
        <v>31.5</v>
      </c>
      <c r="AT81" s="3">
        <f>'Pine Stumpage Quarterly'!AT82</f>
        <v>21.5</v>
      </c>
      <c r="AU81" s="3">
        <f>'Pine Stumpage Quarterly'!AU82</f>
        <v>15</v>
      </c>
      <c r="AV81" s="3">
        <f>'Pine Stumpage Quarterly'!AX82</f>
        <v>126.3</v>
      </c>
      <c r="AW81" s="3">
        <v>1788.77</v>
      </c>
      <c r="AX81" s="3">
        <f>'Pine Stumpage Quarterly'!AZ82</f>
        <v>155</v>
      </c>
      <c r="AY81" s="4">
        <f>SUMPRODUCT(D81:F81,'Price Average'!D$49:F$49)+SUMPRODUCT(H81:T81,'Price Average'!H$49:T$49)+SUMPRODUCT(V81:Y81,'Price Average'!V$49:Y$49)</f>
        <v>237.65859021392163</v>
      </c>
      <c r="AZ81" s="27">
        <f>SUMPRODUCT(Z81:AB81,'Price Average'!Z$49:AB$49)+SUMPRODUCT(AD81:AO81,'Price Average'!AD$49:AO$49)+SUMPRODUCT(AR81:AU81,'Price Average'!AR$49:AU$49)</f>
        <v>25.992697325505546</v>
      </c>
      <c r="BA81" s="5" t="str">
        <f t="shared" si="7"/>
        <v>1996:1</v>
      </c>
      <c r="BB81" s="3">
        <f t="shared" si="8"/>
        <v>237.65859021392163</v>
      </c>
    </row>
    <row r="82" spans="1:54" x14ac:dyDescent="0.25">
      <c r="A82" s="2">
        <v>1996</v>
      </c>
      <c r="B82" s="2">
        <v>2</v>
      </c>
      <c r="C82" s="2">
        <f t="shared" si="9"/>
        <v>78</v>
      </c>
      <c r="D82" s="3">
        <f>'Pine Stumpage Quarterly'!D83</f>
        <v>273</v>
      </c>
      <c r="E82" s="3">
        <f>'Pine Stumpage Quarterly'!E83</f>
        <v>235</v>
      </c>
      <c r="F82" s="3">
        <f>'Pine Stumpage Quarterly'!F83</f>
        <v>246</v>
      </c>
      <c r="G82" s="3">
        <f>'Pine Stumpage Quarterly'!G83</f>
        <v>184</v>
      </c>
      <c r="H82" s="3">
        <f>'Pine Stumpage Quarterly'!H83</f>
        <v>249</v>
      </c>
      <c r="I82" s="3">
        <f>'Pine Stumpage Quarterly'!I83</f>
        <v>239</v>
      </c>
      <c r="J82" s="3">
        <f>'Pine Stumpage Quarterly'!J83</f>
        <v>272</v>
      </c>
      <c r="K82" s="3">
        <f>'Pine Stumpage Quarterly'!K83</f>
        <v>298</v>
      </c>
      <c r="L82" s="3">
        <f>'Pine Stumpage Quarterly'!L83</f>
        <v>221</v>
      </c>
      <c r="M82" s="3">
        <f>'Pine Stumpage Quarterly'!M83</f>
        <v>218</v>
      </c>
      <c r="N82" s="3">
        <f>'Pine Stumpage Quarterly'!N83</f>
        <v>219</v>
      </c>
      <c r="O82" s="3">
        <f>'Pine Stumpage Quarterly'!O83</f>
        <v>262</v>
      </c>
      <c r="P82" s="3">
        <f>'Pine Stumpage Quarterly'!P83</f>
        <v>87</v>
      </c>
      <c r="Q82" s="3">
        <f>'Pine Stumpage Quarterly'!Q83</f>
        <v>231</v>
      </c>
      <c r="R82" s="3">
        <f>'Pine Stumpage Quarterly'!R83</f>
        <v>243</v>
      </c>
      <c r="S82" s="3">
        <f>'Pine Stumpage Quarterly'!S83</f>
        <v>296</v>
      </c>
      <c r="T82" s="3">
        <f>'Pine Stumpage Quarterly'!T83</f>
        <v>143</v>
      </c>
      <c r="U82" s="3">
        <f>'Pine Stumpage Quarterly'!U83</f>
        <v>146</v>
      </c>
      <c r="V82" s="3">
        <f>'Pine Stumpage Quarterly'!V83</f>
        <v>214</v>
      </c>
      <c r="W82" s="3">
        <f>'Pine Stumpage Quarterly'!W83</f>
        <v>242</v>
      </c>
      <c r="X82" s="3">
        <f>'Pine Stumpage Quarterly'!X83</f>
        <v>143</v>
      </c>
      <c r="Y82" s="3">
        <f>'Pine Stumpage Quarterly'!Y83</f>
        <v>224</v>
      </c>
      <c r="Z82" s="3">
        <f>'Pine Stumpage Quarterly'!Z83</f>
        <v>21.51</v>
      </c>
      <c r="AA82" s="3">
        <f>'Pine Stumpage Quarterly'!AA83</f>
        <v>27.39</v>
      </c>
      <c r="AB82" s="3">
        <f>'Pine Stumpage Quarterly'!AB83</f>
        <v>20.69</v>
      </c>
      <c r="AC82" s="3">
        <f>'Pine Stumpage Quarterly'!AC83</f>
        <v>14.07</v>
      </c>
      <c r="AD82" s="3">
        <f>'Pine Stumpage Quarterly'!AD83</f>
        <v>40.049999999999997</v>
      </c>
      <c r="AE82" s="3">
        <f>'Pine Stumpage Quarterly'!AE83</f>
        <v>33.79</v>
      </c>
      <c r="AF82" s="3">
        <f>'Pine Stumpage Quarterly'!AF83</f>
        <v>25.54</v>
      </c>
      <c r="AG82" s="3">
        <f>'Pine Stumpage Quarterly'!AG83</f>
        <v>36.1</v>
      </c>
      <c r="AH82" s="3">
        <f>'Pine Stumpage Quarterly'!AH83</f>
        <v>20.94</v>
      </c>
      <c r="AI82" s="3">
        <f>'Pine Stumpage Quarterly'!AI83</f>
        <v>17.8</v>
      </c>
      <c r="AJ82" s="3">
        <f>'Pine Stumpage Quarterly'!AJ83</f>
        <v>27.5</v>
      </c>
      <c r="AK82" s="3">
        <f>'Pine Stumpage Quarterly'!AK83</f>
        <v>23.82</v>
      </c>
      <c r="AL82" s="3">
        <f>'Pine Stumpage Quarterly'!AL83</f>
        <v>15</v>
      </c>
      <c r="AM82" s="3">
        <f>'Pine Stumpage Quarterly'!AM83</f>
        <v>14.71</v>
      </c>
      <c r="AN82" s="3">
        <f>'Pine Stumpage Quarterly'!AN83</f>
        <v>19.3</v>
      </c>
      <c r="AO82" s="3">
        <f>'Pine Stumpage Quarterly'!AO83</f>
        <v>25.25</v>
      </c>
      <c r="AP82" s="3">
        <f>'Pine Stumpage Quarterly'!AP83</f>
        <v>20</v>
      </c>
      <c r="AQ82" s="3">
        <f>'Pine Stumpage Quarterly'!AQ83</f>
        <v>28.14</v>
      </c>
      <c r="AR82" s="3">
        <f>'Pine Stumpage Quarterly'!AR83</f>
        <v>13.96</v>
      </c>
      <c r="AS82" s="3">
        <f>'Pine Stumpage Quarterly'!AS83</f>
        <v>18.71</v>
      </c>
      <c r="AT82" s="3">
        <f>'Pine Stumpage Quarterly'!AT83</f>
        <v>10.89</v>
      </c>
      <c r="AU82" s="3">
        <f>'Pine Stumpage Quarterly'!AU83</f>
        <v>14.55</v>
      </c>
      <c r="AV82" s="3">
        <f>'Pine Stumpage Quarterly'!AX83</f>
        <v>127.83333333333333</v>
      </c>
      <c r="AW82" s="3">
        <v>1866.24</v>
      </c>
      <c r="AX82" s="3">
        <f>'Pine Stumpage Quarterly'!AZ83</f>
        <v>156.53333333333333</v>
      </c>
      <c r="AY82" s="4">
        <f>SUMPRODUCT(D82:F82,'Price Average'!D$49:F$49)+SUMPRODUCT(H82:T82,'Price Average'!H$49:T$49)+SUMPRODUCT(V82:Y82,'Price Average'!V$49:Y$49)</f>
        <v>220.8207013197389</v>
      </c>
      <c r="AZ82" s="27">
        <f>SUMPRODUCT(Z82:AB82,'Price Average'!Z$49:AB$49)+SUMPRODUCT(AD82:AO82,'Price Average'!AD$49:AO$49)+SUMPRODUCT(AR82:AU82,'Price Average'!AR$49:AU$49)</f>
        <v>23.94624200913243</v>
      </c>
      <c r="BA82" s="5" t="str">
        <f t="shared" si="7"/>
        <v>1996:2</v>
      </c>
      <c r="BB82" s="3">
        <f t="shared" si="8"/>
        <v>220.8207013197389</v>
      </c>
    </row>
    <row r="83" spans="1:54" x14ac:dyDescent="0.25">
      <c r="A83" s="2">
        <v>1996</v>
      </c>
      <c r="B83" s="2">
        <v>3</v>
      </c>
      <c r="C83" s="2">
        <f t="shared" si="9"/>
        <v>79</v>
      </c>
      <c r="D83" s="3">
        <f>'Pine Stumpage Quarterly'!D84</f>
        <v>236</v>
      </c>
      <c r="E83" s="3">
        <f>'Pine Stumpage Quarterly'!E84</f>
        <v>277</v>
      </c>
      <c r="F83" s="3">
        <f>'Pine Stumpage Quarterly'!F84</f>
        <v>258</v>
      </c>
      <c r="G83" s="3">
        <f>'Pine Stumpage Quarterly'!G84</f>
        <v>203</v>
      </c>
      <c r="H83" s="3">
        <f>'Pine Stumpage Quarterly'!H84</f>
        <v>240</v>
      </c>
      <c r="I83" s="3">
        <f>'Pine Stumpage Quarterly'!I84</f>
        <v>227</v>
      </c>
      <c r="J83" s="3">
        <f>'Pine Stumpage Quarterly'!J84</f>
        <v>239</v>
      </c>
      <c r="K83" s="3">
        <f>'Pine Stumpage Quarterly'!K84</f>
        <v>319</v>
      </c>
      <c r="L83" s="3">
        <f>'Pine Stumpage Quarterly'!L84</f>
        <v>257</v>
      </c>
      <c r="M83" s="3">
        <f>'Pine Stumpage Quarterly'!M84</f>
        <v>225</v>
      </c>
      <c r="N83" s="3">
        <f>'Pine Stumpage Quarterly'!N84</f>
        <v>288</v>
      </c>
      <c r="O83" s="3">
        <f>'Pine Stumpage Quarterly'!O84</f>
        <v>245</v>
      </c>
      <c r="P83" s="3">
        <f>'Pine Stumpage Quarterly'!P84</f>
        <v>104</v>
      </c>
      <c r="Q83" s="3">
        <f>'Pine Stumpage Quarterly'!Q84</f>
        <v>250</v>
      </c>
      <c r="R83" s="3">
        <f>'Pine Stumpage Quarterly'!R84</f>
        <v>249</v>
      </c>
      <c r="S83" s="3">
        <f>'Pine Stumpage Quarterly'!S84</f>
        <v>287</v>
      </c>
      <c r="T83" s="3">
        <f>'Pine Stumpage Quarterly'!T84</f>
        <v>135</v>
      </c>
      <c r="U83" s="3">
        <f>'Pine Stumpage Quarterly'!U84</f>
        <v>114</v>
      </c>
      <c r="V83" s="3">
        <f>'Pine Stumpage Quarterly'!V84</f>
        <v>254</v>
      </c>
      <c r="W83" s="3">
        <f>'Pine Stumpage Quarterly'!W84</f>
        <v>241</v>
      </c>
      <c r="X83" s="3">
        <f>'Pine Stumpage Quarterly'!X84</f>
        <v>116</v>
      </c>
      <c r="Y83" s="3">
        <f>'Pine Stumpage Quarterly'!Y84</f>
        <v>190</v>
      </c>
      <c r="Z83" s="3">
        <f>'Pine Stumpage Quarterly'!Z84</f>
        <v>25.92</v>
      </c>
      <c r="AA83" s="3">
        <f>'Pine Stumpage Quarterly'!AA84</f>
        <v>29.55</v>
      </c>
      <c r="AB83" s="3">
        <f>'Pine Stumpage Quarterly'!AB84</f>
        <v>19.96</v>
      </c>
      <c r="AC83" s="3">
        <f>'Pine Stumpage Quarterly'!AC84</f>
        <v>12.5</v>
      </c>
      <c r="AD83" s="3">
        <f>'Pine Stumpage Quarterly'!AD84</f>
        <v>38.700000000000003</v>
      </c>
      <c r="AE83" s="3">
        <f>'Pine Stumpage Quarterly'!AE84</f>
        <v>33.33</v>
      </c>
      <c r="AF83" s="3">
        <f>'Pine Stumpage Quarterly'!AF84</f>
        <v>23.6</v>
      </c>
      <c r="AG83" s="3">
        <f>'Pine Stumpage Quarterly'!AG84</f>
        <v>28.4</v>
      </c>
      <c r="AH83" s="3">
        <f>'Pine Stumpage Quarterly'!AH84</f>
        <v>21.44</v>
      </c>
      <c r="AI83" s="3">
        <f>'Pine Stumpage Quarterly'!AI84</f>
        <v>17.53</v>
      </c>
      <c r="AJ83" s="3">
        <f>'Pine Stumpage Quarterly'!AJ84</f>
        <v>28.48</v>
      </c>
      <c r="AK83" s="3">
        <f>'Pine Stumpage Quarterly'!AK84</f>
        <v>21.84</v>
      </c>
      <c r="AL83" s="3">
        <f>'Pine Stumpage Quarterly'!AL84</f>
        <v>12.38</v>
      </c>
      <c r="AM83" s="3">
        <f>'Pine Stumpage Quarterly'!AM84</f>
        <v>10.02</v>
      </c>
      <c r="AN83" s="3">
        <f>'Pine Stumpage Quarterly'!AN84</f>
        <v>20.38</v>
      </c>
      <c r="AO83" s="3">
        <f>'Pine Stumpage Quarterly'!AO84</f>
        <v>24.41</v>
      </c>
      <c r="AP83" s="3">
        <f>'Pine Stumpage Quarterly'!AP84</f>
        <v>26.25</v>
      </c>
      <c r="AQ83" s="3">
        <f>'Pine Stumpage Quarterly'!AQ84</f>
        <v>26.8</v>
      </c>
      <c r="AR83" s="3">
        <f>'Pine Stumpage Quarterly'!AR84</f>
        <v>17.59</v>
      </c>
      <c r="AS83" s="3">
        <f>'Pine Stumpage Quarterly'!AS84</f>
        <v>19.93</v>
      </c>
      <c r="AT83" s="3">
        <f>'Pine Stumpage Quarterly'!AT84</f>
        <v>14.67</v>
      </c>
      <c r="AU83" s="3">
        <f>'Pine Stumpage Quarterly'!AU84</f>
        <v>18.149999999999999</v>
      </c>
      <c r="AV83" s="3">
        <f>'Pine Stumpage Quarterly'!AX84</f>
        <v>128.16666666666666</v>
      </c>
      <c r="AW83" s="3">
        <v>1863.3266666666664</v>
      </c>
      <c r="AX83" s="3">
        <f>'Pine Stumpage Quarterly'!AZ84</f>
        <v>157.36666666666667</v>
      </c>
      <c r="AY83" s="4">
        <f>SUMPRODUCT(D83:F83,'Price Average'!D$49:F$49)+SUMPRODUCT(H83:T83,'Price Average'!H$49:T$49)+SUMPRODUCT(V83:Y83,'Price Average'!V$49:Y$49)</f>
        <v>227.31719472104436</v>
      </c>
      <c r="AZ83" s="27">
        <f>SUMPRODUCT(Z83:AB83,'Price Average'!Z$49:AB$49)+SUMPRODUCT(AD83:AO83,'Price Average'!AD$49:AO$49)+SUMPRODUCT(AR83:AU83,'Price Average'!AR$49:AU$49)</f>
        <v>23.394773646444886</v>
      </c>
      <c r="BA83" s="5" t="str">
        <f t="shared" si="7"/>
        <v>1996:3</v>
      </c>
      <c r="BB83" s="3">
        <f t="shared" si="8"/>
        <v>227.31719472104436</v>
      </c>
    </row>
    <row r="84" spans="1:54" x14ac:dyDescent="0.25">
      <c r="A84" s="2">
        <v>1996</v>
      </c>
      <c r="B84" s="2">
        <v>4</v>
      </c>
      <c r="C84" s="2">
        <f t="shared" si="9"/>
        <v>80</v>
      </c>
      <c r="D84" s="3">
        <f>'Pine Stumpage Quarterly'!D85</f>
        <v>268</v>
      </c>
      <c r="E84" s="3">
        <f>'Pine Stumpage Quarterly'!E85</f>
        <v>311</v>
      </c>
      <c r="F84" s="3">
        <f>'Pine Stumpage Quarterly'!F85</f>
        <v>287</v>
      </c>
      <c r="G84" s="3">
        <f>'Pine Stumpage Quarterly'!G85</f>
        <v>160</v>
      </c>
      <c r="H84" s="3">
        <f>'Pine Stumpage Quarterly'!H85</f>
        <v>241</v>
      </c>
      <c r="I84" s="3">
        <f>'Pine Stumpage Quarterly'!I85</f>
        <v>242</v>
      </c>
      <c r="J84" s="3">
        <f>'Pine Stumpage Quarterly'!J85</f>
        <v>324</v>
      </c>
      <c r="K84" s="3">
        <f>'Pine Stumpage Quarterly'!K85</f>
        <v>350</v>
      </c>
      <c r="L84" s="3">
        <f>'Pine Stumpage Quarterly'!L85</f>
        <v>297</v>
      </c>
      <c r="M84" s="3">
        <f>'Pine Stumpage Quarterly'!M85</f>
        <v>254</v>
      </c>
      <c r="N84" s="3">
        <f>'Pine Stumpage Quarterly'!N85</f>
        <v>315</v>
      </c>
      <c r="O84" s="3">
        <f>'Pine Stumpage Quarterly'!O85</f>
        <v>309</v>
      </c>
      <c r="P84" s="3">
        <f>'Pine Stumpage Quarterly'!P85</f>
        <v>90</v>
      </c>
      <c r="Q84" s="3">
        <f>'Pine Stumpage Quarterly'!Q85</f>
        <v>311</v>
      </c>
      <c r="R84" s="3">
        <f>'Pine Stumpage Quarterly'!R85</f>
        <v>259</v>
      </c>
      <c r="S84" s="3">
        <f>'Pine Stumpage Quarterly'!S85</f>
        <v>315</v>
      </c>
      <c r="T84" s="3">
        <f>'Pine Stumpage Quarterly'!T85</f>
        <v>114</v>
      </c>
      <c r="U84" s="3">
        <f>'Pine Stumpage Quarterly'!U85</f>
        <v>150</v>
      </c>
      <c r="V84" s="3">
        <f>'Pine Stumpage Quarterly'!V85</f>
        <v>312</v>
      </c>
      <c r="W84" s="3">
        <f>'Pine Stumpage Quarterly'!W85</f>
        <v>330</v>
      </c>
      <c r="X84" s="3">
        <f>'Pine Stumpage Quarterly'!X85</f>
        <v>120</v>
      </c>
      <c r="Y84" s="3">
        <f>'Pine Stumpage Quarterly'!Y85</f>
        <v>245</v>
      </c>
      <c r="Z84" s="3">
        <f>'Pine Stumpage Quarterly'!Z85</f>
        <v>24.64</v>
      </c>
      <c r="AA84" s="3">
        <f>'Pine Stumpage Quarterly'!AA85</f>
        <v>30.44</v>
      </c>
      <c r="AB84" s="3">
        <f>'Pine Stumpage Quarterly'!AB85</f>
        <v>16.98</v>
      </c>
      <c r="AC84" s="3">
        <f>'Pine Stumpage Quarterly'!AC85</f>
        <v>13.4</v>
      </c>
      <c r="AD84" s="3">
        <f>'Pine Stumpage Quarterly'!AD85</f>
        <v>44.09</v>
      </c>
      <c r="AE84" s="3">
        <f>'Pine Stumpage Quarterly'!AE85</f>
        <v>33.57</v>
      </c>
      <c r="AF84" s="3">
        <f>'Pine Stumpage Quarterly'!AF85</f>
        <v>29.17</v>
      </c>
      <c r="AG84" s="3">
        <f>'Pine Stumpage Quarterly'!AG85</f>
        <v>41.46</v>
      </c>
      <c r="AH84" s="3">
        <f>'Pine Stumpage Quarterly'!AH85</f>
        <v>24.48</v>
      </c>
      <c r="AI84" s="3">
        <f>'Pine Stumpage Quarterly'!AI85</f>
        <v>22.25</v>
      </c>
      <c r="AJ84" s="3">
        <f>'Pine Stumpage Quarterly'!AJ85</f>
        <v>31.16</v>
      </c>
      <c r="AK84" s="3">
        <f>'Pine Stumpage Quarterly'!AK85</f>
        <v>25.8</v>
      </c>
      <c r="AL84" s="3">
        <f>'Pine Stumpage Quarterly'!AL85</f>
        <v>13.31</v>
      </c>
      <c r="AM84" s="3">
        <f>'Pine Stumpage Quarterly'!AM85</f>
        <v>15.97</v>
      </c>
      <c r="AN84" s="3">
        <f>'Pine Stumpage Quarterly'!AN85</f>
        <v>21.77</v>
      </c>
      <c r="AO84" s="3">
        <f>'Pine Stumpage Quarterly'!AO85</f>
        <v>26.58</v>
      </c>
      <c r="AP84" s="3">
        <f>'Pine Stumpage Quarterly'!AP85</f>
        <v>27.21</v>
      </c>
      <c r="AQ84" s="3">
        <f>'Pine Stumpage Quarterly'!AQ85</f>
        <v>25.26</v>
      </c>
      <c r="AR84" s="3">
        <f>'Pine Stumpage Quarterly'!AR85</f>
        <v>18.2</v>
      </c>
      <c r="AS84" s="3">
        <f>'Pine Stumpage Quarterly'!AS85</f>
        <v>18.28</v>
      </c>
      <c r="AT84" s="3">
        <f>'Pine Stumpage Quarterly'!AT85</f>
        <v>14.25</v>
      </c>
      <c r="AU84" s="3">
        <f>'Pine Stumpage Quarterly'!AU85</f>
        <v>14.88</v>
      </c>
      <c r="AV84" s="3">
        <f>'Pine Stumpage Quarterly'!AX85</f>
        <v>128.43333333333331</v>
      </c>
      <c r="AW84" s="3">
        <v>2085.27</v>
      </c>
      <c r="AX84" s="3">
        <f>'Pine Stumpage Quarterly'!AZ85</f>
        <v>158.5</v>
      </c>
      <c r="AY84" s="4">
        <f>SUMPRODUCT(D84:F84,'Price Average'!D$49:F$49)+SUMPRODUCT(H84:T84,'Price Average'!H$49:T$49)+SUMPRODUCT(V84:Y84,'Price Average'!V$49:Y$49)</f>
        <v>260.8425580065749</v>
      </c>
      <c r="AZ84" s="27">
        <f>SUMPRODUCT(Z84:AB84,'Price Average'!Z$49:AB$49)+SUMPRODUCT(AD84:AO84,'Price Average'!AD$49:AO$49)+SUMPRODUCT(AR84:AU84,'Price Average'!AR$49:AU$49)</f>
        <v>26.169891063274633</v>
      </c>
      <c r="BA84" s="5" t="str">
        <f t="shared" si="7"/>
        <v>1996:4</v>
      </c>
      <c r="BB84" s="3">
        <f t="shared" si="8"/>
        <v>260.8425580065749</v>
      </c>
    </row>
    <row r="85" spans="1:54" x14ac:dyDescent="0.25">
      <c r="A85" s="2">
        <v>1997</v>
      </c>
      <c r="B85" s="2">
        <v>1</v>
      </c>
      <c r="C85" s="2">
        <f t="shared" si="9"/>
        <v>81</v>
      </c>
      <c r="D85" s="3">
        <f>'Pine Stumpage Quarterly'!D86</f>
        <v>314</v>
      </c>
      <c r="E85" s="3">
        <f>'Pine Stumpage Quarterly'!E86</f>
        <v>347</v>
      </c>
      <c r="F85" s="3">
        <f>'Pine Stumpage Quarterly'!F86</f>
        <v>326</v>
      </c>
      <c r="G85" s="3">
        <f>'Pine Stumpage Quarterly'!G86</f>
        <v>163</v>
      </c>
      <c r="H85" s="3">
        <f>'Pine Stumpage Quarterly'!H86</f>
        <v>277</v>
      </c>
      <c r="I85" s="3">
        <f>'Pine Stumpage Quarterly'!I86</f>
        <v>334</v>
      </c>
      <c r="J85" s="3">
        <f>'Pine Stumpage Quarterly'!J86</f>
        <v>310</v>
      </c>
      <c r="K85" s="3">
        <f>'Pine Stumpage Quarterly'!K86</f>
        <v>327</v>
      </c>
      <c r="L85" s="3">
        <f>'Pine Stumpage Quarterly'!L86</f>
        <v>338</v>
      </c>
      <c r="M85" s="3">
        <f>'Pine Stumpage Quarterly'!M86</f>
        <v>362</v>
      </c>
      <c r="N85" s="3">
        <f>'Pine Stumpage Quarterly'!N86</f>
        <v>347</v>
      </c>
      <c r="O85" s="3">
        <f>'Pine Stumpage Quarterly'!O86</f>
        <v>364</v>
      </c>
      <c r="P85" s="3">
        <f>'Pine Stumpage Quarterly'!P86</f>
        <v>136</v>
      </c>
      <c r="Q85" s="3">
        <f>'Pine Stumpage Quarterly'!Q86</f>
        <v>260</v>
      </c>
      <c r="R85" s="3">
        <f>'Pine Stumpage Quarterly'!R86</f>
        <v>298</v>
      </c>
      <c r="S85" s="3">
        <f>'Pine Stumpage Quarterly'!S86</f>
        <v>342</v>
      </c>
      <c r="T85" s="3">
        <f>'Pine Stumpage Quarterly'!T86</f>
        <v>125</v>
      </c>
      <c r="U85" s="3">
        <f>'Pine Stumpage Quarterly'!U86</f>
        <v>155</v>
      </c>
      <c r="V85" s="3">
        <f>'Pine Stumpage Quarterly'!V86</f>
        <v>319</v>
      </c>
      <c r="W85" s="3">
        <f>'Pine Stumpage Quarterly'!W86</f>
        <v>315</v>
      </c>
      <c r="X85" s="3">
        <f>'Pine Stumpage Quarterly'!X86</f>
        <v>168</v>
      </c>
      <c r="Y85" s="3">
        <f>'Pine Stumpage Quarterly'!Y86</f>
        <v>248</v>
      </c>
      <c r="Z85" s="3">
        <f>'Pine Stumpage Quarterly'!Z86</f>
        <v>28.9</v>
      </c>
      <c r="AA85" s="3">
        <f>'Pine Stumpage Quarterly'!AA86</f>
        <v>32.35</v>
      </c>
      <c r="AB85" s="3">
        <f>'Pine Stumpage Quarterly'!AB86</f>
        <v>20.86</v>
      </c>
      <c r="AC85" s="3">
        <f>'Pine Stumpage Quarterly'!AC86</f>
        <v>12.06</v>
      </c>
      <c r="AD85" s="3">
        <f>'Pine Stumpage Quarterly'!AD86</f>
        <v>45.91</v>
      </c>
      <c r="AE85" s="3">
        <f>'Pine Stumpage Quarterly'!AE86</f>
        <v>38.89</v>
      </c>
      <c r="AF85" s="3">
        <f>'Pine Stumpage Quarterly'!AF86</f>
        <v>31.89</v>
      </c>
      <c r="AG85" s="3">
        <f>'Pine Stumpage Quarterly'!AG86</f>
        <v>47.34</v>
      </c>
      <c r="AH85" s="3">
        <f>'Pine Stumpage Quarterly'!AH86</f>
        <v>27.55</v>
      </c>
      <c r="AI85" s="3">
        <f>'Pine Stumpage Quarterly'!AI86</f>
        <v>30.86</v>
      </c>
      <c r="AJ85" s="3">
        <f>'Pine Stumpage Quarterly'!AJ86</f>
        <v>36.36</v>
      </c>
      <c r="AK85" s="3">
        <f>'Pine Stumpage Quarterly'!AK86</f>
        <v>29.49</v>
      </c>
      <c r="AL85" s="3">
        <f>'Pine Stumpage Quarterly'!AL86</f>
        <v>14.1</v>
      </c>
      <c r="AM85" s="3">
        <f>'Pine Stumpage Quarterly'!AM86</f>
        <v>14.82</v>
      </c>
      <c r="AN85" s="3">
        <f>'Pine Stumpage Quarterly'!AN86</f>
        <v>23.56</v>
      </c>
      <c r="AO85" s="3">
        <f>'Pine Stumpage Quarterly'!AO86</f>
        <v>31.54</v>
      </c>
      <c r="AP85" s="3">
        <f>'Pine Stumpage Quarterly'!AP86</f>
        <v>18.100000000000001</v>
      </c>
      <c r="AQ85" s="3">
        <f>'Pine Stumpage Quarterly'!AQ86</f>
        <v>29.48</v>
      </c>
      <c r="AR85" s="3">
        <f>'Pine Stumpage Quarterly'!AR86</f>
        <v>27.67</v>
      </c>
      <c r="AS85" s="3">
        <f>'Pine Stumpage Quarterly'!AS86</f>
        <v>23.6</v>
      </c>
      <c r="AT85" s="3">
        <f>'Pine Stumpage Quarterly'!AT86</f>
        <v>21.03</v>
      </c>
      <c r="AU85" s="3">
        <f>'Pine Stumpage Quarterly'!AU86</f>
        <v>16.149999999999999</v>
      </c>
      <c r="AV85" s="3">
        <f>'Pine Stumpage Quarterly'!AX86</f>
        <v>128.5</v>
      </c>
      <c r="AW85" s="3">
        <v>2219.6766666666663</v>
      </c>
      <c r="AX85" s="3">
        <f>'Pine Stumpage Quarterly'!AZ86</f>
        <v>159.56666666666666</v>
      </c>
      <c r="AY85" s="4">
        <f>SUMPRODUCT(D85:F85,'Price Average'!D$49:F$49)+SUMPRODUCT(H85:T85,'Price Average'!H$49:T$49)+SUMPRODUCT(V85:Y85,'Price Average'!V$49:Y$49)</f>
        <v>288.53081137738815</v>
      </c>
      <c r="AZ85" s="27">
        <f>SUMPRODUCT(Z85:AB85,'Price Average'!Z$49:AB$49)+SUMPRODUCT(AD85:AO85,'Price Average'!AD$49:AO$49)+SUMPRODUCT(AR85:AU85,'Price Average'!AR$49:AU$49)</f>
        <v>29.186015655577297</v>
      </c>
      <c r="BA85" s="5" t="str">
        <f t="shared" si="7"/>
        <v>1997:1</v>
      </c>
      <c r="BB85" s="3">
        <f t="shared" si="8"/>
        <v>288.53081137738815</v>
      </c>
    </row>
    <row r="86" spans="1:54" x14ac:dyDescent="0.25">
      <c r="A86" s="2">
        <v>1997</v>
      </c>
      <c r="B86" s="2">
        <v>2</v>
      </c>
      <c r="C86" s="2">
        <f t="shared" si="9"/>
        <v>82</v>
      </c>
      <c r="D86" s="3">
        <f>'Pine Stumpage Quarterly'!D87</f>
        <v>312</v>
      </c>
      <c r="E86" s="3">
        <f>'Pine Stumpage Quarterly'!E87</f>
        <v>381</v>
      </c>
      <c r="F86" s="3">
        <f>'Pine Stumpage Quarterly'!F87</f>
        <v>342</v>
      </c>
      <c r="G86" s="3">
        <f>'Pine Stumpage Quarterly'!G87</f>
        <v>143</v>
      </c>
      <c r="H86" s="3">
        <f>'Pine Stumpage Quarterly'!H87</f>
        <v>288</v>
      </c>
      <c r="I86" s="3">
        <f>'Pine Stumpage Quarterly'!I87</f>
        <v>313</v>
      </c>
      <c r="J86" s="3">
        <f>'Pine Stumpage Quarterly'!J87</f>
        <v>321</v>
      </c>
      <c r="K86" s="3">
        <f>'Pine Stumpage Quarterly'!K87</f>
        <v>353</v>
      </c>
      <c r="L86" s="3">
        <f>'Pine Stumpage Quarterly'!L87</f>
        <v>315</v>
      </c>
      <c r="M86" s="3">
        <f>'Pine Stumpage Quarterly'!M87</f>
        <v>319</v>
      </c>
      <c r="N86" s="3">
        <f>'Pine Stumpage Quarterly'!N87</f>
        <v>311</v>
      </c>
      <c r="O86" s="3">
        <f>'Pine Stumpage Quarterly'!O87</f>
        <v>323</v>
      </c>
      <c r="P86" s="3">
        <f>'Pine Stumpage Quarterly'!P87</f>
        <v>169</v>
      </c>
      <c r="Q86" s="3">
        <f>'Pine Stumpage Quarterly'!Q87</f>
        <v>239</v>
      </c>
      <c r="R86" s="3">
        <f>'Pine Stumpage Quarterly'!R87</f>
        <v>284</v>
      </c>
      <c r="S86" s="3">
        <f>'Pine Stumpage Quarterly'!S87</f>
        <v>329</v>
      </c>
      <c r="T86" s="3">
        <f>'Pine Stumpage Quarterly'!T87</f>
        <v>99</v>
      </c>
      <c r="U86" s="3">
        <f>'Pine Stumpage Quarterly'!U87</f>
        <v>238</v>
      </c>
      <c r="V86" s="3">
        <f>'Pine Stumpage Quarterly'!V87</f>
        <v>356</v>
      </c>
      <c r="W86" s="3">
        <f>'Pine Stumpage Quarterly'!W87</f>
        <v>368</v>
      </c>
      <c r="X86" s="3">
        <f>'Pine Stumpage Quarterly'!X87</f>
        <v>144</v>
      </c>
      <c r="Y86" s="3">
        <f>'Pine Stumpage Quarterly'!Y87</f>
        <v>246</v>
      </c>
      <c r="Z86" s="3">
        <f>'Pine Stumpage Quarterly'!Z87</f>
        <v>31.14</v>
      </c>
      <c r="AA86" s="3">
        <f>'Pine Stumpage Quarterly'!AA87</f>
        <v>31.78</v>
      </c>
      <c r="AB86" s="3">
        <f>'Pine Stumpage Quarterly'!AB87</f>
        <v>19.82</v>
      </c>
      <c r="AC86" s="3">
        <f>'Pine Stumpage Quarterly'!AC87</f>
        <v>12.06</v>
      </c>
      <c r="AD86" s="3">
        <f>'Pine Stumpage Quarterly'!AD87</f>
        <v>42.32</v>
      </c>
      <c r="AE86" s="3">
        <f>'Pine Stumpage Quarterly'!AE87</f>
        <v>32.200000000000003</v>
      </c>
      <c r="AF86" s="3">
        <f>'Pine Stumpage Quarterly'!AF87</f>
        <v>30.19</v>
      </c>
      <c r="AG86" s="3">
        <f>'Pine Stumpage Quarterly'!AG87</f>
        <v>35.04</v>
      </c>
      <c r="AH86" s="3">
        <f>'Pine Stumpage Quarterly'!AH87</f>
        <v>29.27</v>
      </c>
      <c r="AI86" s="3">
        <f>'Pine Stumpage Quarterly'!AI87</f>
        <v>26</v>
      </c>
      <c r="AJ86" s="3">
        <f>'Pine Stumpage Quarterly'!AJ87</f>
        <v>32.56</v>
      </c>
      <c r="AK86" s="3">
        <f>'Pine Stumpage Quarterly'!AK87</f>
        <v>26.9</v>
      </c>
      <c r="AL86" s="3">
        <f>'Pine Stumpage Quarterly'!AL87</f>
        <v>13.91</v>
      </c>
      <c r="AM86" s="3">
        <f>'Pine Stumpage Quarterly'!AM87</f>
        <v>13.64</v>
      </c>
      <c r="AN86" s="3">
        <f>'Pine Stumpage Quarterly'!AN87</f>
        <v>22.98</v>
      </c>
      <c r="AO86" s="3">
        <f>'Pine Stumpage Quarterly'!AO87</f>
        <v>27.09</v>
      </c>
      <c r="AP86" s="3">
        <f>'Pine Stumpage Quarterly'!AP87</f>
        <v>8.52</v>
      </c>
      <c r="AQ86" s="3">
        <f>'Pine Stumpage Quarterly'!AQ87</f>
        <v>31.14</v>
      </c>
      <c r="AR86" s="3">
        <f>'Pine Stumpage Quarterly'!AR87</f>
        <v>23.4</v>
      </c>
      <c r="AS86" s="3">
        <f>'Pine Stumpage Quarterly'!AS87</f>
        <v>20.37</v>
      </c>
      <c r="AT86" s="3">
        <f>'Pine Stumpage Quarterly'!AT87</f>
        <v>19.78</v>
      </c>
      <c r="AU86" s="3">
        <f>'Pine Stumpage Quarterly'!AU87</f>
        <v>17.03</v>
      </c>
      <c r="AV86" s="3">
        <f>'Pine Stumpage Quarterly'!AX87</f>
        <v>127.2</v>
      </c>
      <c r="AW86" s="3">
        <v>2422.2833333333328</v>
      </c>
      <c r="AX86" s="3">
        <f>'Pine Stumpage Quarterly'!AZ87</f>
        <v>160.19999999999999</v>
      </c>
      <c r="AY86" s="4">
        <f>SUMPRODUCT(D86:F86,'Price Average'!D$49:F$49)+SUMPRODUCT(H86:T86,'Price Average'!H$49:T$49)+SUMPRODUCT(V86:Y86,'Price Average'!V$49:Y$49)</f>
        <v>285.17066082233555</v>
      </c>
      <c r="AZ86" s="27">
        <f>SUMPRODUCT(Z86:AB86,'Price Average'!Z$49:AB$49)+SUMPRODUCT(AD86:AO86,'Price Average'!AD$49:AO$49)+SUMPRODUCT(AR86:AU86,'Price Average'!AR$49:AU$49)</f>
        <v>26.831968688845404</v>
      </c>
      <c r="BA86" s="5" t="str">
        <f t="shared" si="7"/>
        <v>1997:2</v>
      </c>
      <c r="BB86" s="3">
        <f t="shared" si="8"/>
        <v>285.17066082233555</v>
      </c>
    </row>
    <row r="87" spans="1:54" x14ac:dyDescent="0.25">
      <c r="A87" s="2">
        <v>1997</v>
      </c>
      <c r="B87" s="2">
        <v>3</v>
      </c>
      <c r="C87" s="2">
        <f t="shared" si="9"/>
        <v>83</v>
      </c>
      <c r="D87" s="3">
        <f>'Pine Stumpage Quarterly'!D88</f>
        <v>345</v>
      </c>
      <c r="E87" s="3">
        <f>'Pine Stumpage Quarterly'!E88</f>
        <v>393</v>
      </c>
      <c r="F87" s="3">
        <f>'Pine Stumpage Quarterly'!F88</f>
        <v>308</v>
      </c>
      <c r="G87" s="3">
        <f>'Pine Stumpage Quarterly'!G88</f>
        <v>244</v>
      </c>
      <c r="H87" s="3">
        <f>'Pine Stumpage Quarterly'!H88</f>
        <v>261</v>
      </c>
      <c r="I87" s="3">
        <f>'Pine Stumpage Quarterly'!I88</f>
        <v>291</v>
      </c>
      <c r="J87" s="3">
        <f>'Pine Stumpage Quarterly'!J88</f>
        <v>321</v>
      </c>
      <c r="K87" s="3">
        <f>'Pine Stumpage Quarterly'!K88</f>
        <v>342</v>
      </c>
      <c r="L87" s="3">
        <f>'Pine Stumpage Quarterly'!L88</f>
        <v>313</v>
      </c>
      <c r="M87" s="3">
        <f>'Pine Stumpage Quarterly'!M88</f>
        <v>356</v>
      </c>
      <c r="N87" s="3">
        <f>'Pine Stumpage Quarterly'!N88</f>
        <v>374</v>
      </c>
      <c r="O87" s="3">
        <f>'Pine Stumpage Quarterly'!O88</f>
        <v>329</v>
      </c>
      <c r="P87" s="3">
        <f>'Pine Stumpage Quarterly'!P88</f>
        <v>108</v>
      </c>
      <c r="Q87" s="3">
        <f>'Pine Stumpage Quarterly'!Q88</f>
        <v>272</v>
      </c>
      <c r="R87" s="3">
        <f>'Pine Stumpage Quarterly'!R88</f>
        <v>286</v>
      </c>
      <c r="S87" s="3">
        <f>'Pine Stumpage Quarterly'!S88</f>
        <v>320</v>
      </c>
      <c r="T87" s="3">
        <f>'Pine Stumpage Quarterly'!T88</f>
        <v>108</v>
      </c>
      <c r="U87" s="3">
        <f>'Pine Stumpage Quarterly'!U88</f>
        <v>188</v>
      </c>
      <c r="V87" s="3">
        <f>'Pine Stumpage Quarterly'!V88</f>
        <v>347</v>
      </c>
      <c r="W87" s="3">
        <f>'Pine Stumpage Quarterly'!W88</f>
        <v>342</v>
      </c>
      <c r="X87" s="3">
        <f>'Pine Stumpage Quarterly'!X88</f>
        <v>144</v>
      </c>
      <c r="Y87" s="3">
        <f>'Pine Stumpage Quarterly'!Y88</f>
        <v>236</v>
      </c>
      <c r="Z87" s="3">
        <f>'Pine Stumpage Quarterly'!Z88</f>
        <v>29.21</v>
      </c>
      <c r="AA87" s="3">
        <f>'Pine Stumpage Quarterly'!AA88</f>
        <v>32.119999999999997</v>
      </c>
      <c r="AB87" s="3">
        <f>'Pine Stumpage Quarterly'!AB88</f>
        <v>21.76</v>
      </c>
      <c r="AC87" s="3">
        <f>'Pine Stumpage Quarterly'!AC88</f>
        <v>13.74</v>
      </c>
      <c r="AD87" s="3">
        <f>'Pine Stumpage Quarterly'!AD88</f>
        <v>43.83</v>
      </c>
      <c r="AE87" s="3">
        <f>'Pine Stumpage Quarterly'!AE88</f>
        <v>33.22</v>
      </c>
      <c r="AF87" s="3">
        <f>'Pine Stumpage Quarterly'!AF88</f>
        <v>29.71</v>
      </c>
      <c r="AG87" s="3">
        <f>'Pine Stumpage Quarterly'!AG88</f>
        <v>40.49</v>
      </c>
      <c r="AH87" s="3">
        <f>'Pine Stumpage Quarterly'!AH88</f>
        <v>28.17</v>
      </c>
      <c r="AI87" s="3">
        <f>'Pine Stumpage Quarterly'!AI88</f>
        <v>27.5</v>
      </c>
      <c r="AJ87" s="3">
        <f>'Pine Stumpage Quarterly'!AJ88</f>
        <v>34.21</v>
      </c>
      <c r="AK87" s="3">
        <f>'Pine Stumpage Quarterly'!AK88</f>
        <v>30.85</v>
      </c>
      <c r="AL87" s="3">
        <f>'Pine Stumpage Quarterly'!AL88</f>
        <v>15.17</v>
      </c>
      <c r="AM87" s="3">
        <f>'Pine Stumpage Quarterly'!AM88</f>
        <v>14.35</v>
      </c>
      <c r="AN87" s="3">
        <f>'Pine Stumpage Quarterly'!AN88</f>
        <v>22.66</v>
      </c>
      <c r="AO87" s="3">
        <f>'Pine Stumpage Quarterly'!AO88</f>
        <v>29.13</v>
      </c>
      <c r="AP87" s="3">
        <f>'Pine Stumpage Quarterly'!AP88</f>
        <v>9.35</v>
      </c>
      <c r="AQ87" s="3">
        <f>'Pine Stumpage Quarterly'!AQ88</f>
        <v>26.8</v>
      </c>
      <c r="AR87" s="3">
        <f>'Pine Stumpage Quarterly'!AR88</f>
        <v>28.92</v>
      </c>
      <c r="AS87" s="3">
        <f>'Pine Stumpage Quarterly'!AS88</f>
        <v>23.7</v>
      </c>
      <c r="AT87" s="3">
        <f>'Pine Stumpage Quarterly'!AT88</f>
        <v>19.78</v>
      </c>
      <c r="AU87" s="3">
        <f>'Pine Stumpage Quarterly'!AU88</f>
        <v>22.31</v>
      </c>
      <c r="AV87" s="3">
        <f>'Pine Stumpage Quarterly'!AX88</f>
        <v>127.2</v>
      </c>
      <c r="AW87" s="3">
        <v>2688.4933333333329</v>
      </c>
      <c r="AX87" s="3">
        <f>'Pine Stumpage Quarterly'!AZ88</f>
        <v>160.83333333333334</v>
      </c>
      <c r="AY87" s="4">
        <f>SUMPRODUCT(D87:F87,'Price Average'!D$49:F$49)+SUMPRODUCT(H87:T87,'Price Average'!H$49:T$49)+SUMPRODUCT(V87:Y87,'Price Average'!V$49:Y$49)</f>
        <v>284.70788508266236</v>
      </c>
      <c r="AZ87" s="27">
        <f>SUMPRODUCT(Z87:AB87,'Price Average'!Z$49:AB$49)+SUMPRODUCT(AD87:AO87,'Price Average'!AD$49:AO$49)+SUMPRODUCT(AR87:AU87,'Price Average'!AR$49:AU$49)</f>
        <v>27.924097847358127</v>
      </c>
      <c r="BA87" s="5" t="str">
        <f t="shared" si="7"/>
        <v>1997:3</v>
      </c>
      <c r="BB87" s="3">
        <f t="shared" si="8"/>
        <v>284.70788508266236</v>
      </c>
    </row>
    <row r="88" spans="1:54" x14ac:dyDescent="0.25">
      <c r="A88" s="2">
        <v>1997</v>
      </c>
      <c r="B88" s="2">
        <v>4</v>
      </c>
      <c r="C88" s="2">
        <f t="shared" si="9"/>
        <v>84</v>
      </c>
      <c r="D88" s="3">
        <f>'Pine Stumpage Quarterly'!D89</f>
        <v>413</v>
      </c>
      <c r="E88" s="3">
        <f>'Pine Stumpage Quarterly'!E89</f>
        <v>437</v>
      </c>
      <c r="F88" s="3">
        <f>'Pine Stumpage Quarterly'!F89</f>
        <v>334</v>
      </c>
      <c r="G88" s="3">
        <f>'Pine Stumpage Quarterly'!G89</f>
        <v>275</v>
      </c>
      <c r="H88" s="3">
        <f>'Pine Stumpage Quarterly'!H89</f>
        <v>315</v>
      </c>
      <c r="I88" s="3">
        <f>'Pine Stumpage Quarterly'!I89</f>
        <v>320</v>
      </c>
      <c r="J88" s="3">
        <f>'Pine Stumpage Quarterly'!J89</f>
        <v>329</v>
      </c>
      <c r="K88" s="3">
        <f>'Pine Stumpage Quarterly'!K89</f>
        <v>399</v>
      </c>
      <c r="L88" s="3">
        <f>'Pine Stumpage Quarterly'!L89</f>
        <v>338</v>
      </c>
      <c r="M88" s="3">
        <f>'Pine Stumpage Quarterly'!M89</f>
        <v>359</v>
      </c>
      <c r="N88" s="3">
        <f>'Pine Stumpage Quarterly'!N89</f>
        <v>348</v>
      </c>
      <c r="O88" s="3">
        <f>'Pine Stumpage Quarterly'!O89</f>
        <v>369</v>
      </c>
      <c r="P88" s="3">
        <f>'Pine Stumpage Quarterly'!P89</f>
        <v>170</v>
      </c>
      <c r="Q88" s="3">
        <f>'Pine Stumpage Quarterly'!Q89</f>
        <v>298</v>
      </c>
      <c r="R88" s="3">
        <f>'Pine Stumpage Quarterly'!R89</f>
        <v>335</v>
      </c>
      <c r="S88" s="3">
        <f>'Pine Stumpage Quarterly'!S89</f>
        <v>340</v>
      </c>
      <c r="T88" s="3">
        <f>'Pine Stumpage Quarterly'!T89</f>
        <v>0</v>
      </c>
      <c r="U88" s="3">
        <f>'Pine Stumpage Quarterly'!U89</f>
        <v>234</v>
      </c>
      <c r="V88" s="3">
        <f>'Pine Stumpage Quarterly'!V89</f>
        <v>375</v>
      </c>
      <c r="W88" s="3">
        <f>'Pine Stumpage Quarterly'!W89</f>
        <v>388</v>
      </c>
      <c r="X88" s="3">
        <f>'Pine Stumpage Quarterly'!X89</f>
        <v>128</v>
      </c>
      <c r="Y88" s="3">
        <f>'Pine Stumpage Quarterly'!Y89</f>
        <v>274</v>
      </c>
      <c r="Z88" s="3">
        <f>'Pine Stumpage Quarterly'!Z89</f>
        <v>37.9</v>
      </c>
      <c r="AA88" s="3">
        <f>'Pine Stumpage Quarterly'!AA89</f>
        <v>35.799999999999997</v>
      </c>
      <c r="AB88" s="3">
        <f>'Pine Stumpage Quarterly'!AB89</f>
        <v>19.63</v>
      </c>
      <c r="AC88" s="3">
        <f>'Pine Stumpage Quarterly'!AC89</f>
        <v>15.05</v>
      </c>
      <c r="AD88" s="3">
        <f>'Pine Stumpage Quarterly'!AD89</f>
        <v>44.6</v>
      </c>
      <c r="AE88" s="3">
        <f>'Pine Stumpage Quarterly'!AE89</f>
        <v>38.39</v>
      </c>
      <c r="AF88" s="3">
        <f>'Pine Stumpage Quarterly'!AF89</f>
        <v>29.96</v>
      </c>
      <c r="AG88" s="3">
        <f>'Pine Stumpage Quarterly'!AG89</f>
        <v>48.08</v>
      </c>
      <c r="AH88" s="3">
        <f>'Pine Stumpage Quarterly'!AH89</f>
        <v>33.729999999999997</v>
      </c>
      <c r="AI88" s="3">
        <f>'Pine Stumpage Quarterly'!AI89</f>
        <v>34.06</v>
      </c>
      <c r="AJ88" s="3">
        <f>'Pine Stumpage Quarterly'!AJ89</f>
        <v>38.39</v>
      </c>
      <c r="AK88" s="3">
        <f>'Pine Stumpage Quarterly'!AK89</f>
        <v>33.99</v>
      </c>
      <c r="AL88" s="3">
        <f>'Pine Stumpage Quarterly'!AL89</f>
        <v>14.5</v>
      </c>
      <c r="AM88" s="3">
        <f>'Pine Stumpage Quarterly'!AM89</f>
        <v>14.87</v>
      </c>
      <c r="AN88" s="3">
        <f>'Pine Stumpage Quarterly'!AN89</f>
        <v>28.69</v>
      </c>
      <c r="AO88" s="3">
        <f>'Pine Stumpage Quarterly'!AO89</f>
        <v>30.22</v>
      </c>
      <c r="AP88" s="3">
        <f>'Pine Stumpage Quarterly'!AP89</f>
        <v>14.07</v>
      </c>
      <c r="AQ88" s="3">
        <f>'Pine Stumpage Quarterly'!AQ89</f>
        <v>37.83</v>
      </c>
      <c r="AR88" s="3">
        <f>'Pine Stumpage Quarterly'!AR89</f>
        <v>30.16</v>
      </c>
      <c r="AS88" s="3">
        <f>'Pine Stumpage Quarterly'!AS89</f>
        <v>25.27</v>
      </c>
      <c r="AT88" s="3">
        <f>'Pine Stumpage Quarterly'!AT89</f>
        <v>20.059999999999999</v>
      </c>
      <c r="AU88" s="3">
        <f>'Pine Stumpage Quarterly'!AU89</f>
        <v>16.64</v>
      </c>
      <c r="AV88" s="3">
        <f>'Pine Stumpage Quarterly'!AX89</f>
        <v>127.5</v>
      </c>
      <c r="AW88" s="3">
        <v>2737.8966666666665</v>
      </c>
      <c r="AX88" s="3">
        <f>'Pine Stumpage Quarterly'!AZ89</f>
        <v>161.46666666666667</v>
      </c>
      <c r="AY88" s="4">
        <f>SUMPRODUCT(D88:F88,'Price Average'!D$49:F$49)+SUMPRODUCT(H88:T88,'Price Average'!H$49:T$49)+SUMPRODUCT(V88:Y88,'Price Average'!V$49:Y$49)</f>
        <v>314.48177140406881</v>
      </c>
      <c r="AZ88" s="27">
        <f>SUMPRODUCT(Z88:AB88,'Price Average'!Z$49:AB$49)+SUMPRODUCT(AD88:AO88,'Price Average'!AD$49:AO$49)+SUMPRODUCT(AR88:AU88,'Price Average'!AR$49:AU$49)</f>
        <v>30.755179386823229</v>
      </c>
      <c r="BA88" s="5" t="str">
        <f t="shared" si="7"/>
        <v>1997:4</v>
      </c>
      <c r="BB88" s="3">
        <f t="shared" si="8"/>
        <v>314.48177140406881</v>
      </c>
    </row>
    <row r="89" spans="1:54" x14ac:dyDescent="0.25">
      <c r="A89" s="2">
        <v>1998</v>
      </c>
      <c r="B89" s="17">
        <v>1</v>
      </c>
      <c r="C89" s="2">
        <f t="shared" si="9"/>
        <v>85</v>
      </c>
      <c r="D89" s="3">
        <f>'Pine Stumpage Quarterly'!D90</f>
        <v>334</v>
      </c>
      <c r="E89" s="3">
        <f>'Pine Stumpage Quarterly'!E90</f>
        <v>412</v>
      </c>
      <c r="F89" s="3">
        <f>'Pine Stumpage Quarterly'!F90</f>
        <v>409</v>
      </c>
      <c r="G89" s="3">
        <f>'Pine Stumpage Quarterly'!G90</f>
        <v>297</v>
      </c>
      <c r="H89" s="3">
        <f>'Pine Stumpage Quarterly'!H90</f>
        <v>340</v>
      </c>
      <c r="I89" s="3">
        <f>'Pine Stumpage Quarterly'!I90</f>
        <v>374</v>
      </c>
      <c r="J89" s="3">
        <f>'Pine Stumpage Quarterly'!J90</f>
        <v>400</v>
      </c>
      <c r="K89" s="3">
        <f>'Pine Stumpage Quarterly'!K90</f>
        <v>400</v>
      </c>
      <c r="L89" s="3">
        <f>'Pine Stumpage Quarterly'!L90</f>
        <v>376</v>
      </c>
      <c r="M89" s="3">
        <f>'Pine Stumpage Quarterly'!M90</f>
        <v>366</v>
      </c>
      <c r="N89" s="3">
        <f>'Pine Stumpage Quarterly'!N90</f>
        <v>418</v>
      </c>
      <c r="O89" s="3">
        <f>'Pine Stumpage Quarterly'!O90</f>
        <v>427</v>
      </c>
      <c r="P89" s="3">
        <f>'Pine Stumpage Quarterly'!P90</f>
        <v>205</v>
      </c>
      <c r="Q89" s="3">
        <f>'Pine Stumpage Quarterly'!Q90</f>
        <v>316</v>
      </c>
      <c r="R89" s="3">
        <f>'Pine Stumpage Quarterly'!R90</f>
        <v>373</v>
      </c>
      <c r="S89" s="3">
        <f>'Pine Stumpage Quarterly'!S90</f>
        <v>385</v>
      </c>
      <c r="T89" s="3">
        <f>'Pine Stumpage Quarterly'!T90</f>
        <v>162</v>
      </c>
      <c r="U89" s="3">
        <f>'Pine Stumpage Quarterly'!U90</f>
        <v>320</v>
      </c>
      <c r="V89" s="3">
        <f>'Pine Stumpage Quarterly'!V90</f>
        <v>377</v>
      </c>
      <c r="W89" s="3">
        <f>'Pine Stumpage Quarterly'!W90</f>
        <v>386</v>
      </c>
      <c r="X89" s="3">
        <f>'Pine Stumpage Quarterly'!X90</f>
        <v>186</v>
      </c>
      <c r="Y89" s="3">
        <f>'Pine Stumpage Quarterly'!Y90</f>
        <v>305</v>
      </c>
      <c r="Z89" s="3">
        <f>'Pine Stumpage Quarterly'!Z90</f>
        <v>39.090000000000003</v>
      </c>
      <c r="AA89" s="3">
        <f>'Pine Stumpage Quarterly'!AA90</f>
        <v>39.17</v>
      </c>
      <c r="AB89" s="3">
        <f>'Pine Stumpage Quarterly'!AB90</f>
        <v>21.76</v>
      </c>
      <c r="AC89" s="3">
        <f>'Pine Stumpage Quarterly'!AC90</f>
        <v>13.4</v>
      </c>
      <c r="AD89" s="3">
        <f>'Pine Stumpage Quarterly'!AD90</f>
        <v>55.32</v>
      </c>
      <c r="AE89" s="3">
        <f>'Pine Stumpage Quarterly'!AE90</f>
        <v>44.23</v>
      </c>
      <c r="AF89" s="3">
        <f>'Pine Stumpage Quarterly'!AF90</f>
        <v>34.93</v>
      </c>
      <c r="AG89" s="3">
        <f>'Pine Stumpage Quarterly'!AG90</f>
        <v>56.62</v>
      </c>
      <c r="AH89" s="3">
        <f>'Pine Stumpage Quarterly'!AH90</f>
        <v>30.43</v>
      </c>
      <c r="AI89" s="3">
        <f>'Pine Stumpage Quarterly'!AI90</f>
        <v>28.5</v>
      </c>
      <c r="AJ89" s="3">
        <f>'Pine Stumpage Quarterly'!AJ90</f>
        <v>47.76</v>
      </c>
      <c r="AK89" s="3">
        <f>'Pine Stumpage Quarterly'!AK90</f>
        <v>43.17</v>
      </c>
      <c r="AL89" s="3">
        <f>'Pine Stumpage Quarterly'!AL90</f>
        <v>16.63</v>
      </c>
      <c r="AM89" s="3">
        <f>'Pine Stumpage Quarterly'!AM90</f>
        <v>19.91</v>
      </c>
      <c r="AN89" s="3">
        <f>'Pine Stumpage Quarterly'!AN90</f>
        <v>27.15</v>
      </c>
      <c r="AO89" s="3">
        <f>'Pine Stumpage Quarterly'!AO90</f>
        <v>37.25</v>
      </c>
      <c r="AP89" s="3">
        <f>'Pine Stumpage Quarterly'!AP90</f>
        <v>20.100000000000001</v>
      </c>
      <c r="AQ89" s="3">
        <f>'Pine Stumpage Quarterly'!AQ90</f>
        <v>34.71</v>
      </c>
      <c r="AR89" s="3">
        <f>'Pine Stumpage Quarterly'!AR90</f>
        <v>32.31</v>
      </c>
      <c r="AS89" s="3">
        <f>'Pine Stumpage Quarterly'!AS90</f>
        <v>32.549999999999997</v>
      </c>
      <c r="AT89" s="3">
        <f>'Pine Stumpage Quarterly'!AT90</f>
        <v>26.25</v>
      </c>
      <c r="AU89" s="3">
        <f>'Pine Stumpage Quarterly'!AU90</f>
        <v>19.34</v>
      </c>
      <c r="AV89" s="3">
        <f>'Pine Stumpage Quarterly'!AX90</f>
        <v>125.03333333333335</v>
      </c>
      <c r="AW89" s="3">
        <v>3029.9776666666667</v>
      </c>
      <c r="AX89" s="3">
        <f>'Pine Stumpage Quarterly'!AZ90</f>
        <v>161.9</v>
      </c>
      <c r="AY89" s="4">
        <f>SUMPRODUCT(D89:F89,'Price Average'!D$49:F$49)+SUMPRODUCT(H89:T89,'Price Average'!H$49:T$49)+SUMPRODUCT(V89:Y89,'Price Average'!V$49:Y$49)</f>
        <v>340.0495569107627</v>
      </c>
      <c r="AZ89" s="27">
        <f>SUMPRODUCT(Z89:AB89,'Price Average'!Z$49:AB$49)+SUMPRODUCT(AD89:AO89,'Price Average'!AD$49:AO$49)+SUMPRODUCT(AR89:AU89,'Price Average'!AR$49:AU$49)</f>
        <v>35.028472928897592</v>
      </c>
      <c r="BA89" s="5" t="str">
        <f t="shared" si="7"/>
        <v>1998:1</v>
      </c>
      <c r="BB89" s="3">
        <f t="shared" si="8"/>
        <v>340.0495569107627</v>
      </c>
    </row>
    <row r="90" spans="1:54" x14ac:dyDescent="0.25">
      <c r="A90" s="2">
        <v>1998</v>
      </c>
      <c r="B90" s="17">
        <v>2</v>
      </c>
      <c r="C90" s="2">
        <f t="shared" si="9"/>
        <v>86</v>
      </c>
      <c r="D90" s="3">
        <f>'Pine Stumpage Quarterly'!D91</f>
        <v>423</v>
      </c>
      <c r="E90" s="3">
        <f>'Pine Stumpage Quarterly'!E91</f>
        <v>407</v>
      </c>
      <c r="F90" s="3">
        <f>'Pine Stumpage Quarterly'!F91</f>
        <v>349</v>
      </c>
      <c r="G90" s="3">
        <f>'Pine Stumpage Quarterly'!G91</f>
        <v>279</v>
      </c>
      <c r="H90" s="3">
        <f>'Pine Stumpage Quarterly'!H91</f>
        <v>281</v>
      </c>
      <c r="I90" s="3">
        <f>'Pine Stumpage Quarterly'!I91</f>
        <v>348</v>
      </c>
      <c r="J90" s="3">
        <f>'Pine Stumpage Quarterly'!J91</f>
        <v>350</v>
      </c>
      <c r="K90" s="3">
        <f>'Pine Stumpage Quarterly'!K91</f>
        <v>412</v>
      </c>
      <c r="L90" s="3">
        <f>'Pine Stumpage Quarterly'!L91</f>
        <v>315</v>
      </c>
      <c r="M90" s="3">
        <f>'Pine Stumpage Quarterly'!M91</f>
        <v>363</v>
      </c>
      <c r="N90" s="3">
        <f>'Pine Stumpage Quarterly'!N91</f>
        <v>315</v>
      </c>
      <c r="O90" s="3">
        <f>'Pine Stumpage Quarterly'!O91</f>
        <v>350</v>
      </c>
      <c r="P90" s="3">
        <f>'Pine Stumpage Quarterly'!P91</f>
        <v>136</v>
      </c>
      <c r="Q90" s="3">
        <f>'Pine Stumpage Quarterly'!Q91</f>
        <v>324</v>
      </c>
      <c r="R90" s="3">
        <f>'Pine Stumpage Quarterly'!R91</f>
        <v>308</v>
      </c>
      <c r="S90" s="3">
        <f>'Pine Stumpage Quarterly'!S91</f>
        <v>335</v>
      </c>
      <c r="T90" s="3">
        <f>'Pine Stumpage Quarterly'!T91</f>
        <v>171</v>
      </c>
      <c r="U90" s="3">
        <f>'Pine Stumpage Quarterly'!U91</f>
        <v>206</v>
      </c>
      <c r="V90" s="3">
        <f>'Pine Stumpage Quarterly'!V91</f>
        <v>281</v>
      </c>
      <c r="W90" s="3">
        <f>'Pine Stumpage Quarterly'!W91</f>
        <v>278</v>
      </c>
      <c r="X90" s="3">
        <f>'Pine Stumpage Quarterly'!X91</f>
        <v>318</v>
      </c>
      <c r="Y90" s="3">
        <f>'Pine Stumpage Quarterly'!Y91</f>
        <v>331</v>
      </c>
      <c r="Z90" s="3">
        <f>'Pine Stumpage Quarterly'!Z91</f>
        <v>31.46</v>
      </c>
      <c r="AA90" s="3">
        <f>'Pine Stumpage Quarterly'!AA91</f>
        <v>34.49</v>
      </c>
      <c r="AB90" s="3">
        <f>'Pine Stumpage Quarterly'!AB91</f>
        <v>19.36</v>
      </c>
      <c r="AC90" s="3">
        <f>'Pine Stumpage Quarterly'!AC91</f>
        <v>16.75</v>
      </c>
      <c r="AD90" s="3">
        <f>'Pine Stumpage Quarterly'!AD91</f>
        <v>44.66</v>
      </c>
      <c r="AE90" s="3">
        <f>'Pine Stumpage Quarterly'!AE91</f>
        <v>38.65</v>
      </c>
      <c r="AF90" s="3">
        <f>'Pine Stumpage Quarterly'!AF91</f>
        <v>38.82</v>
      </c>
      <c r="AG90" s="3">
        <f>'Pine Stumpage Quarterly'!AG91</f>
        <v>41.22</v>
      </c>
      <c r="AH90" s="3">
        <f>'Pine Stumpage Quarterly'!AH91</f>
        <v>24.6</v>
      </c>
      <c r="AI90" s="3">
        <f>'Pine Stumpage Quarterly'!AI91</f>
        <v>29.25</v>
      </c>
      <c r="AJ90" s="3">
        <f>'Pine Stumpage Quarterly'!AJ91</f>
        <v>38.26</v>
      </c>
      <c r="AK90" s="3">
        <f>'Pine Stumpage Quarterly'!AK91</f>
        <v>30.3</v>
      </c>
      <c r="AL90" s="3">
        <f>'Pine Stumpage Quarterly'!AL91</f>
        <v>14.6</v>
      </c>
      <c r="AM90" s="3">
        <f>'Pine Stumpage Quarterly'!AM91</f>
        <v>18.2</v>
      </c>
      <c r="AN90" s="3">
        <f>'Pine Stumpage Quarterly'!AN91</f>
        <v>20.94</v>
      </c>
      <c r="AO90" s="3">
        <f>'Pine Stumpage Quarterly'!AO91</f>
        <v>32.229999999999997</v>
      </c>
      <c r="AP90" s="3">
        <f>'Pine Stumpage Quarterly'!AP91</f>
        <v>19.97</v>
      </c>
      <c r="AQ90" s="3">
        <f>'Pine Stumpage Quarterly'!AQ91</f>
        <v>29.48</v>
      </c>
      <c r="AR90" s="3">
        <f>'Pine Stumpage Quarterly'!AR91</f>
        <v>26.99</v>
      </c>
      <c r="AS90" s="3">
        <f>'Pine Stumpage Quarterly'!AS91</f>
        <v>29.71</v>
      </c>
      <c r="AT90" s="3">
        <f>'Pine Stumpage Quarterly'!AT91</f>
        <v>26.25</v>
      </c>
      <c r="AU90" s="3">
        <f>'Pine Stumpage Quarterly'!AU91</f>
        <v>21.98</v>
      </c>
      <c r="AV90" s="3">
        <f>'Pine Stumpage Quarterly'!AX91</f>
        <v>124.93333333333334</v>
      </c>
      <c r="AW90" s="3">
        <v>3240.4816666666666</v>
      </c>
      <c r="AX90" s="3">
        <f>'Pine Stumpage Quarterly'!AZ91</f>
        <v>162.76666666666668</v>
      </c>
      <c r="AY90" s="4">
        <f>SUMPRODUCT(D90:F90,'Price Average'!D$49:F$49)+SUMPRODUCT(H90:T90,'Price Average'!H$49:T$49)+SUMPRODUCT(V90:Y90,'Price Average'!V$49:Y$49)</f>
        <v>318.83122588022297</v>
      </c>
      <c r="AZ90" s="27">
        <f>SUMPRODUCT(Z90:AB90,'Price Average'!Z$49:AB$49)+SUMPRODUCT(AD90:AO90,'Price Average'!AD$49:AO$49)+SUMPRODUCT(AR90:AU90,'Price Average'!AR$49:AU$49)</f>
        <v>29.276341813437703</v>
      </c>
      <c r="BA90" s="5" t="str">
        <f t="shared" si="7"/>
        <v>1998:2</v>
      </c>
      <c r="BB90" s="3">
        <f t="shared" si="8"/>
        <v>318.83122588022297</v>
      </c>
    </row>
    <row r="91" spans="1:54" x14ac:dyDescent="0.25">
      <c r="A91" s="2">
        <v>1998</v>
      </c>
      <c r="B91" s="17">
        <v>3</v>
      </c>
      <c r="C91" s="2">
        <f t="shared" si="9"/>
        <v>87</v>
      </c>
      <c r="D91" s="3">
        <f>'Pine Stumpage Quarterly'!D92</f>
        <v>365</v>
      </c>
      <c r="E91" s="3">
        <f>'Pine Stumpage Quarterly'!E92</f>
        <v>370</v>
      </c>
      <c r="F91" s="3">
        <f>'Pine Stumpage Quarterly'!F92</f>
        <v>288</v>
      </c>
      <c r="G91" s="3">
        <f>'Pine Stumpage Quarterly'!G92</f>
        <v>234</v>
      </c>
      <c r="H91" s="3">
        <f>'Pine Stumpage Quarterly'!H92</f>
        <v>284</v>
      </c>
      <c r="I91" s="3">
        <f>'Pine Stumpage Quarterly'!I92</f>
        <v>269</v>
      </c>
      <c r="J91" s="3">
        <f>'Pine Stumpage Quarterly'!J92</f>
        <v>304</v>
      </c>
      <c r="K91" s="3">
        <f>'Pine Stumpage Quarterly'!K92</f>
        <v>340</v>
      </c>
      <c r="L91" s="3">
        <f>'Pine Stumpage Quarterly'!L92</f>
        <v>277</v>
      </c>
      <c r="M91" s="3">
        <f>'Pine Stumpage Quarterly'!M92</f>
        <v>304</v>
      </c>
      <c r="N91" s="3">
        <f>'Pine Stumpage Quarterly'!N92</f>
        <v>296</v>
      </c>
      <c r="O91" s="3">
        <f>'Pine Stumpage Quarterly'!O92</f>
        <v>348</v>
      </c>
      <c r="P91" s="3">
        <f>'Pine Stumpage Quarterly'!P92</f>
        <v>142</v>
      </c>
      <c r="Q91" s="3">
        <f>'Pine Stumpage Quarterly'!Q92</f>
        <v>300</v>
      </c>
      <c r="R91" s="3">
        <f>'Pine Stumpage Quarterly'!R92</f>
        <v>288</v>
      </c>
      <c r="S91" s="3">
        <f>'Pine Stumpage Quarterly'!S92</f>
        <v>294</v>
      </c>
      <c r="T91" s="3">
        <f>'Pine Stumpage Quarterly'!T92</f>
        <v>113</v>
      </c>
      <c r="U91" s="3">
        <f>'Pine Stumpage Quarterly'!U92</f>
        <v>188</v>
      </c>
      <c r="V91" s="3">
        <f>'Pine Stumpage Quarterly'!V92</f>
        <v>281</v>
      </c>
      <c r="W91" s="3">
        <f>'Pine Stumpage Quarterly'!W92</f>
        <v>277</v>
      </c>
      <c r="X91" s="3">
        <f>'Pine Stumpage Quarterly'!X92</f>
        <v>210</v>
      </c>
      <c r="Y91" s="3">
        <f>'Pine Stumpage Quarterly'!Y92</f>
        <v>286</v>
      </c>
      <c r="Z91" s="3">
        <f>'Pine Stumpage Quarterly'!Z92</f>
        <v>23.03</v>
      </c>
      <c r="AA91" s="3">
        <f>'Pine Stumpage Quarterly'!AA92</f>
        <v>32.96</v>
      </c>
      <c r="AB91" s="3">
        <f>'Pine Stumpage Quarterly'!AB92</f>
        <v>14.7</v>
      </c>
      <c r="AC91" s="3">
        <f>'Pine Stumpage Quarterly'!AC92</f>
        <v>15.08</v>
      </c>
      <c r="AD91" s="3">
        <f>'Pine Stumpage Quarterly'!AD92</f>
        <v>45.64</v>
      </c>
      <c r="AE91" s="3">
        <f>'Pine Stumpage Quarterly'!AE92</f>
        <v>32.619999999999997</v>
      </c>
      <c r="AF91" s="3">
        <f>'Pine Stumpage Quarterly'!AF92</f>
        <v>27.2</v>
      </c>
      <c r="AG91" s="3">
        <f>'Pine Stumpage Quarterly'!AG92</f>
        <v>35.94</v>
      </c>
      <c r="AH91" s="3">
        <f>'Pine Stumpage Quarterly'!AH92</f>
        <v>26.72</v>
      </c>
      <c r="AI91" s="3">
        <f>'Pine Stumpage Quarterly'!AI92</f>
        <v>26.72</v>
      </c>
      <c r="AJ91" s="3">
        <f>'Pine Stumpage Quarterly'!AJ92</f>
        <v>32.94</v>
      </c>
      <c r="AK91" s="3">
        <f>'Pine Stumpage Quarterly'!AK92</f>
        <v>29.6</v>
      </c>
      <c r="AL91" s="3">
        <f>'Pine Stumpage Quarterly'!AL92</f>
        <v>15.33</v>
      </c>
      <c r="AM91" s="3">
        <f>'Pine Stumpage Quarterly'!AM92</f>
        <v>17.690000000000001</v>
      </c>
      <c r="AN91" s="3">
        <f>'Pine Stumpage Quarterly'!AN92</f>
        <v>22.86</v>
      </c>
      <c r="AO91" s="3">
        <f>'Pine Stumpage Quarterly'!AO92</f>
        <v>27.52</v>
      </c>
      <c r="AP91" s="3">
        <f>'Pine Stumpage Quarterly'!AP92</f>
        <v>16.75</v>
      </c>
      <c r="AQ91" s="3">
        <f>'Pine Stumpage Quarterly'!AQ92</f>
        <v>29.48</v>
      </c>
      <c r="AR91" s="3">
        <f>'Pine Stumpage Quarterly'!AR92</f>
        <v>30.51</v>
      </c>
      <c r="AS91" s="3">
        <f>'Pine Stumpage Quarterly'!AS92</f>
        <v>29.96</v>
      </c>
      <c r="AT91" s="3">
        <f>'Pine Stumpage Quarterly'!AT92</f>
        <v>22.51</v>
      </c>
      <c r="AU91" s="3">
        <f>'Pine Stumpage Quarterly'!AU92</f>
        <v>22.97</v>
      </c>
      <c r="AV91" s="3">
        <f>'Pine Stumpage Quarterly'!AX92</f>
        <v>124.30000000000001</v>
      </c>
      <c r="AW91" s="3">
        <v>3017.14</v>
      </c>
      <c r="AX91" s="3">
        <f>'Pine Stumpage Quarterly'!AZ92</f>
        <v>163.4</v>
      </c>
      <c r="AY91" s="4">
        <f>SUMPRODUCT(D91:F91,'Price Average'!D$49:F$49)+SUMPRODUCT(H91:T91,'Price Average'!H$49:T$49)+SUMPRODUCT(V91:Y91,'Price Average'!V$49:Y$49)</f>
        <v>279.65570060507883</v>
      </c>
      <c r="AZ91" s="27">
        <f>SUMPRODUCT(Z91:AB91,'Price Average'!Z$49:AB$49)+SUMPRODUCT(AD91:AO91,'Price Average'!AD$49:AO$49)+SUMPRODUCT(AR91:AU91,'Price Average'!AR$49:AU$49)</f>
        <v>26.956172863666026</v>
      </c>
      <c r="BA91" s="5" t="str">
        <f t="shared" si="7"/>
        <v>1998:3</v>
      </c>
      <c r="BB91" s="3">
        <f t="shared" si="8"/>
        <v>279.65570060507883</v>
      </c>
    </row>
    <row r="92" spans="1:54" x14ac:dyDescent="0.25">
      <c r="A92" s="2">
        <v>1998</v>
      </c>
      <c r="B92" s="17">
        <v>4</v>
      </c>
      <c r="C92" s="2">
        <f t="shared" si="9"/>
        <v>88</v>
      </c>
      <c r="D92" s="3">
        <f>'Pine Stumpage Quarterly'!D93</f>
        <v>314</v>
      </c>
      <c r="E92" s="3">
        <f>'Pine Stumpage Quarterly'!E93</f>
        <v>386</v>
      </c>
      <c r="F92" s="3">
        <f>'Pine Stumpage Quarterly'!F93</f>
        <v>312</v>
      </c>
      <c r="G92" s="3">
        <f>'Pine Stumpage Quarterly'!G93</f>
        <v>229</v>
      </c>
      <c r="H92" s="3">
        <f>'Pine Stumpage Quarterly'!H93</f>
        <v>304</v>
      </c>
      <c r="I92" s="3">
        <f>'Pine Stumpage Quarterly'!I93</f>
        <v>282</v>
      </c>
      <c r="J92" s="3">
        <f>'Pine Stumpage Quarterly'!J93</f>
        <v>322</v>
      </c>
      <c r="K92" s="3">
        <f>'Pine Stumpage Quarterly'!K93</f>
        <v>371</v>
      </c>
      <c r="L92" s="3">
        <f>'Pine Stumpage Quarterly'!L93</f>
        <v>294</v>
      </c>
      <c r="M92" s="3">
        <f>'Pine Stumpage Quarterly'!M93</f>
        <v>308</v>
      </c>
      <c r="N92" s="3">
        <f>'Pine Stumpage Quarterly'!N93</f>
        <v>360</v>
      </c>
      <c r="O92" s="3">
        <f>'Pine Stumpage Quarterly'!O93</f>
        <v>353</v>
      </c>
      <c r="P92" s="3">
        <f>'Pine Stumpage Quarterly'!P93</f>
        <v>176</v>
      </c>
      <c r="Q92" s="3">
        <f>'Pine Stumpage Quarterly'!Q93</f>
        <v>294</v>
      </c>
      <c r="R92" s="3">
        <f>'Pine Stumpage Quarterly'!R93</f>
        <v>298</v>
      </c>
      <c r="S92" s="3">
        <f>'Pine Stumpage Quarterly'!S93</f>
        <v>294</v>
      </c>
      <c r="T92" s="3">
        <f>'Pine Stumpage Quarterly'!T93</f>
        <v>161</v>
      </c>
      <c r="U92" s="3">
        <f>'Pine Stumpage Quarterly'!U93</f>
        <v>147</v>
      </c>
      <c r="V92" s="3">
        <f>'Pine Stumpage Quarterly'!V93</f>
        <v>318</v>
      </c>
      <c r="W92" s="3">
        <f>'Pine Stumpage Quarterly'!W93</f>
        <v>308</v>
      </c>
      <c r="X92" s="3">
        <f>'Pine Stumpage Quarterly'!X93</f>
        <v>169</v>
      </c>
      <c r="Y92" s="3">
        <f>'Pine Stumpage Quarterly'!Y93</f>
        <v>206</v>
      </c>
      <c r="Z92" s="3">
        <f>'Pine Stumpage Quarterly'!Z93</f>
        <v>31.73</v>
      </c>
      <c r="AA92" s="3">
        <f>'Pine Stumpage Quarterly'!AA93</f>
        <v>30.97</v>
      </c>
      <c r="AB92" s="3">
        <f>'Pine Stumpage Quarterly'!AB93</f>
        <v>14.66</v>
      </c>
      <c r="AC92" s="3">
        <f>'Pine Stumpage Quarterly'!AC93</f>
        <v>14.07</v>
      </c>
      <c r="AD92" s="3">
        <f>'Pine Stumpage Quarterly'!AD93</f>
        <v>39.880000000000003</v>
      </c>
      <c r="AE92" s="3">
        <f>'Pine Stumpage Quarterly'!AE93</f>
        <v>33.770000000000003</v>
      </c>
      <c r="AF92" s="3">
        <f>'Pine Stumpage Quarterly'!AF93</f>
        <v>23.6</v>
      </c>
      <c r="AG92" s="3">
        <f>'Pine Stumpage Quarterly'!AG93</f>
        <v>35.08</v>
      </c>
      <c r="AH92" s="3">
        <f>'Pine Stumpage Quarterly'!AH93</f>
        <v>32.04</v>
      </c>
      <c r="AI92" s="3">
        <f>'Pine Stumpage Quarterly'!AI93</f>
        <v>26.8</v>
      </c>
      <c r="AJ92" s="3">
        <f>'Pine Stumpage Quarterly'!AJ93</f>
        <v>32.82</v>
      </c>
      <c r="AK92" s="3">
        <f>'Pine Stumpage Quarterly'!AK93</f>
        <v>29.63</v>
      </c>
      <c r="AL92" s="3">
        <f>'Pine Stumpage Quarterly'!AL93</f>
        <v>15.94</v>
      </c>
      <c r="AM92" s="3">
        <f>'Pine Stumpage Quarterly'!AM93</f>
        <v>17.88</v>
      </c>
      <c r="AN92" s="3">
        <f>'Pine Stumpage Quarterly'!AN93</f>
        <v>23.48</v>
      </c>
      <c r="AO92" s="3">
        <f>'Pine Stumpage Quarterly'!AO93</f>
        <v>25.18</v>
      </c>
      <c r="AP92" s="3">
        <f>'Pine Stumpage Quarterly'!AP93</f>
        <v>27.2</v>
      </c>
      <c r="AQ92" s="3">
        <f>'Pine Stumpage Quarterly'!AQ93</f>
        <v>21.08</v>
      </c>
      <c r="AR92" s="3">
        <f>'Pine Stumpage Quarterly'!AR93</f>
        <v>35.299999999999997</v>
      </c>
      <c r="AS92" s="3">
        <f>'Pine Stumpage Quarterly'!AS93</f>
        <v>27.79</v>
      </c>
      <c r="AT92" s="3">
        <f>'Pine Stumpage Quarterly'!AT93</f>
        <v>21.44</v>
      </c>
      <c r="AU92" s="3">
        <f>'Pine Stumpage Quarterly'!AU93</f>
        <v>24.44</v>
      </c>
      <c r="AV92" s="3">
        <f>'Pine Stumpage Quarterly'!AX93</f>
        <v>123.46666666666665</v>
      </c>
      <c r="AW92" s="3">
        <v>3417.0783333333334</v>
      </c>
      <c r="AX92" s="3">
        <f>'Pine Stumpage Quarterly'!AZ93</f>
        <v>163.96666666666667</v>
      </c>
      <c r="AY92" s="4">
        <f>SUMPRODUCT(D92:F92,'Price Average'!D$49:F$49)+SUMPRODUCT(H92:T92,'Price Average'!H$49:T$49)+SUMPRODUCT(V92:Y92,'Price Average'!V$49:Y$49)</f>
        <v>283.97275715851163</v>
      </c>
      <c r="AZ92" s="27">
        <f>SUMPRODUCT(Z92:AB92,'Price Average'!Z$49:AB$49)+SUMPRODUCT(AD92:AO92,'Price Average'!AD$49:AO$49)+SUMPRODUCT(AR92:AU92,'Price Average'!AR$49:AU$49)</f>
        <v>27.145866927592962</v>
      </c>
      <c r="BA92" s="5" t="str">
        <f t="shared" si="7"/>
        <v>1998:4</v>
      </c>
      <c r="BB92" s="3">
        <f t="shared" si="8"/>
        <v>283.97275715851163</v>
      </c>
    </row>
    <row r="93" spans="1:54" x14ac:dyDescent="0.25">
      <c r="A93" s="2">
        <v>1999</v>
      </c>
      <c r="B93" s="17">
        <v>1</v>
      </c>
      <c r="C93" s="2">
        <f t="shared" si="9"/>
        <v>89</v>
      </c>
      <c r="D93" s="3">
        <f>'Pine Stumpage Quarterly'!D94</f>
        <v>342</v>
      </c>
      <c r="E93" s="3">
        <f>'Pine Stumpage Quarterly'!E94</f>
        <v>369</v>
      </c>
      <c r="F93" s="3">
        <f>'Pine Stumpage Quarterly'!F94</f>
        <v>318</v>
      </c>
      <c r="G93" s="3">
        <f>'Pine Stumpage Quarterly'!G94</f>
        <v>225</v>
      </c>
      <c r="H93" s="3">
        <f>'Pine Stumpage Quarterly'!H94</f>
        <v>245</v>
      </c>
      <c r="I93" s="3">
        <f>'Pine Stumpage Quarterly'!I94</f>
        <v>291</v>
      </c>
      <c r="J93" s="3">
        <f>'Pine Stumpage Quarterly'!J94</f>
        <v>298</v>
      </c>
      <c r="K93" s="3">
        <f>'Pine Stumpage Quarterly'!K94</f>
        <v>347</v>
      </c>
      <c r="L93" s="3">
        <f>'Pine Stumpage Quarterly'!L94</f>
        <v>287</v>
      </c>
      <c r="M93" s="3">
        <f>'Pine Stumpage Quarterly'!M94</f>
        <v>303</v>
      </c>
      <c r="N93" s="3">
        <f>'Pine Stumpage Quarterly'!N94</f>
        <v>341</v>
      </c>
      <c r="O93" s="3">
        <f>'Pine Stumpage Quarterly'!O94</f>
        <v>372</v>
      </c>
      <c r="P93" s="3">
        <f>'Pine Stumpage Quarterly'!P94</f>
        <v>162</v>
      </c>
      <c r="Q93" s="3">
        <f>'Pine Stumpage Quarterly'!Q94</f>
        <v>270</v>
      </c>
      <c r="R93" s="3">
        <f>'Pine Stumpage Quarterly'!R94</f>
        <v>311</v>
      </c>
      <c r="S93" s="3">
        <f>'Pine Stumpage Quarterly'!S94</f>
        <v>307</v>
      </c>
      <c r="T93" s="3">
        <f>'Pine Stumpage Quarterly'!T94</f>
        <v>184</v>
      </c>
      <c r="U93" s="3">
        <f>'Pine Stumpage Quarterly'!U94</f>
        <v>188</v>
      </c>
      <c r="V93" s="3">
        <f>'Pine Stumpage Quarterly'!V94</f>
        <v>301</v>
      </c>
      <c r="W93" s="3">
        <f>'Pine Stumpage Quarterly'!W94</f>
        <v>300</v>
      </c>
      <c r="X93" s="3">
        <f>'Pine Stumpage Quarterly'!X94</f>
        <v>146</v>
      </c>
      <c r="Y93" s="3">
        <f>'Pine Stumpage Quarterly'!Y94</f>
        <v>217</v>
      </c>
      <c r="Z93" s="3">
        <f>'Pine Stumpage Quarterly'!Z94</f>
        <v>26.25</v>
      </c>
      <c r="AA93" s="3">
        <f>'Pine Stumpage Quarterly'!AA94</f>
        <v>29.55</v>
      </c>
      <c r="AB93" s="3">
        <f>'Pine Stumpage Quarterly'!AB94</f>
        <v>22.26</v>
      </c>
      <c r="AC93" s="3">
        <f>'Pine Stumpage Quarterly'!AC94</f>
        <v>13.4</v>
      </c>
      <c r="AD93" s="3">
        <f>'Pine Stumpage Quarterly'!AD94</f>
        <v>35.85</v>
      </c>
      <c r="AE93" s="3">
        <f>'Pine Stumpage Quarterly'!AE94</f>
        <v>29.51</v>
      </c>
      <c r="AF93" s="3">
        <f>'Pine Stumpage Quarterly'!AF94</f>
        <v>24.46</v>
      </c>
      <c r="AG93" s="3">
        <f>'Pine Stumpage Quarterly'!AG94</f>
        <v>34.85</v>
      </c>
      <c r="AH93" s="3">
        <f>'Pine Stumpage Quarterly'!AH94</f>
        <v>29.92</v>
      </c>
      <c r="AI93" s="3">
        <f>'Pine Stumpage Quarterly'!AI94</f>
        <v>27.81</v>
      </c>
      <c r="AJ93" s="3">
        <f>'Pine Stumpage Quarterly'!AJ94</f>
        <v>30.97</v>
      </c>
      <c r="AK93" s="3">
        <f>'Pine Stumpage Quarterly'!AK94</f>
        <v>28.7</v>
      </c>
      <c r="AL93" s="3">
        <f>'Pine Stumpage Quarterly'!AL94</f>
        <v>12.19</v>
      </c>
      <c r="AM93" s="3">
        <f>'Pine Stumpage Quarterly'!AM94</f>
        <v>17.100000000000001</v>
      </c>
      <c r="AN93" s="3">
        <f>'Pine Stumpage Quarterly'!AN94</f>
        <v>19</v>
      </c>
      <c r="AO93" s="3">
        <f>'Pine Stumpage Quarterly'!AO94</f>
        <v>24.72</v>
      </c>
      <c r="AP93" s="3">
        <f>'Pine Stumpage Quarterly'!AP94</f>
        <v>19.28</v>
      </c>
      <c r="AQ93" s="3">
        <f>'Pine Stumpage Quarterly'!AQ94</f>
        <v>25.94</v>
      </c>
      <c r="AR93" s="3">
        <f>'Pine Stumpage Quarterly'!AR94</f>
        <v>31.48</v>
      </c>
      <c r="AS93" s="3">
        <f>'Pine Stumpage Quarterly'!AS94</f>
        <v>30.71</v>
      </c>
      <c r="AT93" s="3">
        <f>'Pine Stumpage Quarterly'!AT94</f>
        <v>21.47</v>
      </c>
      <c r="AU93" s="3">
        <f>'Pine Stumpage Quarterly'!AU94</f>
        <v>21.75</v>
      </c>
      <c r="AV93" s="3">
        <f>'Pine Stumpage Quarterly'!AX94</f>
        <v>122.59999999999998</v>
      </c>
      <c r="AW93" s="3">
        <v>3735.1539999999995</v>
      </c>
      <c r="AX93" s="3">
        <f>'Pine Stumpage Quarterly'!AZ94</f>
        <v>164.6</v>
      </c>
      <c r="AY93" s="4">
        <f>SUMPRODUCT(D93:F93,'Price Average'!D$49:F$49)+SUMPRODUCT(H93:T93,'Price Average'!H$49:T$49)+SUMPRODUCT(V93:Y93,'Price Average'!V$49:Y$49)</f>
        <v>277.7324693887274</v>
      </c>
      <c r="AZ93" s="27">
        <f>SUMPRODUCT(Z93:AB93,'Price Average'!Z$49:AB$49)+SUMPRODUCT(AD93:AO93,'Price Average'!AD$49:AO$49)+SUMPRODUCT(AR93:AU93,'Price Average'!AR$49:AU$49)</f>
        <v>25.544812785388132</v>
      </c>
      <c r="BA93" s="5" t="str">
        <f t="shared" si="7"/>
        <v>1999:1</v>
      </c>
      <c r="BB93" s="3">
        <f t="shared" si="8"/>
        <v>277.7324693887274</v>
      </c>
    </row>
    <row r="94" spans="1:54" x14ac:dyDescent="0.25">
      <c r="A94" s="2">
        <v>1999</v>
      </c>
      <c r="B94" s="2">
        <v>2</v>
      </c>
      <c r="C94" s="2">
        <v>90</v>
      </c>
      <c r="D94" s="3">
        <f>'Pine Stumpage Quarterly'!D95</f>
        <v>324</v>
      </c>
      <c r="E94" s="3">
        <f>'Pine Stumpage Quarterly'!E95</f>
        <v>350</v>
      </c>
      <c r="F94" s="3">
        <f>'Pine Stumpage Quarterly'!F95</f>
        <v>288</v>
      </c>
      <c r="G94" s="3">
        <f>'Pine Stumpage Quarterly'!G95</f>
        <v>233</v>
      </c>
      <c r="H94" s="3">
        <f>'Pine Stumpage Quarterly'!H95</f>
        <v>322</v>
      </c>
      <c r="I94" s="3">
        <f>'Pine Stumpage Quarterly'!I95</f>
        <v>278</v>
      </c>
      <c r="J94" s="3">
        <f>'Pine Stumpage Quarterly'!J95</f>
        <v>322</v>
      </c>
      <c r="K94" s="3">
        <f>'Pine Stumpage Quarterly'!K95</f>
        <v>360</v>
      </c>
      <c r="L94" s="3">
        <f>'Pine Stumpage Quarterly'!L95</f>
        <v>278</v>
      </c>
      <c r="M94" s="3">
        <f>'Pine Stumpage Quarterly'!M95</f>
        <v>310</v>
      </c>
      <c r="N94" s="3">
        <f>'Pine Stumpage Quarterly'!N95</f>
        <v>354</v>
      </c>
      <c r="O94" s="3">
        <f>'Pine Stumpage Quarterly'!O95</f>
        <v>331</v>
      </c>
      <c r="P94" s="3">
        <f>'Pine Stumpage Quarterly'!P95</f>
        <v>191</v>
      </c>
      <c r="Q94" s="3">
        <f>'Pine Stumpage Quarterly'!Q95</f>
        <v>326</v>
      </c>
      <c r="R94" s="3">
        <f>'Pine Stumpage Quarterly'!R95</f>
        <v>297</v>
      </c>
      <c r="S94" s="3">
        <f>'Pine Stumpage Quarterly'!S95</f>
        <v>308</v>
      </c>
      <c r="T94" s="3">
        <f>'Pine Stumpage Quarterly'!T95</f>
        <v>158</v>
      </c>
      <c r="U94" s="3">
        <f>'Pine Stumpage Quarterly'!U95</f>
        <v>195</v>
      </c>
      <c r="V94" s="3">
        <f>'Pine Stumpage Quarterly'!V95</f>
        <v>263</v>
      </c>
      <c r="W94" s="3">
        <f>'Pine Stumpage Quarterly'!W95</f>
        <v>276</v>
      </c>
      <c r="X94" s="3">
        <f>'Pine Stumpage Quarterly'!X95</f>
        <v>238</v>
      </c>
      <c r="Y94" s="3">
        <f>'Pine Stumpage Quarterly'!Y95</f>
        <v>259</v>
      </c>
      <c r="Z94" s="3">
        <f>'Pine Stumpage Quarterly'!Z95</f>
        <v>26.02</v>
      </c>
      <c r="AA94" s="3">
        <f>'Pine Stumpage Quarterly'!AA95</f>
        <v>27.38</v>
      </c>
      <c r="AB94" s="3">
        <f>'Pine Stumpage Quarterly'!AB95</f>
        <v>17.43</v>
      </c>
      <c r="AC94" s="3">
        <f>'Pine Stumpage Quarterly'!AC95</f>
        <v>13.4</v>
      </c>
      <c r="AD94" s="3">
        <f>'Pine Stumpage Quarterly'!AD95</f>
        <v>38.78</v>
      </c>
      <c r="AE94" s="3">
        <f>'Pine Stumpage Quarterly'!AE95</f>
        <v>26.22</v>
      </c>
      <c r="AF94" s="3">
        <f>'Pine Stumpage Quarterly'!AF95</f>
        <v>22.78</v>
      </c>
      <c r="AG94" s="3">
        <f>'Pine Stumpage Quarterly'!AG95</f>
        <v>26.92</v>
      </c>
      <c r="AH94" s="3">
        <f>'Pine Stumpage Quarterly'!AH95</f>
        <v>28.37</v>
      </c>
      <c r="AI94" s="3">
        <f>'Pine Stumpage Quarterly'!AI95</f>
        <v>32.43</v>
      </c>
      <c r="AJ94" s="3">
        <f>'Pine Stumpage Quarterly'!AJ95</f>
        <v>17.899999999999999</v>
      </c>
      <c r="AK94" s="3">
        <f>'Pine Stumpage Quarterly'!AK95</f>
        <v>20.52</v>
      </c>
      <c r="AL94" s="3">
        <f>'Pine Stumpage Quarterly'!AL95</f>
        <v>14.69</v>
      </c>
      <c r="AM94" s="3">
        <f>'Pine Stumpage Quarterly'!AM95</f>
        <v>14.31</v>
      </c>
      <c r="AN94" s="3">
        <f>'Pine Stumpage Quarterly'!AN95</f>
        <v>20.190000000000001</v>
      </c>
      <c r="AO94" s="3">
        <f>'Pine Stumpage Quarterly'!AO95</f>
        <v>21.73</v>
      </c>
      <c r="AP94" s="3">
        <f>'Pine Stumpage Quarterly'!AP95</f>
        <v>14.2</v>
      </c>
      <c r="AQ94" s="3">
        <f>'Pine Stumpage Quarterly'!AQ95</f>
        <v>26.13</v>
      </c>
      <c r="AR94" s="3">
        <f>'Pine Stumpage Quarterly'!AR95</f>
        <v>31.09</v>
      </c>
      <c r="AS94" s="3">
        <f>'Pine Stumpage Quarterly'!AS95</f>
        <v>26.81</v>
      </c>
      <c r="AT94" s="3">
        <f>'Pine Stumpage Quarterly'!AT95</f>
        <v>21.72</v>
      </c>
      <c r="AU94" s="3">
        <f>'Pine Stumpage Quarterly'!AU95</f>
        <v>18.43</v>
      </c>
      <c r="AV94" s="3">
        <f>'Pine Stumpage Quarterly'!AX95</f>
        <v>124.5</v>
      </c>
      <c r="AW94" s="3">
        <v>3949.4869999999996</v>
      </c>
      <c r="AX94" s="3">
        <f>'Pine Stumpage Quarterly'!AZ95</f>
        <v>166.2</v>
      </c>
      <c r="AY94" s="4">
        <f>SUMPRODUCT(D94:F94,'Price Average'!D$49:F$49)+SUMPRODUCT(H94:T94,'Price Average'!H$49:T$49)+SUMPRODUCT(V94:Y94,'Price Average'!V$49:Y$49)</f>
        <v>281.92655915003098</v>
      </c>
      <c r="AZ94" s="27">
        <f>SUMPRODUCT(Z94:AB94,'Price Average'!Z$49:AB$49)+SUMPRODUCT(AD94:AO94,'Price Average'!AD$49:AO$49)+SUMPRODUCT(AR94:AU94,'Price Average'!AR$49:AU$49)</f>
        <v>23.487364644487936</v>
      </c>
      <c r="BA94" s="5" t="str">
        <f t="shared" si="7"/>
        <v>1999:2</v>
      </c>
      <c r="BB94" s="3">
        <f t="shared" si="8"/>
        <v>281.92655915003098</v>
      </c>
    </row>
    <row r="95" spans="1:54" x14ac:dyDescent="0.25">
      <c r="A95" s="2">
        <v>1999</v>
      </c>
      <c r="B95" s="2">
        <v>3</v>
      </c>
      <c r="C95" s="2">
        <v>91</v>
      </c>
      <c r="D95" s="3">
        <f>'Pine Stumpage Quarterly'!D96</f>
        <v>329</v>
      </c>
      <c r="E95" s="3">
        <f>'Pine Stumpage Quarterly'!E96</f>
        <v>370</v>
      </c>
      <c r="F95" s="3">
        <f>'Pine Stumpage Quarterly'!F96</f>
        <v>308</v>
      </c>
      <c r="G95" s="3">
        <f>'Pine Stumpage Quarterly'!G96</f>
        <v>259</v>
      </c>
      <c r="H95" s="3">
        <f>'Pine Stumpage Quarterly'!H96</f>
        <v>263</v>
      </c>
      <c r="I95" s="3">
        <f>'Pine Stumpage Quarterly'!I96</f>
        <v>351</v>
      </c>
      <c r="J95" s="3">
        <f>'Pine Stumpage Quarterly'!J96</f>
        <v>361</v>
      </c>
      <c r="K95" s="3">
        <f>'Pine Stumpage Quarterly'!K96</f>
        <v>384</v>
      </c>
      <c r="L95" s="3">
        <f>'Pine Stumpage Quarterly'!L96</f>
        <v>286</v>
      </c>
      <c r="M95" s="3">
        <f>'Pine Stumpage Quarterly'!M96</f>
        <v>303</v>
      </c>
      <c r="N95" s="3">
        <f>'Pine Stumpage Quarterly'!N96</f>
        <v>371</v>
      </c>
      <c r="O95" s="3">
        <f>'Pine Stumpage Quarterly'!O96</f>
        <v>381</v>
      </c>
      <c r="P95" s="3">
        <f>'Pine Stumpage Quarterly'!P96</f>
        <v>190</v>
      </c>
      <c r="Q95" s="3">
        <f>'Pine Stumpage Quarterly'!Q96</f>
        <v>325</v>
      </c>
      <c r="R95" s="3">
        <f>'Pine Stumpage Quarterly'!R96</f>
        <v>303</v>
      </c>
      <c r="S95" s="3">
        <f>'Pine Stumpage Quarterly'!S96</f>
        <v>321</v>
      </c>
      <c r="T95" s="3">
        <f>'Pine Stumpage Quarterly'!T96</f>
        <v>150</v>
      </c>
      <c r="U95" s="3">
        <f>'Pine Stumpage Quarterly'!U96</f>
        <v>228</v>
      </c>
      <c r="V95" s="3">
        <f>'Pine Stumpage Quarterly'!V96</f>
        <v>269</v>
      </c>
      <c r="W95" s="3">
        <f>'Pine Stumpage Quarterly'!W96</f>
        <v>264</v>
      </c>
      <c r="X95" s="3">
        <f>'Pine Stumpage Quarterly'!X96</f>
        <v>182</v>
      </c>
      <c r="Y95" s="3">
        <f>'Pine Stumpage Quarterly'!Y96</f>
        <v>227</v>
      </c>
      <c r="Z95" s="3">
        <f>'Pine Stumpage Quarterly'!Z96</f>
        <v>23.24</v>
      </c>
      <c r="AA95" s="3">
        <f>'Pine Stumpage Quarterly'!AA96</f>
        <v>27.08</v>
      </c>
      <c r="AB95" s="3">
        <f>'Pine Stumpage Quarterly'!AB96</f>
        <v>17.53</v>
      </c>
      <c r="AC95" s="3">
        <f>'Pine Stumpage Quarterly'!AC96</f>
        <v>16.149999999999999</v>
      </c>
      <c r="AD95" s="3">
        <f>'Pine Stumpage Quarterly'!AD96</f>
        <v>34.25</v>
      </c>
      <c r="AE95" s="3">
        <f>'Pine Stumpage Quarterly'!AE96</f>
        <v>28.93</v>
      </c>
      <c r="AF95" s="3">
        <f>'Pine Stumpage Quarterly'!AF96</f>
        <v>21.53</v>
      </c>
      <c r="AG95" s="3">
        <f>'Pine Stumpage Quarterly'!AG96</f>
        <v>30.78</v>
      </c>
      <c r="AH95" s="3">
        <f>'Pine Stumpage Quarterly'!AH96</f>
        <v>26.87</v>
      </c>
      <c r="AI95" s="3">
        <f>'Pine Stumpage Quarterly'!AI96</f>
        <v>24.51</v>
      </c>
      <c r="AJ95" s="3">
        <f>'Pine Stumpage Quarterly'!AJ96</f>
        <v>22.45</v>
      </c>
      <c r="AK95" s="3">
        <f>'Pine Stumpage Quarterly'!AK96</f>
        <v>20.170000000000002</v>
      </c>
      <c r="AL95" s="3">
        <f>'Pine Stumpage Quarterly'!AL96</f>
        <v>17.41</v>
      </c>
      <c r="AM95" s="3">
        <f>'Pine Stumpage Quarterly'!AM96</f>
        <v>18.84</v>
      </c>
      <c r="AN95" s="3">
        <f>'Pine Stumpage Quarterly'!AN96</f>
        <v>22.83</v>
      </c>
      <c r="AO95" s="3">
        <f>'Pine Stumpage Quarterly'!AO96</f>
        <v>22.97</v>
      </c>
      <c r="AP95" s="3">
        <f>'Pine Stumpage Quarterly'!AP96</f>
        <v>15.87</v>
      </c>
      <c r="AQ95" s="3">
        <f>'Pine Stumpage Quarterly'!AQ96</f>
        <v>29.39</v>
      </c>
      <c r="AR95" s="3">
        <f>'Pine Stumpage Quarterly'!AR96</f>
        <v>27.66</v>
      </c>
      <c r="AS95" s="3">
        <f>'Pine Stumpage Quarterly'!AS96</f>
        <v>27.03</v>
      </c>
      <c r="AT95" s="3">
        <f>'Pine Stumpage Quarterly'!AT96</f>
        <v>21.73</v>
      </c>
      <c r="AU95" s="3">
        <f>'Pine Stumpage Quarterly'!AU96</f>
        <v>20.98</v>
      </c>
      <c r="AV95" s="3">
        <f>'Pine Stumpage Quarterly'!AX96</f>
        <v>126.86666666666667</v>
      </c>
      <c r="AW95" s="3">
        <v>3885.2716666666665</v>
      </c>
      <c r="AX95" s="3">
        <f>'Pine Stumpage Quarterly'!AZ96</f>
        <v>167.23333333333332</v>
      </c>
      <c r="AY95" s="4">
        <f>SUMPRODUCT(D95:F95,'Price Average'!D$49:F$49)+SUMPRODUCT(H95:T95,'Price Average'!H$49:T$49)+SUMPRODUCT(V95:Y95,'Price Average'!V$49:Y$49)</f>
        <v>290.38656677307159</v>
      </c>
      <c r="AZ95" s="27">
        <f>SUMPRODUCT(Z95:AB95,'Price Average'!Z$49:AB$49)+SUMPRODUCT(AD95:AO95,'Price Average'!AD$49:AO$49)+SUMPRODUCT(AR95:AU95,'Price Average'!AR$49:AU$49)</f>
        <v>23.292496412263539</v>
      </c>
      <c r="BA95" s="5" t="str">
        <f t="shared" si="7"/>
        <v>1999:3</v>
      </c>
      <c r="BB95" s="3">
        <f t="shared" si="8"/>
        <v>290.38656677307159</v>
      </c>
    </row>
    <row r="96" spans="1:54" x14ac:dyDescent="0.25">
      <c r="A96" s="2">
        <v>1999</v>
      </c>
      <c r="B96" s="2">
        <v>4</v>
      </c>
      <c r="C96" s="2">
        <f t="shared" ref="C96:C127" si="10">C95+1</f>
        <v>92</v>
      </c>
      <c r="D96" s="3">
        <f>'Pine Stumpage Quarterly'!D97</f>
        <v>374</v>
      </c>
      <c r="E96" s="3">
        <f>'Pine Stumpage Quarterly'!E97</f>
        <v>376</v>
      </c>
      <c r="F96" s="3">
        <f>'Pine Stumpage Quarterly'!F97</f>
        <v>311</v>
      </c>
      <c r="G96" s="3">
        <f>'Pine Stumpage Quarterly'!G97</f>
        <v>238</v>
      </c>
      <c r="H96" s="3">
        <f>'Pine Stumpage Quarterly'!H97</f>
        <v>333</v>
      </c>
      <c r="I96" s="3">
        <f>'Pine Stumpage Quarterly'!I97</f>
        <v>330</v>
      </c>
      <c r="J96" s="3">
        <f>'Pine Stumpage Quarterly'!J97</f>
        <v>334</v>
      </c>
      <c r="K96" s="3">
        <f>'Pine Stumpage Quarterly'!K97</f>
        <v>381</v>
      </c>
      <c r="L96" s="3">
        <f>'Pine Stumpage Quarterly'!L97</f>
        <v>303</v>
      </c>
      <c r="M96" s="3">
        <f>'Pine Stumpage Quarterly'!M97</f>
        <v>300</v>
      </c>
      <c r="N96" s="3">
        <f>'Pine Stumpage Quarterly'!N97</f>
        <v>352</v>
      </c>
      <c r="O96" s="3">
        <f>'Pine Stumpage Quarterly'!O97</f>
        <v>394</v>
      </c>
      <c r="P96" s="3">
        <f>'Pine Stumpage Quarterly'!P97</f>
        <v>232</v>
      </c>
      <c r="Q96" s="3">
        <f>'Pine Stumpage Quarterly'!Q97</f>
        <v>395</v>
      </c>
      <c r="R96" s="3">
        <f>'Pine Stumpage Quarterly'!R97</f>
        <v>329</v>
      </c>
      <c r="S96" s="3">
        <f>'Pine Stumpage Quarterly'!S97</f>
        <v>361</v>
      </c>
      <c r="T96" s="3">
        <f>'Pine Stumpage Quarterly'!T97</f>
        <v>225</v>
      </c>
      <c r="U96" s="3">
        <f>'Pine Stumpage Quarterly'!U97</f>
        <v>178</v>
      </c>
      <c r="V96" s="3">
        <f>'Pine Stumpage Quarterly'!V97</f>
        <v>283</v>
      </c>
      <c r="W96" s="3">
        <f>'Pine Stumpage Quarterly'!W97</f>
        <v>295</v>
      </c>
      <c r="X96" s="3">
        <f>'Pine Stumpage Quarterly'!X97</f>
        <v>203</v>
      </c>
      <c r="Y96" s="3">
        <f>'Pine Stumpage Quarterly'!Y97</f>
        <v>209</v>
      </c>
      <c r="Z96" s="3">
        <f>'Pine Stumpage Quarterly'!Z97</f>
        <v>24.62</v>
      </c>
      <c r="AA96" s="3">
        <f>'Pine Stumpage Quarterly'!AA97</f>
        <v>27.6</v>
      </c>
      <c r="AB96" s="3">
        <f>'Pine Stumpage Quarterly'!AB97</f>
        <v>15.62</v>
      </c>
      <c r="AC96" s="3">
        <f>'Pine Stumpage Quarterly'!AC97</f>
        <v>12.73</v>
      </c>
      <c r="AD96" s="3">
        <f>'Pine Stumpage Quarterly'!AD97</f>
        <v>41.85</v>
      </c>
      <c r="AE96" s="3">
        <f>'Pine Stumpage Quarterly'!AE97</f>
        <v>27.07</v>
      </c>
      <c r="AF96" s="3">
        <f>'Pine Stumpage Quarterly'!AF97</f>
        <v>21.73</v>
      </c>
      <c r="AG96" s="3">
        <f>'Pine Stumpage Quarterly'!AG97</f>
        <v>33.86</v>
      </c>
      <c r="AH96" s="3">
        <f>'Pine Stumpage Quarterly'!AH97</f>
        <v>26.76</v>
      </c>
      <c r="AI96" s="3">
        <f>'Pine Stumpage Quarterly'!AI97</f>
        <v>27.05</v>
      </c>
      <c r="AJ96" s="3">
        <f>'Pine Stumpage Quarterly'!AJ97</f>
        <v>31.93</v>
      </c>
      <c r="AK96" s="3">
        <f>'Pine Stumpage Quarterly'!AK97</f>
        <v>23.45</v>
      </c>
      <c r="AL96" s="3">
        <f>'Pine Stumpage Quarterly'!AL97</f>
        <v>15.53</v>
      </c>
      <c r="AM96" s="3">
        <f>'Pine Stumpage Quarterly'!AM97</f>
        <v>22.07</v>
      </c>
      <c r="AN96" s="3">
        <f>'Pine Stumpage Quarterly'!AN97</f>
        <v>23.26</v>
      </c>
      <c r="AO96" s="3">
        <f>'Pine Stumpage Quarterly'!AO97</f>
        <v>25.49</v>
      </c>
      <c r="AP96" s="3">
        <f>'Pine Stumpage Quarterly'!AP97</f>
        <v>26.13</v>
      </c>
      <c r="AQ96" s="3">
        <f>'Pine Stumpage Quarterly'!AQ97</f>
        <v>26.8</v>
      </c>
      <c r="AR96" s="3">
        <f>'Pine Stumpage Quarterly'!AR97</f>
        <v>30.73</v>
      </c>
      <c r="AS96" s="3">
        <f>'Pine Stumpage Quarterly'!AS97</f>
        <v>24.72</v>
      </c>
      <c r="AT96" s="3">
        <f>'Pine Stumpage Quarterly'!AT97</f>
        <v>21.17</v>
      </c>
      <c r="AU96" s="3">
        <f>'Pine Stumpage Quarterly'!AU97</f>
        <v>25.58</v>
      </c>
      <c r="AV96" s="3">
        <f>'Pine Stumpage Quarterly'!AX97</f>
        <v>127.93333333333334</v>
      </c>
      <c r="AW96" s="3">
        <v>4184.1169999999993</v>
      </c>
      <c r="AX96" s="3">
        <f>'Pine Stumpage Quarterly'!AZ97</f>
        <v>168.26666666666668</v>
      </c>
      <c r="AY96" s="4">
        <f>SUMPRODUCT(D96:F96,'Price Average'!D$49:F$49)+SUMPRODUCT(H96:T96,'Price Average'!H$49:T$49)+SUMPRODUCT(V96:Y96,'Price Average'!V$49:Y$49)</f>
        <v>301.46866215636766</v>
      </c>
      <c r="AZ96" s="27">
        <f>SUMPRODUCT(Z96:AB96,'Price Average'!Z$49:AB$49)+SUMPRODUCT(AD96:AO96,'Price Average'!AD$49:AO$49)+SUMPRODUCT(AR96:AU96,'Price Average'!AR$49:AU$49)</f>
        <v>25.338103718199612</v>
      </c>
      <c r="BA96" s="5" t="str">
        <f t="shared" si="7"/>
        <v>1999:4</v>
      </c>
      <c r="BB96" s="3">
        <f t="shared" si="8"/>
        <v>301.46866215636766</v>
      </c>
    </row>
    <row r="97" spans="1:54" x14ac:dyDescent="0.25">
      <c r="A97" s="17">
        <v>2000</v>
      </c>
      <c r="B97" s="17">
        <v>1</v>
      </c>
      <c r="C97" s="2">
        <f t="shared" si="10"/>
        <v>93</v>
      </c>
      <c r="D97" s="3">
        <f>'Pine Stumpage Quarterly'!D98</f>
        <v>375</v>
      </c>
      <c r="E97" s="3">
        <f>'Pine Stumpage Quarterly'!E98</f>
        <v>424</v>
      </c>
      <c r="F97" s="3">
        <f>'Pine Stumpage Quarterly'!F98</f>
        <v>328</v>
      </c>
      <c r="G97" s="3">
        <f>'Pine Stumpage Quarterly'!G98</f>
        <v>278</v>
      </c>
      <c r="H97" s="3">
        <f>'Pine Stumpage Quarterly'!H98</f>
        <v>287</v>
      </c>
      <c r="I97" s="3">
        <f>'Pine Stumpage Quarterly'!I98</f>
        <v>339</v>
      </c>
      <c r="J97" s="3">
        <f>'Pine Stumpage Quarterly'!J98</f>
        <v>361</v>
      </c>
      <c r="K97" s="3">
        <f>'Pine Stumpage Quarterly'!K98</f>
        <v>399</v>
      </c>
      <c r="L97" s="3">
        <f>'Pine Stumpage Quarterly'!L98</f>
        <v>306</v>
      </c>
      <c r="M97" s="3">
        <f>'Pine Stumpage Quarterly'!M98</f>
        <v>363</v>
      </c>
      <c r="N97" s="3">
        <f>'Pine Stumpage Quarterly'!N98</f>
        <v>380</v>
      </c>
      <c r="O97" s="3">
        <f>'Pine Stumpage Quarterly'!O98</f>
        <v>407</v>
      </c>
      <c r="P97" s="3">
        <f>'Pine Stumpage Quarterly'!P98</f>
        <v>206</v>
      </c>
      <c r="Q97" s="3">
        <f>'Pine Stumpage Quarterly'!Q98</f>
        <v>392</v>
      </c>
      <c r="R97" s="3">
        <f>'Pine Stumpage Quarterly'!R98</f>
        <v>287</v>
      </c>
      <c r="S97" s="3">
        <f>'Pine Stumpage Quarterly'!S98</f>
        <v>359</v>
      </c>
      <c r="T97" s="3">
        <f>'Pine Stumpage Quarterly'!T98</f>
        <v>153</v>
      </c>
      <c r="U97" s="3">
        <f>'Pine Stumpage Quarterly'!U98</f>
        <v>204</v>
      </c>
      <c r="V97" s="3">
        <f>'Pine Stumpage Quarterly'!V98</f>
        <v>297</v>
      </c>
      <c r="W97" s="3">
        <f>'Pine Stumpage Quarterly'!W98</f>
        <v>294</v>
      </c>
      <c r="X97" s="3">
        <f>'Pine Stumpage Quarterly'!X98</f>
        <v>218</v>
      </c>
      <c r="Y97" s="3">
        <f>'Pine Stumpage Quarterly'!Y98</f>
        <v>268</v>
      </c>
      <c r="Z97" s="3">
        <f>'Pine Stumpage Quarterly'!Z98</f>
        <v>27.04</v>
      </c>
      <c r="AA97" s="3">
        <f>'Pine Stumpage Quarterly'!AA98</f>
        <v>26.6</v>
      </c>
      <c r="AB97" s="3">
        <f>'Pine Stumpage Quarterly'!AB98</f>
        <v>17.09</v>
      </c>
      <c r="AC97" s="3">
        <f>'Pine Stumpage Quarterly'!AC98</f>
        <v>15.32</v>
      </c>
      <c r="AD97" s="3">
        <f>'Pine Stumpage Quarterly'!AD98</f>
        <v>36.96</v>
      </c>
      <c r="AE97" s="3">
        <f>'Pine Stumpage Quarterly'!AE98</f>
        <v>28.21</v>
      </c>
      <c r="AF97" s="3">
        <f>'Pine Stumpage Quarterly'!AF98</f>
        <v>23.3</v>
      </c>
      <c r="AG97" s="3">
        <f>'Pine Stumpage Quarterly'!AG98</f>
        <v>34.96</v>
      </c>
      <c r="AH97" s="3">
        <f>'Pine Stumpage Quarterly'!AH98</f>
        <v>25.7</v>
      </c>
      <c r="AI97" s="3">
        <f>'Pine Stumpage Quarterly'!AI98</f>
        <v>29.72</v>
      </c>
      <c r="AJ97" s="3">
        <f>'Pine Stumpage Quarterly'!AJ98</f>
        <v>25.58</v>
      </c>
      <c r="AK97" s="3">
        <f>'Pine Stumpage Quarterly'!AK98</f>
        <v>21.47</v>
      </c>
      <c r="AL97" s="3">
        <f>'Pine Stumpage Quarterly'!AL98</f>
        <v>15.76</v>
      </c>
      <c r="AM97" s="3">
        <f>'Pine Stumpage Quarterly'!AM98</f>
        <v>22.4</v>
      </c>
      <c r="AN97" s="3">
        <f>'Pine Stumpage Quarterly'!AN98</f>
        <v>22.34</v>
      </c>
      <c r="AO97" s="3">
        <f>'Pine Stumpage Quarterly'!AO98</f>
        <v>26.56</v>
      </c>
      <c r="AP97" s="3">
        <f>'Pine Stumpage Quarterly'!AP98</f>
        <v>17.78</v>
      </c>
      <c r="AQ97" s="3">
        <f>'Pine Stumpage Quarterly'!AQ98</f>
        <v>24.25</v>
      </c>
      <c r="AR97" s="3">
        <f>'Pine Stumpage Quarterly'!AR98</f>
        <v>20.27</v>
      </c>
      <c r="AS97" s="3">
        <f>'Pine Stumpage Quarterly'!AS98</f>
        <v>19.5</v>
      </c>
      <c r="AT97" s="3">
        <f>'Pine Stumpage Quarterly'!AT98</f>
        <v>27.31</v>
      </c>
      <c r="AU97" s="3">
        <f>'Pine Stumpage Quarterly'!AU98</f>
        <v>25.77</v>
      </c>
      <c r="AV97" s="3">
        <f>'Pine Stumpage Quarterly'!AX98</f>
        <v>129.63333333333335</v>
      </c>
      <c r="AW97" s="3">
        <v>4234.4526666666661</v>
      </c>
      <c r="AX97" s="3">
        <f>'Pine Stumpage Quarterly'!AZ98</f>
        <v>169.93333333333334</v>
      </c>
      <c r="AY97" s="4">
        <f>SUMPRODUCT(D97:F97,'Price Average'!D$49:F$49)+SUMPRODUCT(H97:T97,'Price Average'!H$49:T$49)+SUMPRODUCT(V97:Y97,'Price Average'!V$49:Y$49)</f>
        <v>315.84155986469108</v>
      </c>
      <c r="AZ97" s="27">
        <f>SUMPRODUCT(Z97:AB97,'Price Average'!Z$49:AB$49)+SUMPRODUCT(AD97:AO97,'Price Average'!AD$49:AO$49)+SUMPRODUCT(AR97:AU97,'Price Average'!AR$49:AU$49)</f>
        <v>24.764914546640576</v>
      </c>
      <c r="BA97" s="5" t="str">
        <f t="shared" si="7"/>
        <v>2000:1</v>
      </c>
      <c r="BB97" s="3">
        <f t="shared" si="8"/>
        <v>315.84155986469108</v>
      </c>
    </row>
    <row r="98" spans="1:54" x14ac:dyDescent="0.25">
      <c r="A98" s="17">
        <v>2000</v>
      </c>
      <c r="B98" s="17">
        <v>2</v>
      </c>
      <c r="C98" s="2">
        <f t="shared" si="10"/>
        <v>94</v>
      </c>
      <c r="D98" s="3">
        <f>'Pine Stumpage Quarterly'!D99</f>
        <v>361</v>
      </c>
      <c r="E98" s="3">
        <f>'Pine Stumpage Quarterly'!E99</f>
        <v>380</v>
      </c>
      <c r="F98" s="3">
        <f>'Pine Stumpage Quarterly'!F99</f>
        <v>336</v>
      </c>
      <c r="G98" s="3">
        <f>'Pine Stumpage Quarterly'!G99</f>
        <v>243</v>
      </c>
      <c r="H98" s="3">
        <f>'Pine Stumpage Quarterly'!H99</f>
        <v>252</v>
      </c>
      <c r="I98" s="3">
        <f>'Pine Stumpage Quarterly'!I99</f>
        <v>328</v>
      </c>
      <c r="J98" s="3">
        <f>'Pine Stumpage Quarterly'!J99</f>
        <v>299</v>
      </c>
      <c r="K98" s="3">
        <f>'Pine Stumpage Quarterly'!K99</f>
        <v>387</v>
      </c>
      <c r="L98" s="3">
        <f>'Pine Stumpage Quarterly'!L99</f>
        <v>297</v>
      </c>
      <c r="M98" s="3">
        <f>'Pine Stumpage Quarterly'!M99</f>
        <v>303</v>
      </c>
      <c r="N98" s="3">
        <f>'Pine Stumpage Quarterly'!N99</f>
        <v>354</v>
      </c>
      <c r="O98" s="3">
        <f>'Pine Stumpage Quarterly'!O99</f>
        <v>357</v>
      </c>
      <c r="P98" s="3">
        <f>'Pine Stumpage Quarterly'!P99</f>
        <v>247</v>
      </c>
      <c r="Q98" s="3">
        <f>'Pine Stumpage Quarterly'!Q99</f>
        <v>318</v>
      </c>
      <c r="R98" s="3">
        <f>'Pine Stumpage Quarterly'!R99</f>
        <v>282</v>
      </c>
      <c r="S98" s="3">
        <f>'Pine Stumpage Quarterly'!S99</f>
        <v>331</v>
      </c>
      <c r="T98" s="3">
        <f>'Pine Stumpage Quarterly'!T99</f>
        <v>190</v>
      </c>
      <c r="U98" s="3">
        <f>'Pine Stumpage Quarterly'!U99</f>
        <v>221</v>
      </c>
      <c r="V98" s="3">
        <f>'Pine Stumpage Quarterly'!V99</f>
        <v>281</v>
      </c>
      <c r="W98" s="3">
        <f>'Pine Stumpage Quarterly'!W99</f>
        <v>268</v>
      </c>
      <c r="X98" s="3">
        <f>'Pine Stumpage Quarterly'!X99</f>
        <v>192</v>
      </c>
      <c r="Y98" s="3">
        <f>'Pine Stumpage Quarterly'!Y99</f>
        <v>281</v>
      </c>
      <c r="Z98" s="3">
        <f>'Pine Stumpage Quarterly'!Z99</f>
        <v>21.23</v>
      </c>
      <c r="AA98" s="3">
        <f>'Pine Stumpage Quarterly'!AA99</f>
        <v>23.33</v>
      </c>
      <c r="AB98" s="3">
        <f>'Pine Stumpage Quarterly'!AB99</f>
        <v>13.79</v>
      </c>
      <c r="AC98" s="3">
        <f>'Pine Stumpage Quarterly'!AC99</f>
        <v>16.5</v>
      </c>
      <c r="AD98" s="3">
        <f>'Pine Stumpage Quarterly'!AD99</f>
        <v>30.31</v>
      </c>
      <c r="AE98" s="3">
        <f>'Pine Stumpage Quarterly'!AE99</f>
        <v>22.59</v>
      </c>
      <c r="AF98" s="3">
        <f>'Pine Stumpage Quarterly'!AF99</f>
        <v>17.41</v>
      </c>
      <c r="AG98" s="3">
        <f>'Pine Stumpage Quarterly'!AG99</f>
        <v>25.5</v>
      </c>
      <c r="AH98" s="3">
        <f>'Pine Stumpage Quarterly'!AH99</f>
        <v>21.9</v>
      </c>
      <c r="AI98" s="3">
        <f>'Pine Stumpage Quarterly'!AI99</f>
        <v>23.13</v>
      </c>
      <c r="AJ98" s="3">
        <f>'Pine Stumpage Quarterly'!AJ99</f>
        <v>19.7</v>
      </c>
      <c r="AK98" s="3">
        <f>'Pine Stumpage Quarterly'!AK99</f>
        <v>18.93</v>
      </c>
      <c r="AL98" s="3">
        <f>'Pine Stumpage Quarterly'!AL99</f>
        <v>16.170000000000002</v>
      </c>
      <c r="AM98" s="3">
        <f>'Pine Stumpage Quarterly'!AM99</f>
        <v>16.79</v>
      </c>
      <c r="AN98" s="3">
        <f>'Pine Stumpage Quarterly'!AN99</f>
        <v>20.76</v>
      </c>
      <c r="AO98" s="3">
        <f>'Pine Stumpage Quarterly'!AO99</f>
        <v>21.43</v>
      </c>
      <c r="AP98" s="3">
        <f>'Pine Stumpage Quarterly'!AP99</f>
        <v>7.92</v>
      </c>
      <c r="AQ98" s="3">
        <f>'Pine Stumpage Quarterly'!AQ99</f>
        <v>20.100000000000001</v>
      </c>
      <c r="AR98" s="3">
        <f>'Pine Stumpage Quarterly'!AR99</f>
        <v>21.16</v>
      </c>
      <c r="AS98" s="3">
        <f>'Pine Stumpage Quarterly'!AS99</f>
        <v>22.03</v>
      </c>
      <c r="AT98" s="3">
        <f>'Pine Stumpage Quarterly'!AT99</f>
        <v>25.62</v>
      </c>
      <c r="AU98" s="3">
        <f>'Pine Stumpage Quarterly'!AU99</f>
        <v>24.56</v>
      </c>
      <c r="AV98" s="3">
        <f>'Pine Stumpage Quarterly'!AX99</f>
        <v>132.03333333333333</v>
      </c>
      <c r="AW98" s="3">
        <v>4315.001666666667</v>
      </c>
      <c r="AX98" s="3">
        <f>'Pine Stumpage Quarterly'!AZ99</f>
        <v>171.73333333333335</v>
      </c>
      <c r="AY98" s="4">
        <f>SUMPRODUCT(D98:F98,'Price Average'!D$49:F$49)+SUMPRODUCT(H98:T98,'Price Average'!H$49:T$49)+SUMPRODUCT(V98:Y98,'Price Average'!V$49:Y$49)</f>
        <v>296.3647172328362</v>
      </c>
      <c r="AZ98" s="27">
        <f>SUMPRODUCT(Z98:AB98,'Price Average'!Z$49:AB$49)+SUMPRODUCT(AD98:AO98,'Price Average'!AD$49:AO$49)+SUMPRODUCT(AR98:AU98,'Price Average'!AR$49:AU$49)</f>
        <v>20.230501630789302</v>
      </c>
      <c r="BA98" s="5" t="str">
        <f t="shared" si="7"/>
        <v>2000:2</v>
      </c>
      <c r="BB98" s="3">
        <f t="shared" si="8"/>
        <v>296.3647172328362</v>
      </c>
    </row>
    <row r="99" spans="1:54" x14ac:dyDescent="0.25">
      <c r="A99" s="17">
        <v>2000</v>
      </c>
      <c r="B99" s="17">
        <v>3</v>
      </c>
      <c r="C99" s="2">
        <f t="shared" si="10"/>
        <v>95</v>
      </c>
      <c r="D99" s="3">
        <f>'Pine Stumpage Quarterly'!D100</f>
        <v>327</v>
      </c>
      <c r="E99" s="3">
        <f>'Pine Stumpage Quarterly'!E100</f>
        <v>353</v>
      </c>
      <c r="F99" s="3">
        <f>'Pine Stumpage Quarterly'!F100</f>
        <v>278</v>
      </c>
      <c r="G99" s="3">
        <f>'Pine Stumpage Quarterly'!G100</f>
        <v>258</v>
      </c>
      <c r="H99" s="3">
        <f>'Pine Stumpage Quarterly'!H100</f>
        <v>305</v>
      </c>
      <c r="I99" s="3">
        <f>'Pine Stumpage Quarterly'!I100</f>
        <v>274</v>
      </c>
      <c r="J99" s="3">
        <f>'Pine Stumpage Quarterly'!J100</f>
        <v>268</v>
      </c>
      <c r="K99" s="3">
        <f>'Pine Stumpage Quarterly'!K100</f>
        <v>367</v>
      </c>
      <c r="L99" s="3">
        <f>'Pine Stumpage Quarterly'!L100</f>
        <v>270</v>
      </c>
      <c r="M99" s="3">
        <f>'Pine Stumpage Quarterly'!M100</f>
        <v>270</v>
      </c>
      <c r="N99" s="3">
        <f>'Pine Stumpage Quarterly'!N100</f>
        <v>347</v>
      </c>
      <c r="O99" s="3">
        <f>'Pine Stumpage Quarterly'!O100</f>
        <v>333</v>
      </c>
      <c r="P99" s="3">
        <f>'Pine Stumpage Quarterly'!P100</f>
        <v>248</v>
      </c>
      <c r="Q99" s="3">
        <f>'Pine Stumpage Quarterly'!Q100</f>
        <v>334</v>
      </c>
      <c r="R99" s="3">
        <f>'Pine Stumpage Quarterly'!R100</f>
        <v>296</v>
      </c>
      <c r="S99" s="3">
        <f>'Pine Stumpage Quarterly'!S100</f>
        <v>326</v>
      </c>
      <c r="T99" s="3">
        <f>'Pine Stumpage Quarterly'!T100</f>
        <v>177</v>
      </c>
      <c r="U99" s="3">
        <f>'Pine Stumpage Quarterly'!U100</f>
        <v>280</v>
      </c>
      <c r="V99" s="3">
        <f>'Pine Stumpage Quarterly'!V100</f>
        <v>283</v>
      </c>
      <c r="W99" s="3">
        <f>'Pine Stumpage Quarterly'!W100</f>
        <v>268</v>
      </c>
      <c r="X99" s="3">
        <f>'Pine Stumpage Quarterly'!X100</f>
        <v>225</v>
      </c>
      <c r="Y99" s="3">
        <f>'Pine Stumpage Quarterly'!Y100</f>
        <v>312</v>
      </c>
      <c r="Z99" s="3">
        <f>'Pine Stumpage Quarterly'!Z100</f>
        <v>20.86</v>
      </c>
      <c r="AA99" s="3">
        <f>'Pine Stumpage Quarterly'!AA100</f>
        <v>19.14</v>
      </c>
      <c r="AB99" s="3">
        <f>'Pine Stumpage Quarterly'!AB100</f>
        <v>14.27</v>
      </c>
      <c r="AC99" s="3">
        <f>'Pine Stumpage Quarterly'!AC100</f>
        <v>12.06</v>
      </c>
      <c r="AD99" s="3">
        <f>'Pine Stumpage Quarterly'!AD100</f>
        <v>28.84</v>
      </c>
      <c r="AE99" s="3">
        <f>'Pine Stumpage Quarterly'!AE100</f>
        <v>20.72</v>
      </c>
      <c r="AF99" s="3">
        <f>'Pine Stumpage Quarterly'!AF100</f>
        <v>14.95</v>
      </c>
      <c r="AG99" s="3">
        <f>'Pine Stumpage Quarterly'!AG100</f>
        <v>25.27</v>
      </c>
      <c r="AH99" s="3">
        <f>'Pine Stumpage Quarterly'!AH100</f>
        <v>19.3</v>
      </c>
      <c r="AI99" s="3">
        <f>'Pine Stumpage Quarterly'!AI100</f>
        <v>15.32</v>
      </c>
      <c r="AJ99" s="3">
        <f>'Pine Stumpage Quarterly'!AJ100</f>
        <v>16.350000000000001</v>
      </c>
      <c r="AK99" s="3">
        <f>'Pine Stumpage Quarterly'!AK100</f>
        <v>18.48</v>
      </c>
      <c r="AL99" s="3">
        <f>'Pine Stumpage Quarterly'!AL100</f>
        <v>14.57</v>
      </c>
      <c r="AM99" s="3">
        <f>'Pine Stumpage Quarterly'!AM100</f>
        <v>18.36</v>
      </c>
      <c r="AN99" s="3">
        <f>'Pine Stumpage Quarterly'!AN100</f>
        <v>20.49</v>
      </c>
      <c r="AO99" s="3">
        <f>'Pine Stumpage Quarterly'!AO100</f>
        <v>21.82</v>
      </c>
      <c r="AP99" s="3">
        <f>'Pine Stumpage Quarterly'!AP100</f>
        <v>16.079999999999998</v>
      </c>
      <c r="AQ99" s="3">
        <f>'Pine Stumpage Quarterly'!AQ100</f>
        <v>18.760000000000002</v>
      </c>
      <c r="AR99" s="3">
        <f>'Pine Stumpage Quarterly'!AR100</f>
        <v>17.190000000000001</v>
      </c>
      <c r="AS99" s="3">
        <f>'Pine Stumpage Quarterly'!AS100</f>
        <v>18.55</v>
      </c>
      <c r="AT99" s="3">
        <f>'Pine Stumpage Quarterly'!AT100</f>
        <v>29.43</v>
      </c>
      <c r="AU99" s="3">
        <f>'Pine Stumpage Quarterly'!AU100</f>
        <v>43.49</v>
      </c>
      <c r="AV99" s="3">
        <f>'Pine Stumpage Quarterly'!AX100</f>
        <v>133.76666666666668</v>
      </c>
      <c r="AW99" s="3">
        <v>4384.4893333333321</v>
      </c>
      <c r="AX99" s="3">
        <f>'Pine Stumpage Quarterly'!AZ100</f>
        <v>173.1</v>
      </c>
      <c r="AY99" s="4">
        <f>SUMPRODUCT(D99:F99,'Price Average'!D$49:F$49)+SUMPRODUCT(H99:T99,'Price Average'!H$49:T$49)+SUMPRODUCT(V99:Y99,'Price Average'!V$49:Y$49)</f>
        <v>281.04989280099102</v>
      </c>
      <c r="AZ99" s="27">
        <f>SUMPRODUCT(Z99:AB99,'Price Average'!Z$49:AB$49)+SUMPRODUCT(AD99:AO99,'Price Average'!AD$49:AO$49)+SUMPRODUCT(AR99:AU99,'Price Average'!AR$49:AU$49)</f>
        <v>19.657431833007177</v>
      </c>
      <c r="BA99" s="5" t="str">
        <f t="shared" si="7"/>
        <v>2000:3</v>
      </c>
      <c r="BB99" s="3">
        <f t="shared" si="8"/>
        <v>281.04989280099102</v>
      </c>
    </row>
    <row r="100" spans="1:54" x14ac:dyDescent="0.25">
      <c r="A100" s="17">
        <v>2000</v>
      </c>
      <c r="B100" s="17">
        <v>4</v>
      </c>
      <c r="C100" s="2">
        <f t="shared" si="10"/>
        <v>96</v>
      </c>
      <c r="D100" s="3">
        <f>'Pine Stumpage Quarterly'!D101</f>
        <v>302</v>
      </c>
      <c r="E100" s="3">
        <f>'Pine Stumpage Quarterly'!E101</f>
        <v>336</v>
      </c>
      <c r="F100" s="3">
        <f>'Pine Stumpage Quarterly'!F101</f>
        <v>277</v>
      </c>
      <c r="G100" s="3">
        <f>'Pine Stumpage Quarterly'!G101</f>
        <v>253</v>
      </c>
      <c r="H100" s="3">
        <f>'Pine Stumpage Quarterly'!H101</f>
        <v>273</v>
      </c>
      <c r="I100" s="3">
        <f>'Pine Stumpage Quarterly'!I101</f>
        <v>235</v>
      </c>
      <c r="J100" s="3">
        <f>'Pine Stumpage Quarterly'!J101</f>
        <v>261</v>
      </c>
      <c r="K100" s="3">
        <f>'Pine Stumpage Quarterly'!K101</f>
        <v>340</v>
      </c>
      <c r="L100" s="3">
        <f>'Pine Stumpage Quarterly'!L101</f>
        <v>269</v>
      </c>
      <c r="M100" s="3">
        <f>'Pine Stumpage Quarterly'!M101</f>
        <v>284</v>
      </c>
      <c r="N100" s="3">
        <f>'Pine Stumpage Quarterly'!N101</f>
        <v>287</v>
      </c>
      <c r="O100" s="3">
        <f>'Pine Stumpage Quarterly'!O101</f>
        <v>311</v>
      </c>
      <c r="P100" s="3">
        <f>'Pine Stumpage Quarterly'!P101</f>
        <v>177</v>
      </c>
      <c r="Q100" s="3">
        <f>'Pine Stumpage Quarterly'!Q101</f>
        <v>337</v>
      </c>
      <c r="R100" s="3">
        <f>'Pine Stumpage Quarterly'!R101</f>
        <v>320</v>
      </c>
      <c r="S100" s="3">
        <f>'Pine Stumpage Quarterly'!S101</f>
        <v>283</v>
      </c>
      <c r="T100" s="3">
        <f>'Pine Stumpage Quarterly'!T101</f>
        <v>184</v>
      </c>
      <c r="U100" s="3">
        <f>'Pine Stumpage Quarterly'!U101</f>
        <v>241</v>
      </c>
      <c r="V100" s="3">
        <f>'Pine Stumpage Quarterly'!V101</f>
        <v>277</v>
      </c>
      <c r="W100" s="3">
        <f>'Pine Stumpage Quarterly'!W101</f>
        <v>275</v>
      </c>
      <c r="X100" s="3">
        <f>'Pine Stumpage Quarterly'!X101</f>
        <v>191</v>
      </c>
      <c r="Y100" s="3">
        <f>'Pine Stumpage Quarterly'!Y101</f>
        <v>258</v>
      </c>
      <c r="Z100" s="3">
        <f>'Pine Stumpage Quarterly'!Z101</f>
        <v>19.079999999999998</v>
      </c>
      <c r="AA100" s="3">
        <f>'Pine Stumpage Quarterly'!AA101</f>
        <v>18.440000000000001</v>
      </c>
      <c r="AB100" s="3">
        <f>'Pine Stumpage Quarterly'!AB101</f>
        <v>12.34</v>
      </c>
      <c r="AC100" s="3">
        <f>'Pine Stumpage Quarterly'!AC101</f>
        <v>11.06</v>
      </c>
      <c r="AD100" s="3">
        <f>'Pine Stumpage Quarterly'!AD101</f>
        <v>29.19</v>
      </c>
      <c r="AE100" s="3">
        <f>'Pine Stumpage Quarterly'!AE101</f>
        <v>19.63</v>
      </c>
      <c r="AF100" s="3">
        <f>'Pine Stumpage Quarterly'!AF101</f>
        <v>16.239999999999998</v>
      </c>
      <c r="AG100" s="3">
        <f>'Pine Stumpage Quarterly'!AG101</f>
        <v>24.15</v>
      </c>
      <c r="AH100" s="3">
        <f>'Pine Stumpage Quarterly'!AH101</f>
        <v>17.98</v>
      </c>
      <c r="AI100" s="3">
        <f>'Pine Stumpage Quarterly'!AI101</f>
        <v>20.100000000000001</v>
      </c>
      <c r="AJ100" s="3">
        <f>'Pine Stumpage Quarterly'!AJ101</f>
        <v>22.19</v>
      </c>
      <c r="AK100" s="3">
        <f>'Pine Stumpage Quarterly'!AK101</f>
        <v>18.510000000000002</v>
      </c>
      <c r="AL100" s="3">
        <f>'Pine Stumpage Quarterly'!AL101</f>
        <v>15.26</v>
      </c>
      <c r="AM100" s="3">
        <f>'Pine Stumpage Quarterly'!AM101</f>
        <v>20.7</v>
      </c>
      <c r="AN100" s="3">
        <f>'Pine Stumpage Quarterly'!AN101</f>
        <v>20.56</v>
      </c>
      <c r="AO100" s="3">
        <f>'Pine Stumpage Quarterly'!AO101</f>
        <v>24.07</v>
      </c>
      <c r="AP100" s="3">
        <f>'Pine Stumpage Quarterly'!AP101</f>
        <v>11.73</v>
      </c>
      <c r="AQ100" s="3">
        <f>'Pine Stumpage Quarterly'!AQ101</f>
        <v>19.36</v>
      </c>
      <c r="AR100" s="3">
        <f>'Pine Stumpage Quarterly'!AR101</f>
        <v>18.09</v>
      </c>
      <c r="AS100" s="3">
        <f>'Pine Stumpage Quarterly'!AS101</f>
        <v>15.09</v>
      </c>
      <c r="AT100" s="3">
        <f>'Pine Stumpage Quarterly'!AT101</f>
        <v>25.39</v>
      </c>
      <c r="AU100" s="3">
        <f>'Pine Stumpage Quarterly'!AU101</f>
        <v>26.2</v>
      </c>
      <c r="AV100" s="3">
        <f>'Pine Stumpage Quarterly'!AX101</f>
        <v>135.53333333333333</v>
      </c>
      <c r="AW100" s="3">
        <v>4075.4823333333334</v>
      </c>
      <c r="AX100" s="3">
        <f>'Pine Stumpage Quarterly'!AZ101</f>
        <v>174.03333333333333</v>
      </c>
      <c r="AY100" s="4">
        <f>SUMPRODUCT(D100:F100,'Price Average'!D$49:F$49)+SUMPRODUCT(H100:T100,'Price Average'!H$49:T$49)+SUMPRODUCT(V100:Y100,'Price Average'!V$49:Y$49)</f>
        <v>263.23386535804468</v>
      </c>
      <c r="AZ100" s="27">
        <f>SUMPRODUCT(Z100:AB100,'Price Average'!Z$49:AB$49)+SUMPRODUCT(AD100:AO100,'Price Average'!AD$49:AO$49)+SUMPRODUCT(AR100:AU100,'Price Average'!AR$49:AU$49)</f>
        <v>18.899273320287019</v>
      </c>
      <c r="BA100" s="5" t="str">
        <f t="shared" si="7"/>
        <v>2000:4</v>
      </c>
      <c r="BB100" s="3">
        <f t="shared" si="8"/>
        <v>263.23386535804468</v>
      </c>
    </row>
    <row r="101" spans="1:54" x14ac:dyDescent="0.25">
      <c r="A101" s="17">
        <v>2001</v>
      </c>
      <c r="B101" s="17">
        <v>1</v>
      </c>
      <c r="C101" s="2">
        <f t="shared" si="10"/>
        <v>97</v>
      </c>
      <c r="D101" s="3">
        <f>'Pine Stumpage Quarterly'!D102</f>
        <v>299</v>
      </c>
      <c r="E101" s="3">
        <f>'Pine Stumpage Quarterly'!E102</f>
        <v>285</v>
      </c>
      <c r="F101" s="3">
        <f>'Pine Stumpage Quarterly'!F102</f>
        <v>253</v>
      </c>
      <c r="G101" s="3">
        <f>'Pine Stumpage Quarterly'!G102</f>
        <v>221</v>
      </c>
      <c r="H101" s="3">
        <f>'Pine Stumpage Quarterly'!H102</f>
        <v>261</v>
      </c>
      <c r="I101" s="3">
        <f>'Pine Stumpage Quarterly'!I102</f>
        <v>258</v>
      </c>
      <c r="J101" s="3">
        <f>'Pine Stumpage Quarterly'!J102</f>
        <v>235</v>
      </c>
      <c r="K101" s="3">
        <f>'Pine Stumpage Quarterly'!K102</f>
        <v>314</v>
      </c>
      <c r="L101" s="3">
        <f>'Pine Stumpage Quarterly'!L102</f>
        <v>244</v>
      </c>
      <c r="M101" s="3">
        <f>'Pine Stumpage Quarterly'!M102</f>
        <v>261</v>
      </c>
      <c r="N101" s="3">
        <f>'Pine Stumpage Quarterly'!N102</f>
        <v>302</v>
      </c>
      <c r="O101" s="3">
        <f>'Pine Stumpage Quarterly'!O102</f>
        <v>337</v>
      </c>
      <c r="P101" s="3">
        <f>'Pine Stumpage Quarterly'!P102</f>
        <v>205</v>
      </c>
      <c r="Q101" s="3">
        <f>'Pine Stumpage Quarterly'!Q102</f>
        <v>307</v>
      </c>
      <c r="R101" s="3">
        <f>'Pine Stumpage Quarterly'!R102</f>
        <v>260</v>
      </c>
      <c r="S101" s="3">
        <f>'Pine Stumpage Quarterly'!S102</f>
        <v>301</v>
      </c>
      <c r="T101" s="3">
        <f>'Pine Stumpage Quarterly'!T102</f>
        <v>150</v>
      </c>
      <c r="U101" s="3">
        <f>'Pine Stumpage Quarterly'!U102</f>
        <v>201</v>
      </c>
      <c r="V101" s="3">
        <f>'Pine Stumpage Quarterly'!V102</f>
        <v>248</v>
      </c>
      <c r="W101" s="3">
        <f>'Pine Stumpage Quarterly'!W102</f>
        <v>237</v>
      </c>
      <c r="X101" s="3">
        <f>'Pine Stumpage Quarterly'!X102</f>
        <v>199</v>
      </c>
      <c r="Y101" s="3">
        <f>'Pine Stumpage Quarterly'!Y102</f>
        <v>251</v>
      </c>
      <c r="Z101" s="3">
        <f>'Pine Stumpage Quarterly'!Z102</f>
        <v>14.99</v>
      </c>
      <c r="AA101" s="3">
        <f>'Pine Stumpage Quarterly'!AA102</f>
        <v>17.190000000000001</v>
      </c>
      <c r="AB101" s="3">
        <f>'Pine Stumpage Quarterly'!AB102</f>
        <v>11.16</v>
      </c>
      <c r="AC101" s="3">
        <f>'Pine Stumpage Quarterly'!AC102</f>
        <v>12.06</v>
      </c>
      <c r="AD101" s="3">
        <f>'Pine Stumpage Quarterly'!AD102</f>
        <v>29.98</v>
      </c>
      <c r="AE101" s="3">
        <f>'Pine Stumpage Quarterly'!AE102</f>
        <v>19.54</v>
      </c>
      <c r="AF101" s="3">
        <f>'Pine Stumpage Quarterly'!AF102</f>
        <v>16.440000000000001</v>
      </c>
      <c r="AG101" s="3">
        <f>'Pine Stumpage Quarterly'!AG102</f>
        <v>22.63</v>
      </c>
      <c r="AH101" s="3">
        <f>'Pine Stumpage Quarterly'!AH102</f>
        <v>15.49</v>
      </c>
      <c r="AI101" s="3">
        <f>'Pine Stumpage Quarterly'!AI102</f>
        <v>19.78</v>
      </c>
      <c r="AJ101" s="3">
        <f>'Pine Stumpage Quarterly'!AJ102</f>
        <v>19.39</v>
      </c>
      <c r="AK101" s="3">
        <f>'Pine Stumpage Quarterly'!AK102</f>
        <v>19.2</v>
      </c>
      <c r="AL101" s="3">
        <f>'Pine Stumpage Quarterly'!AL102</f>
        <v>15.09</v>
      </c>
      <c r="AM101" s="3">
        <f>'Pine Stumpage Quarterly'!AM102</f>
        <v>18.16</v>
      </c>
      <c r="AN101" s="3">
        <f>'Pine Stumpage Quarterly'!AN102</f>
        <v>19.239999999999998</v>
      </c>
      <c r="AO101" s="3">
        <f>'Pine Stumpage Quarterly'!AO102</f>
        <v>21.04</v>
      </c>
      <c r="AP101" s="3">
        <f>'Pine Stumpage Quarterly'!AP102</f>
        <v>7.92</v>
      </c>
      <c r="AQ101" s="3">
        <f>'Pine Stumpage Quarterly'!AQ102</f>
        <v>19.600000000000001</v>
      </c>
      <c r="AR101" s="3">
        <f>'Pine Stumpage Quarterly'!AR102</f>
        <v>15.57</v>
      </c>
      <c r="AS101" s="3">
        <f>'Pine Stumpage Quarterly'!AS102</f>
        <v>13.35</v>
      </c>
      <c r="AT101" s="3">
        <f>'Pine Stumpage Quarterly'!AT102</f>
        <v>24.12</v>
      </c>
      <c r="AU101" s="3">
        <f>'Pine Stumpage Quarterly'!AU102</f>
        <v>25.02</v>
      </c>
      <c r="AV101" s="3">
        <f>'Pine Stumpage Quarterly'!AX102</f>
        <v>137.76666666666665</v>
      </c>
      <c r="AW101" s="3">
        <v>3787.333333333333</v>
      </c>
      <c r="AX101" s="3">
        <f>'Pine Stumpage Quarterly'!AZ102</f>
        <v>175.69999999999996</v>
      </c>
      <c r="AY101" s="4">
        <f>SUMPRODUCT(D101:F101,'Price Average'!D$49:F$49)+SUMPRODUCT(H101:T101,'Price Average'!H$49:T$49)+SUMPRODUCT(V101:Y101,'Price Average'!V$49:Y$49)</f>
        <v>249.6146124160274</v>
      </c>
      <c r="AZ101" s="27">
        <f>SUMPRODUCT(Z101:AB101,'Price Average'!Z$49:AB$49)+SUMPRODUCT(AD101:AO101,'Price Average'!AD$49:AO$49)+SUMPRODUCT(AR101:AU101,'Price Average'!AR$49:AU$49)</f>
        <v>17.863540769732552</v>
      </c>
      <c r="BA101" s="5" t="str">
        <f t="shared" ref="BA101:BA132" si="11">CONCATENATE(A101,":",B101)</f>
        <v>2001:1</v>
      </c>
      <c r="BB101" s="3">
        <f t="shared" ref="BB101:BB132" si="12">AY101</f>
        <v>249.6146124160274</v>
      </c>
    </row>
    <row r="102" spans="1:54" x14ac:dyDescent="0.25">
      <c r="A102" s="17">
        <v>2001</v>
      </c>
      <c r="B102" s="17">
        <v>2</v>
      </c>
      <c r="C102" s="2">
        <f t="shared" si="10"/>
        <v>98</v>
      </c>
      <c r="D102" s="3">
        <f>'Pine Stumpage Quarterly'!D103</f>
        <v>304</v>
      </c>
      <c r="E102" s="3">
        <f>'Pine Stumpage Quarterly'!E103</f>
        <v>351</v>
      </c>
      <c r="F102" s="3">
        <f>'Pine Stumpage Quarterly'!F103</f>
        <v>265</v>
      </c>
      <c r="G102" s="3">
        <f>'Pine Stumpage Quarterly'!G103</f>
        <v>221</v>
      </c>
      <c r="H102" s="3">
        <f>'Pine Stumpage Quarterly'!H103</f>
        <v>261</v>
      </c>
      <c r="I102" s="3">
        <f>'Pine Stumpage Quarterly'!I103</f>
        <v>246</v>
      </c>
      <c r="J102" s="3">
        <f>'Pine Stumpage Quarterly'!J103</f>
        <v>209</v>
      </c>
      <c r="K102" s="3">
        <f>'Pine Stumpage Quarterly'!K103</f>
        <v>314</v>
      </c>
      <c r="L102" s="3">
        <f>'Pine Stumpage Quarterly'!L103</f>
        <v>278</v>
      </c>
      <c r="M102" s="3">
        <f>'Pine Stumpage Quarterly'!M103</f>
        <v>268</v>
      </c>
      <c r="N102" s="3">
        <f>'Pine Stumpage Quarterly'!N103</f>
        <v>284</v>
      </c>
      <c r="O102" s="3">
        <f>'Pine Stumpage Quarterly'!O103</f>
        <v>313</v>
      </c>
      <c r="P102" s="3">
        <f>'Pine Stumpage Quarterly'!P103</f>
        <v>215</v>
      </c>
      <c r="Q102" s="3">
        <f>'Pine Stumpage Quarterly'!Q103</f>
        <v>318</v>
      </c>
      <c r="R102" s="3">
        <f>'Pine Stumpage Quarterly'!R103</f>
        <v>295</v>
      </c>
      <c r="S102" s="3">
        <f>'Pine Stumpage Quarterly'!S103</f>
        <v>300</v>
      </c>
      <c r="T102" s="3">
        <f>'Pine Stumpage Quarterly'!T103</f>
        <v>124</v>
      </c>
      <c r="U102" s="3">
        <f>'Pine Stumpage Quarterly'!U103</f>
        <v>145</v>
      </c>
      <c r="V102" s="3">
        <f>'Pine Stumpage Quarterly'!V103</f>
        <v>260</v>
      </c>
      <c r="W102" s="3">
        <f>'Pine Stumpage Quarterly'!W103</f>
        <v>274</v>
      </c>
      <c r="X102" s="3">
        <f>'Pine Stumpage Quarterly'!X103</f>
        <v>191</v>
      </c>
      <c r="Y102" s="3">
        <f>'Pine Stumpage Quarterly'!Y103</f>
        <v>221</v>
      </c>
      <c r="Z102" s="3">
        <f>'Pine Stumpage Quarterly'!Z103</f>
        <v>15.69</v>
      </c>
      <c r="AA102" s="3">
        <f>'Pine Stumpage Quarterly'!AA103</f>
        <v>19.39</v>
      </c>
      <c r="AB102" s="3">
        <f>'Pine Stumpage Quarterly'!AB103</f>
        <v>13.87</v>
      </c>
      <c r="AC102" s="3">
        <f>'Pine Stumpage Quarterly'!AC103</f>
        <v>10.85</v>
      </c>
      <c r="AD102" s="3">
        <f>'Pine Stumpage Quarterly'!AD103</f>
        <v>25.13</v>
      </c>
      <c r="AE102" s="3">
        <f>'Pine Stumpage Quarterly'!AE103</f>
        <v>19.86</v>
      </c>
      <c r="AF102" s="3">
        <f>'Pine Stumpage Quarterly'!AF103</f>
        <v>15.75</v>
      </c>
      <c r="AG102" s="3">
        <f>'Pine Stumpage Quarterly'!AG103</f>
        <v>22</v>
      </c>
      <c r="AH102" s="3">
        <f>'Pine Stumpage Quarterly'!AH103</f>
        <v>16.96</v>
      </c>
      <c r="AI102" s="3">
        <f>'Pine Stumpage Quarterly'!AI103</f>
        <v>16.149999999999999</v>
      </c>
      <c r="AJ102" s="3">
        <f>'Pine Stumpage Quarterly'!AJ103</f>
        <v>19.93</v>
      </c>
      <c r="AK102" s="3">
        <f>'Pine Stumpage Quarterly'!AK103</f>
        <v>15.2</v>
      </c>
      <c r="AL102" s="3">
        <f>'Pine Stumpage Quarterly'!AL103</f>
        <v>16.09</v>
      </c>
      <c r="AM102" s="3">
        <f>'Pine Stumpage Quarterly'!AM103</f>
        <v>15.4</v>
      </c>
      <c r="AN102" s="3">
        <f>'Pine Stumpage Quarterly'!AN103</f>
        <v>20.11</v>
      </c>
      <c r="AO102" s="3">
        <f>'Pine Stumpage Quarterly'!AO103</f>
        <v>19.899999999999999</v>
      </c>
      <c r="AP102" s="3">
        <f>'Pine Stumpage Quarterly'!AP103</f>
        <v>9.65</v>
      </c>
      <c r="AQ102" s="3">
        <f>'Pine Stumpage Quarterly'!AQ103</f>
        <v>17.260000000000002</v>
      </c>
      <c r="AR102" s="3">
        <f>'Pine Stumpage Quarterly'!AR103</f>
        <v>14.38</v>
      </c>
      <c r="AS102" s="3">
        <f>'Pine Stumpage Quarterly'!AS103</f>
        <v>14.45</v>
      </c>
      <c r="AT102" s="3">
        <f>'Pine Stumpage Quarterly'!AT103</f>
        <v>23.29</v>
      </c>
      <c r="AU102" s="3">
        <f>'Pine Stumpage Quarterly'!AU103</f>
        <v>23.77</v>
      </c>
      <c r="AV102" s="3">
        <f>'Pine Stumpage Quarterly'!AX103</f>
        <v>136.23333333333335</v>
      </c>
      <c r="AW102" s="3">
        <v>2762.5476666666664</v>
      </c>
      <c r="AX102" s="3">
        <f>'Pine Stumpage Quarterly'!AZ103</f>
        <v>177.53333333333333</v>
      </c>
      <c r="AY102" s="4">
        <f>SUMPRODUCT(D102:F102,'Price Average'!D$49:F$49)+SUMPRODUCT(H102:T102,'Price Average'!H$49:T$49)+SUMPRODUCT(V102:Y102,'Price Average'!V$49:Y$49)</f>
        <v>256.05138644051647</v>
      </c>
      <c r="AZ102" s="27">
        <f>SUMPRODUCT(Z102:AB102,'Price Average'!Z$49:AB$49)+SUMPRODUCT(AD102:AO102,'Price Average'!AD$49:AO$49)+SUMPRODUCT(AR102:AU102,'Price Average'!AR$49:AU$49)</f>
        <v>17.162902804957604</v>
      </c>
      <c r="BA102" s="5" t="str">
        <f t="shared" si="11"/>
        <v>2001:2</v>
      </c>
      <c r="BB102" s="3">
        <f t="shared" si="12"/>
        <v>256.05138644051647</v>
      </c>
    </row>
    <row r="103" spans="1:54" x14ac:dyDescent="0.25">
      <c r="A103" s="17">
        <v>2001</v>
      </c>
      <c r="B103" s="17">
        <v>3</v>
      </c>
      <c r="C103" s="2">
        <f t="shared" si="10"/>
        <v>99</v>
      </c>
      <c r="D103" s="3">
        <f>'Pine Stumpage Quarterly'!D104</f>
        <v>263</v>
      </c>
      <c r="E103" s="3">
        <f>'Pine Stumpage Quarterly'!E104</f>
        <v>338</v>
      </c>
      <c r="F103" s="3">
        <f>'Pine Stumpage Quarterly'!F104</f>
        <v>259</v>
      </c>
      <c r="G103" s="3">
        <f>'Pine Stumpage Quarterly'!G104</f>
        <v>233</v>
      </c>
      <c r="H103" s="3">
        <f>'Pine Stumpage Quarterly'!H104</f>
        <v>295</v>
      </c>
      <c r="I103" s="3">
        <f>'Pine Stumpage Quarterly'!I104</f>
        <v>279</v>
      </c>
      <c r="J103" s="3">
        <f>'Pine Stumpage Quarterly'!J104</f>
        <v>264</v>
      </c>
      <c r="K103" s="3">
        <f>'Pine Stumpage Quarterly'!K104</f>
        <v>353</v>
      </c>
      <c r="L103" s="3">
        <f>'Pine Stumpage Quarterly'!L104</f>
        <v>251</v>
      </c>
      <c r="M103" s="3">
        <f>'Pine Stumpage Quarterly'!M104</f>
        <v>271</v>
      </c>
      <c r="N103" s="3">
        <f>'Pine Stumpage Quarterly'!N104</f>
        <v>297</v>
      </c>
      <c r="O103" s="3">
        <f>'Pine Stumpage Quarterly'!O104</f>
        <v>306</v>
      </c>
      <c r="P103" s="3">
        <f>'Pine Stumpage Quarterly'!P104</f>
        <v>183</v>
      </c>
      <c r="Q103" s="3">
        <f>'Pine Stumpage Quarterly'!Q104</f>
        <v>353</v>
      </c>
      <c r="R103" s="3">
        <f>'Pine Stumpage Quarterly'!R104</f>
        <v>282</v>
      </c>
      <c r="S103" s="3">
        <f>'Pine Stumpage Quarterly'!S104</f>
        <v>325</v>
      </c>
      <c r="T103" s="3">
        <f>'Pine Stumpage Quarterly'!T104</f>
        <v>122</v>
      </c>
      <c r="U103" s="3">
        <f>'Pine Stumpage Quarterly'!U104</f>
        <v>167</v>
      </c>
      <c r="V103" s="3">
        <f>'Pine Stumpage Quarterly'!V104</f>
        <v>254</v>
      </c>
      <c r="W103" s="3">
        <f>'Pine Stumpage Quarterly'!W104</f>
        <v>266</v>
      </c>
      <c r="X103" s="3">
        <f>'Pine Stumpage Quarterly'!X104</f>
        <v>191</v>
      </c>
      <c r="Y103" s="3">
        <f>'Pine Stumpage Quarterly'!Y104</f>
        <v>256</v>
      </c>
      <c r="Z103" s="3">
        <f>'Pine Stumpage Quarterly'!Z104</f>
        <v>13.59</v>
      </c>
      <c r="AA103" s="3">
        <f>'Pine Stumpage Quarterly'!AA104</f>
        <v>17.649999999999999</v>
      </c>
      <c r="AB103" s="3">
        <f>'Pine Stumpage Quarterly'!AB104</f>
        <v>11.91</v>
      </c>
      <c r="AC103" s="3">
        <f>'Pine Stumpage Quarterly'!AC104</f>
        <v>10.43</v>
      </c>
      <c r="AD103" s="3">
        <f>'Pine Stumpage Quarterly'!AD104</f>
        <v>28.15</v>
      </c>
      <c r="AE103" s="3">
        <f>'Pine Stumpage Quarterly'!AE104</f>
        <v>20.46</v>
      </c>
      <c r="AF103" s="3">
        <f>'Pine Stumpage Quarterly'!AF104</f>
        <v>17.37</v>
      </c>
      <c r="AG103" s="3">
        <f>'Pine Stumpage Quarterly'!AG104</f>
        <v>21.98</v>
      </c>
      <c r="AH103" s="3">
        <f>'Pine Stumpage Quarterly'!AH104</f>
        <v>16.63</v>
      </c>
      <c r="AI103" s="3">
        <f>'Pine Stumpage Quarterly'!AI104</f>
        <v>15.95</v>
      </c>
      <c r="AJ103" s="3">
        <f>'Pine Stumpage Quarterly'!AJ104</f>
        <v>17.86</v>
      </c>
      <c r="AK103" s="3">
        <f>'Pine Stumpage Quarterly'!AK104</f>
        <v>17.309999999999999</v>
      </c>
      <c r="AL103" s="3">
        <f>'Pine Stumpage Quarterly'!AL104</f>
        <v>10.130000000000001</v>
      </c>
      <c r="AM103" s="3">
        <f>'Pine Stumpage Quarterly'!AM104</f>
        <v>17.54</v>
      </c>
      <c r="AN103" s="3">
        <f>'Pine Stumpage Quarterly'!AN104</f>
        <v>16.8</v>
      </c>
      <c r="AO103" s="3">
        <f>'Pine Stumpage Quarterly'!AO104</f>
        <v>18.93</v>
      </c>
      <c r="AP103" s="3">
        <f>'Pine Stumpage Quarterly'!AP104</f>
        <v>13.2</v>
      </c>
      <c r="AQ103" s="3">
        <f>'Pine Stumpage Quarterly'!AQ104</f>
        <v>16.75</v>
      </c>
      <c r="AR103" s="3">
        <f>'Pine Stumpage Quarterly'!AR104</f>
        <v>13.57</v>
      </c>
      <c r="AS103" s="3">
        <f>'Pine Stumpage Quarterly'!AS104</f>
        <v>13.98</v>
      </c>
      <c r="AT103" s="3">
        <f>'Pine Stumpage Quarterly'!AT104</f>
        <v>22.98</v>
      </c>
      <c r="AU103" s="3">
        <f>'Pine Stumpage Quarterly'!AU104</f>
        <v>23.84</v>
      </c>
      <c r="AV103" s="3">
        <f>'Pine Stumpage Quarterly'!AX104</f>
        <v>133.36666666666667</v>
      </c>
      <c r="AW103" s="3">
        <v>3426.8246666666664</v>
      </c>
      <c r="AX103" s="3">
        <f>'Pine Stumpage Quarterly'!AZ104</f>
        <v>177.76666666666665</v>
      </c>
      <c r="AY103" s="4">
        <f>SUMPRODUCT(D103:F103,'Price Average'!D$49:F$49)+SUMPRODUCT(H103:T103,'Price Average'!H$49:T$49)+SUMPRODUCT(V103:Y103,'Price Average'!V$49:Y$49)</f>
        <v>260.71062461289245</v>
      </c>
      <c r="AZ103" s="27">
        <f>SUMPRODUCT(Z103:AB103,'Price Average'!Z$49:AB$49)+SUMPRODUCT(AD103:AO103,'Price Average'!AD$49:AO$49)+SUMPRODUCT(AR103:AU103,'Price Average'!AR$49:AU$49)</f>
        <v>17.397437051532943</v>
      </c>
      <c r="BA103" s="5" t="str">
        <f t="shared" si="11"/>
        <v>2001:3</v>
      </c>
      <c r="BB103" s="3">
        <f t="shared" si="12"/>
        <v>260.71062461289245</v>
      </c>
    </row>
    <row r="104" spans="1:54" x14ac:dyDescent="0.25">
      <c r="A104" s="17">
        <v>2001</v>
      </c>
      <c r="B104" s="17">
        <v>4</v>
      </c>
      <c r="C104" s="2">
        <f t="shared" si="10"/>
        <v>100</v>
      </c>
      <c r="D104" s="3">
        <f>'Pine Stumpage Quarterly'!D105</f>
        <v>277</v>
      </c>
      <c r="E104" s="3">
        <f>'Pine Stumpage Quarterly'!E105</f>
        <v>341</v>
      </c>
      <c r="F104" s="3">
        <f>'Pine Stumpage Quarterly'!F105</f>
        <v>269</v>
      </c>
      <c r="G104" s="3">
        <f>'Pine Stumpage Quarterly'!G105</f>
        <v>245</v>
      </c>
      <c r="H104" s="3">
        <f>'Pine Stumpage Quarterly'!H105</f>
        <v>286</v>
      </c>
      <c r="I104" s="3">
        <f>'Pine Stumpage Quarterly'!I105</f>
        <v>265</v>
      </c>
      <c r="J104" s="3">
        <f>'Pine Stumpage Quarterly'!J105</f>
        <v>278</v>
      </c>
      <c r="K104" s="3">
        <f>'Pine Stumpage Quarterly'!K105</f>
        <v>345</v>
      </c>
      <c r="L104" s="3">
        <f>'Pine Stumpage Quarterly'!L105</f>
        <v>255</v>
      </c>
      <c r="M104" s="3">
        <f>'Pine Stumpage Quarterly'!M105</f>
        <v>282</v>
      </c>
      <c r="N104" s="3">
        <f>'Pine Stumpage Quarterly'!N105</f>
        <v>330</v>
      </c>
      <c r="O104" s="3">
        <f>'Pine Stumpage Quarterly'!O105</f>
        <v>322</v>
      </c>
      <c r="P104" s="3">
        <f>'Pine Stumpage Quarterly'!P105</f>
        <v>256</v>
      </c>
      <c r="Q104" s="3">
        <f>'Pine Stumpage Quarterly'!Q105</f>
        <v>352</v>
      </c>
      <c r="R104" s="3">
        <f>'Pine Stumpage Quarterly'!R105</f>
        <v>269</v>
      </c>
      <c r="S104" s="3">
        <f>'Pine Stumpage Quarterly'!S105</f>
        <v>319</v>
      </c>
      <c r="T104" s="3">
        <f>'Pine Stumpage Quarterly'!T105</f>
        <v>132</v>
      </c>
      <c r="U104" s="3">
        <f>'Pine Stumpage Quarterly'!U105</f>
        <v>204</v>
      </c>
      <c r="V104" s="3">
        <f>'Pine Stumpage Quarterly'!V105</f>
        <v>260</v>
      </c>
      <c r="W104" s="3">
        <f>'Pine Stumpage Quarterly'!W105</f>
        <v>242</v>
      </c>
      <c r="X104" s="3">
        <f>'Pine Stumpage Quarterly'!X105</f>
        <v>175</v>
      </c>
      <c r="Y104" s="3">
        <f>'Pine Stumpage Quarterly'!Y105</f>
        <v>228</v>
      </c>
      <c r="Z104" s="3">
        <f>'Pine Stumpage Quarterly'!Z105</f>
        <v>13.35</v>
      </c>
      <c r="AA104" s="3">
        <f>'Pine Stumpage Quarterly'!AA105</f>
        <v>17.88</v>
      </c>
      <c r="AB104" s="3">
        <f>'Pine Stumpage Quarterly'!AB105</f>
        <v>13.19</v>
      </c>
      <c r="AC104" s="3">
        <f>'Pine Stumpage Quarterly'!AC105</f>
        <v>10.91</v>
      </c>
      <c r="AD104" s="3">
        <f>'Pine Stumpage Quarterly'!AD105</f>
        <v>23.33</v>
      </c>
      <c r="AE104" s="3">
        <f>'Pine Stumpage Quarterly'!AE105</f>
        <v>12.38</v>
      </c>
      <c r="AF104" s="3">
        <f>'Pine Stumpage Quarterly'!AF105</f>
        <v>15.62</v>
      </c>
      <c r="AG104" s="3">
        <f>'Pine Stumpage Quarterly'!AG105</f>
        <v>21.53</v>
      </c>
      <c r="AH104" s="3">
        <f>'Pine Stumpage Quarterly'!AH105</f>
        <v>17.690000000000001</v>
      </c>
      <c r="AI104" s="3">
        <f>'Pine Stumpage Quarterly'!AI105</f>
        <v>16.75</v>
      </c>
      <c r="AJ104" s="3">
        <f>'Pine Stumpage Quarterly'!AJ105</f>
        <v>18.95</v>
      </c>
      <c r="AK104" s="3">
        <f>'Pine Stumpage Quarterly'!AK105</f>
        <v>18.84</v>
      </c>
      <c r="AL104" s="3">
        <f>'Pine Stumpage Quarterly'!AL105</f>
        <v>11.68</v>
      </c>
      <c r="AM104" s="3">
        <f>'Pine Stumpage Quarterly'!AM105</f>
        <v>17.89</v>
      </c>
      <c r="AN104" s="3">
        <f>'Pine Stumpage Quarterly'!AN105</f>
        <v>17.899999999999999</v>
      </c>
      <c r="AO104" s="3">
        <f>'Pine Stumpage Quarterly'!AO105</f>
        <v>18.2</v>
      </c>
      <c r="AP104" s="3">
        <f>'Pine Stumpage Quarterly'!AP105</f>
        <v>10.32</v>
      </c>
      <c r="AQ104" s="3">
        <f>'Pine Stumpage Quarterly'!AQ105</f>
        <v>19.510000000000002</v>
      </c>
      <c r="AR104" s="3">
        <f>'Pine Stumpage Quarterly'!AR105</f>
        <v>14.65</v>
      </c>
      <c r="AS104" s="3">
        <f>'Pine Stumpage Quarterly'!AS105</f>
        <v>11.42</v>
      </c>
      <c r="AT104" s="3">
        <f>'Pine Stumpage Quarterly'!AT105</f>
        <v>21.11</v>
      </c>
      <c r="AU104" s="3">
        <f>'Pine Stumpage Quarterly'!AU105</f>
        <v>22.3</v>
      </c>
      <c r="AV104" s="3">
        <f>'Pine Stumpage Quarterly'!AX105</f>
        <v>129.4</v>
      </c>
      <c r="AW104" s="3">
        <v>3400.2566666666667</v>
      </c>
      <c r="AX104" s="3">
        <f>'Pine Stumpage Quarterly'!AZ105</f>
        <v>177.26666666666665</v>
      </c>
      <c r="AY104" s="4">
        <f>SUMPRODUCT(D104:F104,'Price Average'!D$49:F$49)+SUMPRODUCT(H104:T104,'Price Average'!H$49:T$49)+SUMPRODUCT(V104:Y104,'Price Average'!V$49:Y$49)</f>
        <v>262.71289723188335</v>
      </c>
      <c r="AZ104" s="27">
        <f>SUMPRODUCT(Z104:AB104,'Price Average'!Z$49:AB$49)+SUMPRODUCT(AD104:AO104,'Price Average'!AD$49:AO$49)+SUMPRODUCT(AR104:AU104,'Price Average'!AR$49:AU$49)</f>
        <v>16.025378995433794</v>
      </c>
      <c r="BA104" s="5" t="str">
        <f t="shared" si="11"/>
        <v>2001:4</v>
      </c>
      <c r="BB104" s="3">
        <f t="shared" si="12"/>
        <v>262.71289723188335</v>
      </c>
    </row>
    <row r="105" spans="1:54" x14ac:dyDescent="0.25">
      <c r="A105" s="17">
        <v>2002</v>
      </c>
      <c r="B105" s="17">
        <v>1</v>
      </c>
      <c r="C105" s="2">
        <f t="shared" si="10"/>
        <v>101</v>
      </c>
      <c r="D105" s="3">
        <f>'Pine Stumpage Quarterly'!D106</f>
        <v>311</v>
      </c>
      <c r="E105" s="3">
        <f>'Pine Stumpage Quarterly'!E106</f>
        <v>353</v>
      </c>
      <c r="F105" s="3">
        <f>'Pine Stumpage Quarterly'!F106</f>
        <v>285</v>
      </c>
      <c r="G105" s="3">
        <f>'Pine Stumpage Quarterly'!G106</f>
        <v>227</v>
      </c>
      <c r="H105" s="3">
        <f>'Pine Stumpage Quarterly'!H106</f>
        <v>287</v>
      </c>
      <c r="I105" s="3">
        <f>'Pine Stumpage Quarterly'!I106</f>
        <v>272</v>
      </c>
      <c r="J105" s="3">
        <f>'Pine Stumpage Quarterly'!J106</f>
        <v>244</v>
      </c>
      <c r="K105" s="3">
        <f>'Pine Stumpage Quarterly'!K106</f>
        <v>345</v>
      </c>
      <c r="L105" s="3">
        <f>'Pine Stumpage Quarterly'!L106</f>
        <v>293</v>
      </c>
      <c r="M105" s="3">
        <f>'Pine Stumpage Quarterly'!M106</f>
        <v>283</v>
      </c>
      <c r="N105" s="3">
        <f>'Pine Stumpage Quarterly'!N106</f>
        <v>334</v>
      </c>
      <c r="O105" s="3">
        <f>'Pine Stumpage Quarterly'!O106</f>
        <v>337</v>
      </c>
      <c r="P105" s="3">
        <f>'Pine Stumpage Quarterly'!P106</f>
        <v>219</v>
      </c>
      <c r="Q105" s="3">
        <f>'Pine Stumpage Quarterly'!Q106</f>
        <v>311</v>
      </c>
      <c r="R105" s="3">
        <f>'Pine Stumpage Quarterly'!R106</f>
        <v>263</v>
      </c>
      <c r="S105" s="3">
        <f>'Pine Stumpage Quarterly'!S106</f>
        <v>311</v>
      </c>
      <c r="T105" s="3">
        <f>'Pine Stumpage Quarterly'!T106</f>
        <v>139</v>
      </c>
      <c r="U105" s="3">
        <f>'Pine Stumpage Quarterly'!U106</f>
        <v>218</v>
      </c>
      <c r="V105" s="3">
        <f>'Pine Stumpage Quarterly'!V106</f>
        <v>261</v>
      </c>
      <c r="W105" s="3">
        <f>'Pine Stumpage Quarterly'!W106</f>
        <v>265</v>
      </c>
      <c r="X105" s="3">
        <f>'Pine Stumpage Quarterly'!X106</f>
        <v>191</v>
      </c>
      <c r="Y105" s="3">
        <f>'Pine Stumpage Quarterly'!Y106</f>
        <v>240</v>
      </c>
      <c r="Z105" s="3">
        <f>'Pine Stumpage Quarterly'!Z106</f>
        <v>14.26</v>
      </c>
      <c r="AA105" s="3">
        <f>'Pine Stumpage Quarterly'!AA106</f>
        <v>18.8</v>
      </c>
      <c r="AB105" s="3">
        <f>'Pine Stumpage Quarterly'!AB106</f>
        <v>13.88</v>
      </c>
      <c r="AC105" s="3">
        <f>'Pine Stumpage Quarterly'!AC106</f>
        <v>12.66</v>
      </c>
      <c r="AD105" s="3">
        <f>'Pine Stumpage Quarterly'!AD106</f>
        <v>23.97</v>
      </c>
      <c r="AE105" s="3">
        <f>'Pine Stumpage Quarterly'!AE106</f>
        <v>19.14</v>
      </c>
      <c r="AF105" s="3">
        <f>'Pine Stumpage Quarterly'!AF106</f>
        <v>14.47</v>
      </c>
      <c r="AG105" s="3">
        <f>'Pine Stumpage Quarterly'!AG106</f>
        <v>19.010000000000002</v>
      </c>
      <c r="AH105" s="3">
        <f>'Pine Stumpage Quarterly'!AH106</f>
        <v>17.350000000000001</v>
      </c>
      <c r="AI105" s="3">
        <f>'Pine Stumpage Quarterly'!AI106</f>
        <v>20.6</v>
      </c>
      <c r="AJ105" s="3">
        <f>'Pine Stumpage Quarterly'!AJ106</f>
        <v>17.649999999999999</v>
      </c>
      <c r="AK105" s="3">
        <f>'Pine Stumpage Quarterly'!AK106</f>
        <v>20.6</v>
      </c>
      <c r="AL105" s="3">
        <f>'Pine Stumpage Quarterly'!AL106</f>
        <v>12.01</v>
      </c>
      <c r="AM105" s="3">
        <f>'Pine Stumpage Quarterly'!AM106</f>
        <v>16.09</v>
      </c>
      <c r="AN105" s="3">
        <f>'Pine Stumpage Quarterly'!AN106</f>
        <v>14.59</v>
      </c>
      <c r="AO105" s="3">
        <f>'Pine Stumpage Quarterly'!AO106</f>
        <v>18.34</v>
      </c>
      <c r="AP105" s="3">
        <f>'Pine Stumpage Quarterly'!AP106</f>
        <v>14.07</v>
      </c>
      <c r="AQ105" s="3">
        <f>'Pine Stumpage Quarterly'!AQ106</f>
        <v>16.75</v>
      </c>
      <c r="AR105" s="3">
        <f>'Pine Stumpage Quarterly'!AR106</f>
        <v>14.19</v>
      </c>
      <c r="AS105" s="3">
        <f>'Pine Stumpage Quarterly'!AS106</f>
        <v>14.78</v>
      </c>
      <c r="AT105" s="3">
        <f>'Pine Stumpage Quarterly'!AT106</f>
        <v>21.11</v>
      </c>
      <c r="AU105" s="3">
        <f>'Pine Stumpage Quarterly'!AU106</f>
        <v>19</v>
      </c>
      <c r="AV105" s="3">
        <f>'Pine Stumpage Quarterly'!AX106</f>
        <v>128.9</v>
      </c>
      <c r="AW105" s="3">
        <v>3449.9406666666664</v>
      </c>
      <c r="AX105" s="3">
        <f>'Pine Stumpage Quarterly'!AZ106</f>
        <v>177.9</v>
      </c>
      <c r="AY105" s="4">
        <f>SUMPRODUCT(D105:F105,'Price Average'!D$49:F$49)+SUMPRODUCT(H105:T105,'Price Average'!H$49:T$49)+SUMPRODUCT(V105:Y105,'Price Average'!V$49:Y$49)</f>
        <v>272.37371480299203</v>
      </c>
      <c r="AZ105" s="27">
        <f>SUMPRODUCT(Z105:AB105,'Price Average'!Z$49:AB$49)+SUMPRODUCT(AD105:AO105,'Price Average'!AD$49:AO$49)+SUMPRODUCT(AR105:AU105,'Price Average'!AR$49:AU$49)</f>
        <v>16.509606653620356</v>
      </c>
      <c r="BA105" s="5" t="str">
        <f t="shared" si="11"/>
        <v>2002:1</v>
      </c>
      <c r="BB105" s="3">
        <f t="shared" si="12"/>
        <v>272.37371480299203</v>
      </c>
    </row>
    <row r="106" spans="1:54" x14ac:dyDescent="0.25">
      <c r="A106" s="17">
        <v>2002</v>
      </c>
      <c r="B106" s="17">
        <v>2</v>
      </c>
      <c r="C106" s="2">
        <f t="shared" si="10"/>
        <v>102</v>
      </c>
      <c r="D106" s="3">
        <f>'Pine Stumpage Quarterly'!D107</f>
        <v>302</v>
      </c>
      <c r="E106" s="3">
        <f>'Pine Stumpage Quarterly'!E107</f>
        <v>347</v>
      </c>
      <c r="F106" s="3">
        <f>'Pine Stumpage Quarterly'!F107</f>
        <v>289</v>
      </c>
      <c r="G106" s="3">
        <f>'Pine Stumpage Quarterly'!G107</f>
        <v>230</v>
      </c>
      <c r="H106" s="3">
        <f>'Pine Stumpage Quarterly'!H107</f>
        <v>279</v>
      </c>
      <c r="I106" s="3">
        <f>'Pine Stumpage Quarterly'!I107</f>
        <v>232</v>
      </c>
      <c r="J106" s="3">
        <f>'Pine Stumpage Quarterly'!J107</f>
        <v>228</v>
      </c>
      <c r="K106" s="3">
        <f>'Pine Stumpage Quarterly'!K107</f>
        <v>335</v>
      </c>
      <c r="L106" s="3">
        <f>'Pine Stumpage Quarterly'!L107</f>
        <v>272</v>
      </c>
      <c r="M106" s="3">
        <f>'Pine Stumpage Quarterly'!M107</f>
        <v>276</v>
      </c>
      <c r="N106" s="3">
        <f>'Pine Stumpage Quarterly'!N107</f>
        <v>311</v>
      </c>
      <c r="O106" s="3">
        <f>'Pine Stumpage Quarterly'!O107</f>
        <v>360</v>
      </c>
      <c r="P106" s="3">
        <f>'Pine Stumpage Quarterly'!P107</f>
        <v>230</v>
      </c>
      <c r="Q106" s="3">
        <f>'Pine Stumpage Quarterly'!Q107</f>
        <v>314</v>
      </c>
      <c r="R106" s="3">
        <f>'Pine Stumpage Quarterly'!R107</f>
        <v>295</v>
      </c>
      <c r="S106" s="3">
        <f>'Pine Stumpage Quarterly'!S107</f>
        <v>313</v>
      </c>
      <c r="T106" s="3">
        <f>'Pine Stumpage Quarterly'!T107</f>
        <v>139</v>
      </c>
      <c r="U106" s="3">
        <f>'Pine Stumpage Quarterly'!U107</f>
        <v>249</v>
      </c>
      <c r="V106" s="3">
        <f>'Pine Stumpage Quarterly'!V107</f>
        <v>279</v>
      </c>
      <c r="W106" s="3">
        <f>'Pine Stumpage Quarterly'!W107</f>
        <v>305</v>
      </c>
      <c r="X106" s="3">
        <f>'Pine Stumpage Quarterly'!X107</f>
        <v>186</v>
      </c>
      <c r="Y106" s="3">
        <f>'Pine Stumpage Quarterly'!Y107</f>
        <v>247</v>
      </c>
      <c r="Z106" s="3">
        <f>'Pine Stumpage Quarterly'!Z107</f>
        <v>13.78</v>
      </c>
      <c r="AA106" s="3">
        <f>'Pine Stumpage Quarterly'!AA107</f>
        <v>14.73</v>
      </c>
      <c r="AB106" s="3">
        <f>'Pine Stumpage Quarterly'!AB107</f>
        <v>13.01</v>
      </c>
      <c r="AC106" s="3">
        <f>'Pine Stumpage Quarterly'!AC107</f>
        <v>12.53</v>
      </c>
      <c r="AD106" s="3">
        <f>'Pine Stumpage Quarterly'!AD107</f>
        <v>20.9</v>
      </c>
      <c r="AE106" s="3">
        <f>'Pine Stumpage Quarterly'!AE107</f>
        <v>18.079999999999998</v>
      </c>
      <c r="AF106" s="3">
        <f>'Pine Stumpage Quarterly'!AF107</f>
        <v>12.05</v>
      </c>
      <c r="AG106" s="3">
        <f>'Pine Stumpage Quarterly'!AG107</f>
        <v>18.510000000000002</v>
      </c>
      <c r="AH106" s="3">
        <f>'Pine Stumpage Quarterly'!AH107</f>
        <v>13.91</v>
      </c>
      <c r="AI106" s="3">
        <f>'Pine Stumpage Quarterly'!AI107</f>
        <v>18.399999999999999</v>
      </c>
      <c r="AJ106" s="3">
        <f>'Pine Stumpage Quarterly'!AJ107</f>
        <v>13.27</v>
      </c>
      <c r="AK106" s="3">
        <f>'Pine Stumpage Quarterly'!AK107</f>
        <v>17.02</v>
      </c>
      <c r="AL106" s="3">
        <f>'Pine Stumpage Quarterly'!AL107</f>
        <v>11.83</v>
      </c>
      <c r="AM106" s="3">
        <f>'Pine Stumpage Quarterly'!AM107</f>
        <v>15.03</v>
      </c>
      <c r="AN106" s="3">
        <f>'Pine Stumpage Quarterly'!AN107</f>
        <v>14.79</v>
      </c>
      <c r="AO106" s="3">
        <f>'Pine Stumpage Quarterly'!AO107</f>
        <v>15.75</v>
      </c>
      <c r="AP106" s="3">
        <f>'Pine Stumpage Quarterly'!AP107</f>
        <v>13.11</v>
      </c>
      <c r="AQ106" s="3">
        <f>'Pine Stumpage Quarterly'!AQ107</f>
        <v>18.690000000000001</v>
      </c>
      <c r="AR106" s="3">
        <f>'Pine Stumpage Quarterly'!AR107</f>
        <v>14.87</v>
      </c>
      <c r="AS106" s="3">
        <f>'Pine Stumpage Quarterly'!AS107</f>
        <v>11.36</v>
      </c>
      <c r="AT106" s="3">
        <f>'Pine Stumpage Quarterly'!AT107</f>
        <v>22.11</v>
      </c>
      <c r="AU106" s="3">
        <f>'Pine Stumpage Quarterly'!AU107</f>
        <v>20.09</v>
      </c>
      <c r="AV106" s="3">
        <f>'Pine Stumpage Quarterly'!AX107</f>
        <v>130.83333333333334</v>
      </c>
      <c r="AW106" s="3"/>
      <c r="AX106" s="3">
        <f>'Pine Stumpage Quarterly'!AZ107</f>
        <v>179.83333333333334</v>
      </c>
      <c r="AY106" s="4">
        <f>SUMPRODUCT(D106:F106,'Price Average'!D$49:F$49)+SUMPRODUCT(H106:T106,'Price Average'!H$49:T$49)+SUMPRODUCT(V106:Y106,'Price Average'!V$49:Y$49)</f>
        <v>266.77914145504792</v>
      </c>
      <c r="AZ106" s="27">
        <f>SUMPRODUCT(Z106:AB106,'Price Average'!Z$49:AB$49)+SUMPRODUCT(AD106:AO106,'Price Average'!AD$49:AO$49)+SUMPRODUCT(AR106:AU106,'Price Average'!AR$49:AU$49)</f>
        <v>14.768922374429225</v>
      </c>
      <c r="BA106" s="5" t="str">
        <f t="shared" si="11"/>
        <v>2002:2</v>
      </c>
      <c r="BB106" s="3">
        <f t="shared" si="12"/>
        <v>266.77914145504792</v>
      </c>
    </row>
    <row r="107" spans="1:54" x14ac:dyDescent="0.25">
      <c r="A107" s="17">
        <v>2002</v>
      </c>
      <c r="B107" s="17">
        <v>3</v>
      </c>
      <c r="C107" s="2">
        <f t="shared" si="10"/>
        <v>103</v>
      </c>
      <c r="D107" s="3">
        <f>'Pine Stumpage Quarterly'!D108</f>
        <v>334</v>
      </c>
      <c r="E107" s="3">
        <f>'Pine Stumpage Quarterly'!E108</f>
        <v>330</v>
      </c>
      <c r="F107" s="3">
        <f>'Pine Stumpage Quarterly'!F108</f>
        <v>255</v>
      </c>
      <c r="G107" s="3">
        <f>'Pine Stumpage Quarterly'!G108</f>
        <v>255</v>
      </c>
      <c r="H107" s="3">
        <f>'Pine Stumpage Quarterly'!H108</f>
        <v>278</v>
      </c>
      <c r="I107" s="3">
        <f>'Pine Stumpage Quarterly'!I108</f>
        <v>236</v>
      </c>
      <c r="J107" s="3">
        <f>'Pine Stumpage Quarterly'!J108</f>
        <v>256</v>
      </c>
      <c r="K107" s="3">
        <f>'Pine Stumpage Quarterly'!K108</f>
        <v>333</v>
      </c>
      <c r="L107" s="3">
        <f>'Pine Stumpage Quarterly'!L108</f>
        <v>253</v>
      </c>
      <c r="M107" s="3">
        <f>'Pine Stumpage Quarterly'!M108</f>
        <v>273</v>
      </c>
      <c r="N107" s="3">
        <f>'Pine Stumpage Quarterly'!N108</f>
        <v>312</v>
      </c>
      <c r="O107" s="3">
        <f>'Pine Stumpage Quarterly'!O108</f>
        <v>317</v>
      </c>
      <c r="P107" s="3">
        <f>'Pine Stumpage Quarterly'!P108</f>
        <v>260</v>
      </c>
      <c r="Q107" s="3">
        <f>'Pine Stumpage Quarterly'!Q108</f>
        <v>325</v>
      </c>
      <c r="R107" s="3">
        <f>'Pine Stumpage Quarterly'!R108</f>
        <v>280</v>
      </c>
      <c r="S107" s="3">
        <f>'Pine Stumpage Quarterly'!S108</f>
        <v>314</v>
      </c>
      <c r="T107" s="3">
        <f>'Pine Stumpage Quarterly'!T108</f>
        <v>138</v>
      </c>
      <c r="U107" s="3">
        <f>'Pine Stumpage Quarterly'!U108</f>
        <v>243</v>
      </c>
      <c r="V107" s="3">
        <f>'Pine Stumpage Quarterly'!V108</f>
        <v>261</v>
      </c>
      <c r="W107" s="3">
        <f>'Pine Stumpage Quarterly'!W108</f>
        <v>256</v>
      </c>
      <c r="X107" s="3">
        <f>'Pine Stumpage Quarterly'!X108</f>
        <v>227</v>
      </c>
      <c r="Y107" s="3">
        <f>'Pine Stumpage Quarterly'!Y108</f>
        <v>224</v>
      </c>
      <c r="Z107" s="3">
        <f>'Pine Stumpage Quarterly'!Z108</f>
        <v>14.46</v>
      </c>
      <c r="AA107" s="3">
        <f>'Pine Stumpage Quarterly'!AA108</f>
        <v>14.73</v>
      </c>
      <c r="AB107" s="3">
        <f>'Pine Stumpage Quarterly'!AB108</f>
        <v>12.34</v>
      </c>
      <c r="AC107" s="3">
        <f>'Pine Stumpage Quarterly'!AC108</f>
        <v>12.38</v>
      </c>
      <c r="AD107" s="3">
        <f>'Pine Stumpage Quarterly'!AD108</f>
        <v>22.94</v>
      </c>
      <c r="AE107" s="3">
        <f>'Pine Stumpage Quarterly'!AE108</f>
        <v>18.63</v>
      </c>
      <c r="AF107" s="3">
        <f>'Pine Stumpage Quarterly'!AF108</f>
        <v>13.86</v>
      </c>
      <c r="AG107" s="3">
        <f>'Pine Stumpage Quarterly'!AG108</f>
        <v>17.510000000000002</v>
      </c>
      <c r="AH107" s="3">
        <f>'Pine Stumpage Quarterly'!AH108</f>
        <v>14.32</v>
      </c>
      <c r="AI107" s="3">
        <f>'Pine Stumpage Quarterly'!AI108</f>
        <v>17.190000000000001</v>
      </c>
      <c r="AJ107" s="3">
        <f>'Pine Stumpage Quarterly'!AJ108</f>
        <v>12.37</v>
      </c>
      <c r="AK107" s="3">
        <f>'Pine Stumpage Quarterly'!AK108</f>
        <v>17.760000000000002</v>
      </c>
      <c r="AL107" s="3">
        <f>'Pine Stumpage Quarterly'!AL108</f>
        <v>11.35</v>
      </c>
      <c r="AM107" s="3">
        <f>'Pine Stumpage Quarterly'!AM108</f>
        <v>14.54</v>
      </c>
      <c r="AN107" s="3">
        <f>'Pine Stumpage Quarterly'!AN108</f>
        <v>13.27</v>
      </c>
      <c r="AO107" s="3">
        <f>'Pine Stumpage Quarterly'!AO108</f>
        <v>14.75</v>
      </c>
      <c r="AP107" s="3">
        <f>'Pine Stumpage Quarterly'!AP108</f>
        <v>12.57</v>
      </c>
      <c r="AQ107" s="3">
        <f>'Pine Stumpage Quarterly'!AQ108</f>
        <v>19.03</v>
      </c>
      <c r="AR107" s="3">
        <f>'Pine Stumpage Quarterly'!AR108</f>
        <v>13.07</v>
      </c>
      <c r="AS107" s="3">
        <f>'Pine Stumpage Quarterly'!AS108</f>
        <v>12.01</v>
      </c>
      <c r="AT107" s="3">
        <f>'Pine Stumpage Quarterly'!AT108</f>
        <v>20.98</v>
      </c>
      <c r="AU107" s="3">
        <f>'Pine Stumpage Quarterly'!AU108</f>
        <v>21.02</v>
      </c>
      <c r="AV107" s="3">
        <f>'Pine Stumpage Quarterly'!AX108</f>
        <v>131.66666666666666</v>
      </c>
      <c r="AW107" s="3"/>
      <c r="AX107" s="3">
        <f>'Pine Stumpage Quarterly'!AZ108</f>
        <v>180.6</v>
      </c>
      <c r="AY107" s="4">
        <f>SUMPRODUCT(D107:F107,'Price Average'!D$49:F$49)+SUMPRODUCT(H107:T107,'Price Average'!H$49:T$49)+SUMPRODUCT(V107:Y107,'Price Average'!V$49:Y$49)</f>
        <v>258.44089523083517</v>
      </c>
      <c r="AZ107" s="27">
        <f>SUMPRODUCT(Z107:AB107,'Price Average'!Z$49:AB$49)+SUMPRODUCT(AD107:AO107,'Price Average'!AD$49:AO$49)+SUMPRODUCT(AR107:AU107,'Price Average'!AR$49:AU$49)</f>
        <v>15.117787997390739</v>
      </c>
      <c r="BA107" s="5" t="str">
        <f t="shared" si="11"/>
        <v>2002:3</v>
      </c>
      <c r="BB107" s="3">
        <f t="shared" si="12"/>
        <v>258.44089523083517</v>
      </c>
    </row>
    <row r="108" spans="1:54" x14ac:dyDescent="0.25">
      <c r="A108" s="17">
        <v>2002</v>
      </c>
      <c r="B108" s="17">
        <v>4</v>
      </c>
      <c r="C108" s="2">
        <f t="shared" si="10"/>
        <v>104</v>
      </c>
      <c r="D108" s="3">
        <f>'Pine Stumpage Quarterly'!D109</f>
        <v>325</v>
      </c>
      <c r="E108" s="3">
        <f>'Pine Stumpage Quarterly'!E109</f>
        <v>341</v>
      </c>
      <c r="F108" s="3">
        <f>'Pine Stumpage Quarterly'!F109</f>
        <v>269</v>
      </c>
      <c r="G108" s="3">
        <f>'Pine Stumpage Quarterly'!G109</f>
        <v>259</v>
      </c>
      <c r="H108" s="3">
        <f>'Pine Stumpage Quarterly'!H109</f>
        <v>277</v>
      </c>
      <c r="I108" s="3">
        <f>'Pine Stumpage Quarterly'!I109</f>
        <v>247</v>
      </c>
      <c r="J108" s="3">
        <f>'Pine Stumpage Quarterly'!J109</f>
        <v>242</v>
      </c>
      <c r="K108" s="3">
        <f>'Pine Stumpage Quarterly'!K109</f>
        <v>338</v>
      </c>
      <c r="L108" s="3">
        <f>'Pine Stumpage Quarterly'!L109</f>
        <v>285</v>
      </c>
      <c r="M108" s="3">
        <f>'Pine Stumpage Quarterly'!M109</f>
        <v>282</v>
      </c>
      <c r="N108" s="3">
        <f>'Pine Stumpage Quarterly'!N109</f>
        <v>356</v>
      </c>
      <c r="O108" s="3">
        <f>'Pine Stumpage Quarterly'!O109</f>
        <v>349</v>
      </c>
      <c r="P108" s="3">
        <f>'Pine Stumpage Quarterly'!P109</f>
        <v>242</v>
      </c>
      <c r="Q108" s="3">
        <f>'Pine Stumpage Quarterly'!Q109</f>
        <v>317</v>
      </c>
      <c r="R108" s="3">
        <f>'Pine Stumpage Quarterly'!R109</f>
        <v>287</v>
      </c>
      <c r="S108" s="3">
        <f>'Pine Stumpage Quarterly'!S109</f>
        <v>293</v>
      </c>
      <c r="T108" s="3">
        <f>'Pine Stumpage Quarterly'!T109</f>
        <v>140</v>
      </c>
      <c r="U108" s="3">
        <f>'Pine Stumpage Quarterly'!U109</f>
        <v>230</v>
      </c>
      <c r="V108" s="3">
        <f>'Pine Stumpage Quarterly'!V109</f>
        <v>261</v>
      </c>
      <c r="W108" s="3">
        <f>'Pine Stumpage Quarterly'!W109</f>
        <v>272</v>
      </c>
      <c r="X108" s="3">
        <f>'Pine Stumpage Quarterly'!X109</f>
        <v>233</v>
      </c>
      <c r="Y108" s="3">
        <f>'Pine Stumpage Quarterly'!Y109</f>
        <v>266</v>
      </c>
      <c r="Z108" s="3">
        <f>'Pine Stumpage Quarterly'!Z109</f>
        <v>18.02</v>
      </c>
      <c r="AA108" s="3">
        <f>'Pine Stumpage Quarterly'!AA109</f>
        <v>18</v>
      </c>
      <c r="AB108" s="3">
        <f>'Pine Stumpage Quarterly'!AB109</f>
        <v>12.25</v>
      </c>
      <c r="AC108" s="3">
        <f>'Pine Stumpage Quarterly'!AC109</f>
        <v>12.27</v>
      </c>
      <c r="AD108" s="3">
        <f>'Pine Stumpage Quarterly'!AD109</f>
        <v>22.12</v>
      </c>
      <c r="AE108" s="3">
        <f>'Pine Stumpage Quarterly'!AE109</f>
        <v>19.36</v>
      </c>
      <c r="AF108" s="3">
        <f>'Pine Stumpage Quarterly'!AF109</f>
        <v>15.02</v>
      </c>
      <c r="AG108" s="3">
        <f>'Pine Stumpage Quarterly'!AG109</f>
        <v>18.690000000000001</v>
      </c>
      <c r="AH108" s="3">
        <f>'Pine Stumpage Quarterly'!AH109</f>
        <v>16.600000000000001</v>
      </c>
      <c r="AI108" s="3">
        <f>'Pine Stumpage Quarterly'!AI109</f>
        <v>17.77</v>
      </c>
      <c r="AJ108" s="3">
        <f>'Pine Stumpage Quarterly'!AJ109</f>
        <v>18.72</v>
      </c>
      <c r="AK108" s="3">
        <f>'Pine Stumpage Quarterly'!AK109</f>
        <v>21.33</v>
      </c>
      <c r="AL108" s="3">
        <f>'Pine Stumpage Quarterly'!AL109</f>
        <v>12.17</v>
      </c>
      <c r="AM108" s="3">
        <f>'Pine Stumpage Quarterly'!AM109</f>
        <v>15.33</v>
      </c>
      <c r="AN108" s="3">
        <f>'Pine Stumpage Quarterly'!AN109</f>
        <v>17.09</v>
      </c>
      <c r="AO108" s="3">
        <f>'Pine Stumpage Quarterly'!AO109</f>
        <v>16.920000000000002</v>
      </c>
      <c r="AP108" s="3">
        <f>'Pine Stumpage Quarterly'!AP109</f>
        <v>13.23</v>
      </c>
      <c r="AQ108" s="3">
        <f>'Pine Stumpage Quarterly'!AQ109</f>
        <v>21.41</v>
      </c>
      <c r="AR108" s="3">
        <f>'Pine Stumpage Quarterly'!AR109</f>
        <v>16.75</v>
      </c>
      <c r="AS108" s="3">
        <f>'Pine Stumpage Quarterly'!AS109</f>
        <v>10.61</v>
      </c>
      <c r="AT108" s="3">
        <f>'Pine Stumpage Quarterly'!AT109</f>
        <v>21.44</v>
      </c>
      <c r="AU108" s="3">
        <f>'Pine Stumpage Quarterly'!AU109</f>
        <v>21.23</v>
      </c>
      <c r="AV108" s="3">
        <f>'Pine Stumpage Quarterly'!AX109</f>
        <v>133.06666666666663</v>
      </c>
      <c r="AW108" s="3"/>
      <c r="AX108" s="3">
        <f>'Pine Stumpage Quarterly'!AZ109</f>
        <v>181.16666666666666</v>
      </c>
      <c r="AY108" s="4">
        <f>SUMPRODUCT(D108:F108,'Price Average'!D$49:F$49)+SUMPRODUCT(H108:T108,'Price Average'!H$49:T$49)+SUMPRODUCT(V108:Y108,'Price Average'!V$49:Y$49)</f>
        <v>272.23402020105772</v>
      </c>
      <c r="AZ108" s="27">
        <f>SUMPRODUCT(Z108:AB108,'Price Average'!Z$49:AB$49)+SUMPRODUCT(AD108:AO108,'Price Average'!AD$49:AO$49)+SUMPRODUCT(AR108:AU108,'Price Average'!AR$49:AU$49)</f>
        <v>16.381263535551209</v>
      </c>
      <c r="BA108" s="5" t="str">
        <f t="shared" si="11"/>
        <v>2002:4</v>
      </c>
      <c r="BB108" s="3">
        <f t="shared" si="12"/>
        <v>272.23402020105772</v>
      </c>
    </row>
    <row r="109" spans="1:54" x14ac:dyDescent="0.25">
      <c r="A109" s="2">
        <v>2003</v>
      </c>
      <c r="B109" s="17">
        <v>1</v>
      </c>
      <c r="C109" s="2">
        <f t="shared" si="10"/>
        <v>105</v>
      </c>
      <c r="D109" s="3">
        <f>'Pine Stumpage Quarterly'!D110</f>
        <v>312</v>
      </c>
      <c r="E109" s="3">
        <f>'Pine Stumpage Quarterly'!E110</f>
        <v>357</v>
      </c>
      <c r="F109" s="3">
        <f>'Pine Stumpage Quarterly'!F110</f>
        <v>261</v>
      </c>
      <c r="G109" s="3">
        <f>'Pine Stumpage Quarterly'!G110</f>
        <v>259</v>
      </c>
      <c r="H109" s="3">
        <f>'Pine Stumpage Quarterly'!H110</f>
        <v>236</v>
      </c>
      <c r="I109" s="3">
        <f>'Pine Stumpage Quarterly'!I110</f>
        <v>249</v>
      </c>
      <c r="J109" s="3">
        <f>'Pine Stumpage Quarterly'!J110</f>
        <v>263</v>
      </c>
      <c r="K109" s="3">
        <f>'Pine Stumpage Quarterly'!K110</f>
        <v>316</v>
      </c>
      <c r="L109" s="3">
        <f>'Pine Stumpage Quarterly'!L110</f>
        <v>260</v>
      </c>
      <c r="M109" s="3">
        <f>'Pine Stumpage Quarterly'!M110</f>
        <v>310</v>
      </c>
      <c r="N109" s="3">
        <f>'Pine Stumpage Quarterly'!N110</f>
        <v>349</v>
      </c>
      <c r="O109" s="3">
        <f>'Pine Stumpage Quarterly'!O110</f>
        <v>339</v>
      </c>
      <c r="P109" s="3">
        <f>'Pine Stumpage Quarterly'!P110</f>
        <v>299</v>
      </c>
      <c r="Q109" s="3">
        <f>'Pine Stumpage Quarterly'!Q110</f>
        <v>273</v>
      </c>
      <c r="R109" s="3">
        <f>'Pine Stumpage Quarterly'!R110</f>
        <v>263</v>
      </c>
      <c r="S109" s="3">
        <f>'Pine Stumpage Quarterly'!S110</f>
        <v>279</v>
      </c>
      <c r="T109" s="3">
        <f>'Pine Stumpage Quarterly'!T110</f>
        <v>184</v>
      </c>
      <c r="U109" s="3">
        <f>'Pine Stumpage Quarterly'!U110</f>
        <v>220</v>
      </c>
      <c r="V109" s="3">
        <f>'Pine Stumpage Quarterly'!V110</f>
        <v>276</v>
      </c>
      <c r="W109" s="3">
        <f>'Pine Stumpage Quarterly'!W110</f>
        <v>303</v>
      </c>
      <c r="X109" s="3">
        <f>'Pine Stumpage Quarterly'!X110</f>
        <v>213</v>
      </c>
      <c r="Y109" s="3">
        <f>'Pine Stumpage Quarterly'!Y110</f>
        <v>233</v>
      </c>
      <c r="Z109" s="3">
        <f>'Pine Stumpage Quarterly'!Z110</f>
        <v>19.98</v>
      </c>
      <c r="AA109" s="3">
        <f>'Pine Stumpage Quarterly'!AA110</f>
        <v>20.77</v>
      </c>
      <c r="AB109" s="3">
        <f>'Pine Stumpage Quarterly'!AB110</f>
        <v>15.66</v>
      </c>
      <c r="AC109" s="3">
        <f>'Pine Stumpage Quarterly'!AC110</f>
        <v>12.4</v>
      </c>
      <c r="AD109" s="3">
        <f>'Pine Stumpage Quarterly'!AD110</f>
        <v>19.809999999999999</v>
      </c>
      <c r="AE109" s="3">
        <f>'Pine Stumpage Quarterly'!AE110</f>
        <v>19.95</v>
      </c>
      <c r="AF109" s="3">
        <f>'Pine Stumpage Quarterly'!AF110</f>
        <v>15.24</v>
      </c>
      <c r="AG109" s="3">
        <f>'Pine Stumpage Quarterly'!AG110</f>
        <v>15.62</v>
      </c>
      <c r="AH109" s="3">
        <f>'Pine Stumpage Quarterly'!AH110</f>
        <v>18.29</v>
      </c>
      <c r="AI109" s="3">
        <f>'Pine Stumpage Quarterly'!AI110</f>
        <v>21.11</v>
      </c>
      <c r="AJ109" s="3">
        <f>'Pine Stumpage Quarterly'!AJ110</f>
        <v>20.94</v>
      </c>
      <c r="AK109" s="3">
        <f>'Pine Stumpage Quarterly'!AK110</f>
        <v>24.83</v>
      </c>
      <c r="AL109" s="3">
        <f>'Pine Stumpage Quarterly'!AL110</f>
        <v>18.18</v>
      </c>
      <c r="AM109" s="3">
        <f>'Pine Stumpage Quarterly'!AM110</f>
        <v>19.850000000000001</v>
      </c>
      <c r="AN109" s="3">
        <f>'Pine Stumpage Quarterly'!AN110</f>
        <v>14.69</v>
      </c>
      <c r="AO109" s="3">
        <f>'Pine Stumpage Quarterly'!AO110</f>
        <v>16.52</v>
      </c>
      <c r="AP109" s="3">
        <f>'Pine Stumpage Quarterly'!AP110</f>
        <v>19.47</v>
      </c>
      <c r="AQ109" s="3">
        <f>'Pine Stumpage Quarterly'!AQ110</f>
        <v>24.16</v>
      </c>
      <c r="AR109" s="3">
        <f>'Pine Stumpage Quarterly'!AR110</f>
        <v>17.04</v>
      </c>
      <c r="AS109" s="3">
        <f>'Pine Stumpage Quarterly'!AS110</f>
        <v>14.43</v>
      </c>
      <c r="AT109" s="3">
        <f>'Pine Stumpage Quarterly'!AT110</f>
        <v>22.98</v>
      </c>
      <c r="AU109" s="3">
        <f>'Pine Stumpage Quarterly'!AU110</f>
        <v>22.65</v>
      </c>
      <c r="AV109" s="3">
        <f>'Pine Stumpage Quarterly'!AX110</f>
        <v>138.03333333333333</v>
      </c>
      <c r="AW109" s="3"/>
      <c r="AX109" s="3">
        <f>'Pine Stumpage Quarterly'!AZ110</f>
        <v>183</v>
      </c>
      <c r="AY109" s="4">
        <f>SUMPRODUCT(D109:F109,'Price Average'!D$49:F$49)+SUMPRODUCT(H109:T109,'Price Average'!H$49:T$49)+SUMPRODUCT(V109:Y109,'Price Average'!V$49:Y$49)</f>
        <v>260.55866882652822</v>
      </c>
      <c r="AZ109" s="27">
        <f>SUMPRODUCT(Z109:AB109,'Price Average'!Z$49:AB$49)+SUMPRODUCT(AD109:AO109,'Price Average'!AD$49:AO$49)+SUMPRODUCT(AR109:AU109,'Price Average'!AR$49:AU$49)</f>
        <v>17.198163078930207</v>
      </c>
      <c r="BA109" s="5" t="str">
        <f t="shared" si="11"/>
        <v>2003:1</v>
      </c>
      <c r="BB109" s="3">
        <f t="shared" si="12"/>
        <v>260.55866882652822</v>
      </c>
    </row>
    <row r="110" spans="1:54" x14ac:dyDescent="0.25">
      <c r="A110" s="2">
        <v>2003</v>
      </c>
      <c r="B110" s="2">
        <v>2</v>
      </c>
      <c r="C110" s="2">
        <f t="shared" si="10"/>
        <v>106</v>
      </c>
      <c r="D110" s="3">
        <f>'Pine Stumpage Quarterly'!D111</f>
        <v>328</v>
      </c>
      <c r="E110" s="3">
        <f>'Pine Stumpage Quarterly'!E111</f>
        <v>335</v>
      </c>
      <c r="F110" s="3">
        <f>'Pine Stumpage Quarterly'!F111</f>
        <v>260</v>
      </c>
      <c r="G110" s="3">
        <f>'Pine Stumpage Quarterly'!G111</f>
        <v>300</v>
      </c>
      <c r="H110" s="3">
        <f>'Pine Stumpage Quarterly'!H111</f>
        <v>278</v>
      </c>
      <c r="I110" s="3">
        <f>'Pine Stumpage Quarterly'!I111</f>
        <v>250</v>
      </c>
      <c r="J110" s="3">
        <f>'Pine Stumpage Quarterly'!J111</f>
        <v>269</v>
      </c>
      <c r="K110" s="3">
        <f>'Pine Stumpage Quarterly'!K111</f>
        <v>326</v>
      </c>
      <c r="L110" s="3">
        <f>'Pine Stumpage Quarterly'!L111</f>
        <v>262</v>
      </c>
      <c r="M110" s="3">
        <f>'Pine Stumpage Quarterly'!M111</f>
        <v>278</v>
      </c>
      <c r="N110" s="3">
        <f>'Pine Stumpage Quarterly'!N111</f>
        <v>310</v>
      </c>
      <c r="O110" s="3">
        <f>'Pine Stumpage Quarterly'!O111</f>
        <v>310</v>
      </c>
      <c r="P110" s="3">
        <f>'Pine Stumpage Quarterly'!P111</f>
        <v>234</v>
      </c>
      <c r="Q110" s="3">
        <f>'Pine Stumpage Quarterly'!Q111</f>
        <v>313</v>
      </c>
      <c r="R110" s="3">
        <f>'Pine Stumpage Quarterly'!R111</f>
        <v>276</v>
      </c>
      <c r="S110" s="3">
        <f>'Pine Stumpage Quarterly'!S111</f>
        <v>295</v>
      </c>
      <c r="T110" s="3">
        <f>'Pine Stumpage Quarterly'!T111</f>
        <v>153</v>
      </c>
      <c r="U110" s="3">
        <f>'Pine Stumpage Quarterly'!U111</f>
        <v>197</v>
      </c>
      <c r="V110" s="3">
        <f>'Pine Stumpage Quarterly'!V111</f>
        <v>257</v>
      </c>
      <c r="W110" s="3">
        <f>'Pine Stumpage Quarterly'!W111</f>
        <v>258</v>
      </c>
      <c r="X110" s="3">
        <f>'Pine Stumpage Quarterly'!X111</f>
        <v>227</v>
      </c>
      <c r="Y110" s="3">
        <f>'Pine Stumpage Quarterly'!Y111</f>
        <v>285</v>
      </c>
      <c r="Z110" s="3">
        <f>'Pine Stumpage Quarterly'!Z111</f>
        <v>19.36</v>
      </c>
      <c r="AA110" s="3">
        <f>'Pine Stumpage Quarterly'!AA111</f>
        <v>19.22</v>
      </c>
      <c r="AB110" s="3">
        <f>'Pine Stumpage Quarterly'!AB111</f>
        <v>14.55</v>
      </c>
      <c r="AC110" s="3">
        <f>'Pine Stumpage Quarterly'!AC111</f>
        <v>13.96</v>
      </c>
      <c r="AD110" s="3">
        <f>'Pine Stumpage Quarterly'!AD111</f>
        <v>23.37</v>
      </c>
      <c r="AE110" s="3">
        <f>'Pine Stumpage Quarterly'!AE111</f>
        <v>19.82</v>
      </c>
      <c r="AF110" s="3">
        <f>'Pine Stumpage Quarterly'!AF111</f>
        <v>15.89</v>
      </c>
      <c r="AG110" s="3">
        <f>'Pine Stumpage Quarterly'!AG111</f>
        <v>16.47</v>
      </c>
      <c r="AH110" s="3">
        <f>'Pine Stumpage Quarterly'!AH111</f>
        <v>18.21</v>
      </c>
      <c r="AI110" s="3">
        <f>'Pine Stumpage Quarterly'!AI111</f>
        <v>20.37</v>
      </c>
      <c r="AJ110" s="3">
        <f>'Pine Stumpage Quarterly'!AJ111</f>
        <v>17.55</v>
      </c>
      <c r="AK110" s="3">
        <f>'Pine Stumpage Quarterly'!AK111</f>
        <v>20.98</v>
      </c>
      <c r="AL110" s="3">
        <f>'Pine Stumpage Quarterly'!AL111</f>
        <v>12.78</v>
      </c>
      <c r="AM110" s="3">
        <f>'Pine Stumpage Quarterly'!AM111</f>
        <v>17.62</v>
      </c>
      <c r="AN110" s="3">
        <f>'Pine Stumpage Quarterly'!AN111</f>
        <v>13.16</v>
      </c>
      <c r="AO110" s="3">
        <f>'Pine Stumpage Quarterly'!AO111</f>
        <v>15.68</v>
      </c>
      <c r="AP110" s="3">
        <f>'Pine Stumpage Quarterly'!AP111</f>
        <v>12.29</v>
      </c>
      <c r="AQ110" s="3">
        <f>'Pine Stumpage Quarterly'!AQ111</f>
        <v>21.44</v>
      </c>
      <c r="AR110" s="3">
        <f>'Pine Stumpage Quarterly'!AR111</f>
        <v>14.23</v>
      </c>
      <c r="AS110" s="3">
        <f>'Pine Stumpage Quarterly'!AS111</f>
        <v>15.02</v>
      </c>
      <c r="AT110" s="3">
        <f>'Pine Stumpage Quarterly'!AT111</f>
        <v>25.46</v>
      </c>
      <c r="AU110" s="3">
        <f>'Pine Stumpage Quarterly'!AU111</f>
        <v>22.57</v>
      </c>
      <c r="AV110" s="3">
        <f>'Pine Stumpage Quarterly'!AX111</f>
        <v>137.16666666666666</v>
      </c>
      <c r="AW110" s="3"/>
      <c r="AX110" s="3">
        <f>'Pine Stumpage Quarterly'!AZ111</f>
        <v>183.66666666666666</v>
      </c>
      <c r="AY110" s="4">
        <f>SUMPRODUCT(D110:F110,'Price Average'!D$49:F$49)+SUMPRODUCT(H110:T110,'Price Average'!H$49:T$49)+SUMPRODUCT(V110:Y110,'Price Average'!V$49:Y$49)</f>
        <v>264.40290390204393</v>
      </c>
      <c r="AZ110" s="27">
        <f>SUMPRODUCT(Z110:AB110,'Price Average'!Z$49:AB$49)+SUMPRODUCT(AD110:AO110,'Price Average'!AD$49:AO$49)+SUMPRODUCT(AR110:AU110,'Price Average'!AR$49:AU$49)</f>
        <v>17.196651011089365</v>
      </c>
      <c r="BA110" s="5" t="str">
        <f t="shared" si="11"/>
        <v>2003:2</v>
      </c>
      <c r="BB110" s="3">
        <f t="shared" si="12"/>
        <v>264.40290390204393</v>
      </c>
    </row>
    <row r="111" spans="1:54" x14ac:dyDescent="0.25">
      <c r="A111" s="2">
        <v>2003</v>
      </c>
      <c r="B111" s="2">
        <v>3</v>
      </c>
      <c r="C111" s="2">
        <f t="shared" si="10"/>
        <v>107</v>
      </c>
      <c r="D111" s="3">
        <f>'Pine Stumpage Quarterly'!D112</f>
        <v>345</v>
      </c>
      <c r="E111" s="3">
        <f>'Pine Stumpage Quarterly'!E112</f>
        <v>368</v>
      </c>
      <c r="F111" s="3">
        <f>'Pine Stumpage Quarterly'!F112</f>
        <v>245</v>
      </c>
      <c r="G111" s="3">
        <f>'Pine Stumpage Quarterly'!G112</f>
        <v>225</v>
      </c>
      <c r="H111" s="3">
        <f>'Pine Stumpage Quarterly'!H112</f>
        <v>295</v>
      </c>
      <c r="I111" s="3">
        <f>'Pine Stumpage Quarterly'!I112</f>
        <v>245</v>
      </c>
      <c r="J111" s="3">
        <f>'Pine Stumpage Quarterly'!J112</f>
        <v>260</v>
      </c>
      <c r="K111" s="3">
        <f>'Pine Stumpage Quarterly'!K112</f>
        <v>334</v>
      </c>
      <c r="L111" s="3">
        <f>'Pine Stumpage Quarterly'!L112</f>
        <v>225</v>
      </c>
      <c r="M111" s="3">
        <f>'Pine Stumpage Quarterly'!M112</f>
        <v>252</v>
      </c>
      <c r="N111" s="3">
        <f>'Pine Stumpage Quarterly'!N112</f>
        <v>317</v>
      </c>
      <c r="O111" s="3">
        <f>'Pine Stumpage Quarterly'!O112</f>
        <v>307</v>
      </c>
      <c r="P111" s="3">
        <f>'Pine Stumpage Quarterly'!P112</f>
        <v>219</v>
      </c>
      <c r="Q111" s="3">
        <f>'Pine Stumpage Quarterly'!Q112</f>
        <v>287</v>
      </c>
      <c r="R111" s="3">
        <f>'Pine Stumpage Quarterly'!R112</f>
        <v>273</v>
      </c>
      <c r="S111" s="3">
        <f>'Pine Stumpage Quarterly'!S112</f>
        <v>285</v>
      </c>
      <c r="T111" s="3">
        <f>'Pine Stumpage Quarterly'!T112</f>
        <v>138</v>
      </c>
      <c r="U111" s="3">
        <f>'Pine Stumpage Quarterly'!U112</f>
        <v>159</v>
      </c>
      <c r="V111" s="3">
        <f>'Pine Stumpage Quarterly'!V112</f>
        <v>219</v>
      </c>
      <c r="W111" s="3">
        <f>'Pine Stumpage Quarterly'!W112</f>
        <v>257</v>
      </c>
      <c r="X111" s="3">
        <f>'Pine Stumpage Quarterly'!X112</f>
        <v>168</v>
      </c>
      <c r="Y111" s="3">
        <f>'Pine Stumpage Quarterly'!Y112</f>
        <v>249</v>
      </c>
      <c r="Z111" s="3">
        <f>'Pine Stumpage Quarterly'!Z112</f>
        <v>22.79</v>
      </c>
      <c r="AA111" s="3">
        <f>'Pine Stumpage Quarterly'!AA112</f>
        <v>23.84</v>
      </c>
      <c r="AB111" s="3">
        <f>'Pine Stumpage Quarterly'!AB112</f>
        <v>14.23</v>
      </c>
      <c r="AC111" s="3">
        <f>'Pine Stumpage Quarterly'!AC112</f>
        <v>12.06</v>
      </c>
      <c r="AD111" s="3">
        <f>'Pine Stumpage Quarterly'!AD112</f>
        <v>27.83</v>
      </c>
      <c r="AE111" s="3">
        <f>'Pine Stumpage Quarterly'!AE112</f>
        <v>21.16</v>
      </c>
      <c r="AF111" s="3">
        <f>'Pine Stumpage Quarterly'!AF112</f>
        <v>18.170000000000002</v>
      </c>
      <c r="AG111" s="3">
        <f>'Pine Stumpage Quarterly'!AG112</f>
        <v>18.95</v>
      </c>
      <c r="AH111" s="3">
        <f>'Pine Stumpage Quarterly'!AH112</f>
        <v>18.14</v>
      </c>
      <c r="AI111" s="3">
        <f>'Pine Stumpage Quarterly'!AI112</f>
        <v>24.12</v>
      </c>
      <c r="AJ111" s="3">
        <f>'Pine Stumpage Quarterly'!AJ112</f>
        <v>18.96</v>
      </c>
      <c r="AK111" s="3">
        <f>'Pine Stumpage Quarterly'!AK112</f>
        <v>20.3</v>
      </c>
      <c r="AL111" s="3">
        <f>'Pine Stumpage Quarterly'!AL112</f>
        <v>12.18</v>
      </c>
      <c r="AM111" s="3">
        <f>'Pine Stumpage Quarterly'!AM112</f>
        <v>15.83</v>
      </c>
      <c r="AN111" s="3">
        <f>'Pine Stumpage Quarterly'!AN112</f>
        <v>16.21</v>
      </c>
      <c r="AO111" s="3">
        <f>'Pine Stumpage Quarterly'!AO112</f>
        <v>16.899999999999999</v>
      </c>
      <c r="AP111" s="3">
        <f>'Pine Stumpage Quarterly'!AP112</f>
        <v>12.64</v>
      </c>
      <c r="AQ111" s="3">
        <f>'Pine Stumpage Quarterly'!AQ112</f>
        <v>13.4</v>
      </c>
      <c r="AR111" s="3">
        <f>'Pine Stumpage Quarterly'!AR112</f>
        <v>15.41</v>
      </c>
      <c r="AS111" s="3">
        <f>'Pine Stumpage Quarterly'!AS112</f>
        <v>15.41</v>
      </c>
      <c r="AT111" s="3">
        <f>'Pine Stumpage Quarterly'!AT112</f>
        <v>27.64</v>
      </c>
      <c r="AU111" s="3">
        <f>'Pine Stumpage Quarterly'!AU112</f>
        <v>24.44</v>
      </c>
      <c r="AV111" s="3">
        <f>'Pine Stumpage Quarterly'!AX112</f>
        <v>138.06666666666666</v>
      </c>
      <c r="AW111" s="3"/>
      <c r="AX111" s="3">
        <f>'Pine Stumpage Quarterly'!AZ112</f>
        <v>184.56666666666669</v>
      </c>
      <c r="AY111" s="4">
        <f>SUMPRODUCT(D111:F111,'Price Average'!D$49:F$49)+SUMPRODUCT(H111:T111,'Price Average'!H$49:T$49)+SUMPRODUCT(V111:Y111,'Price Average'!V$49:Y$49)</f>
        <v>255.9823431321168</v>
      </c>
      <c r="AZ111" s="27">
        <f>SUMPRODUCT(Z111:AB111,'Price Average'!Z$49:AB$49)+SUMPRODUCT(AD111:AO111,'Price Average'!AD$49:AO$49)+SUMPRODUCT(AR111:AU111,'Price Average'!AR$49:AU$49)</f>
        <v>18.906195694716246</v>
      </c>
      <c r="BA111" s="5" t="str">
        <f t="shared" si="11"/>
        <v>2003:3</v>
      </c>
      <c r="BB111" s="3">
        <f t="shared" si="12"/>
        <v>255.9823431321168</v>
      </c>
    </row>
    <row r="112" spans="1:54" x14ac:dyDescent="0.25">
      <c r="A112" s="2">
        <v>2003</v>
      </c>
      <c r="B112" s="2">
        <v>4</v>
      </c>
      <c r="C112" s="2">
        <f t="shared" si="10"/>
        <v>108</v>
      </c>
      <c r="D112" s="3">
        <f>'Pine Stumpage Quarterly'!D113</f>
        <v>340</v>
      </c>
      <c r="E112" s="3">
        <f>'Pine Stumpage Quarterly'!E113</f>
        <v>376</v>
      </c>
      <c r="F112" s="3">
        <f>'Pine Stumpage Quarterly'!F113</f>
        <v>309</v>
      </c>
      <c r="G112" s="3">
        <f>'Pine Stumpage Quarterly'!G113</f>
        <v>218</v>
      </c>
      <c r="H112" s="3">
        <f>'Pine Stumpage Quarterly'!H113</f>
        <v>315</v>
      </c>
      <c r="I112" s="3">
        <f>'Pine Stumpage Quarterly'!I113</f>
        <v>267</v>
      </c>
      <c r="J112" s="3">
        <f>'Pine Stumpage Quarterly'!J113</f>
        <v>278</v>
      </c>
      <c r="K112" s="3">
        <f>'Pine Stumpage Quarterly'!K113</f>
        <v>335</v>
      </c>
      <c r="L112" s="3">
        <f>'Pine Stumpage Quarterly'!L113</f>
        <v>248</v>
      </c>
      <c r="M112" s="3">
        <f>'Pine Stumpage Quarterly'!M113</f>
        <v>257</v>
      </c>
      <c r="N112" s="3">
        <f>'Pine Stumpage Quarterly'!N113</f>
        <v>368</v>
      </c>
      <c r="O112" s="3">
        <f>'Pine Stumpage Quarterly'!O113</f>
        <v>354</v>
      </c>
      <c r="P112" s="3">
        <f>'Pine Stumpage Quarterly'!P113</f>
        <v>247</v>
      </c>
      <c r="Q112" s="3">
        <f>'Pine Stumpage Quarterly'!Q113</f>
        <v>296</v>
      </c>
      <c r="R112" s="3">
        <f>'Pine Stumpage Quarterly'!R113</f>
        <v>283</v>
      </c>
      <c r="S112" s="3">
        <f>'Pine Stumpage Quarterly'!S113</f>
        <v>289</v>
      </c>
      <c r="T112" s="3">
        <f>'Pine Stumpage Quarterly'!T113</f>
        <v>206</v>
      </c>
      <c r="U112" s="3">
        <f>'Pine Stumpage Quarterly'!U113</f>
        <v>169</v>
      </c>
      <c r="V112" s="3">
        <f>'Pine Stumpage Quarterly'!V113</f>
        <v>252</v>
      </c>
      <c r="W112" s="3">
        <f>'Pine Stumpage Quarterly'!W113</f>
        <v>286</v>
      </c>
      <c r="X112" s="3">
        <f>'Pine Stumpage Quarterly'!X113</f>
        <v>159</v>
      </c>
      <c r="Y112" s="3">
        <f>'Pine Stumpage Quarterly'!Y113</f>
        <v>224</v>
      </c>
      <c r="Z112" s="3">
        <f>'Pine Stumpage Quarterly'!Z113</f>
        <v>20.56</v>
      </c>
      <c r="AA112" s="3">
        <f>'Pine Stumpage Quarterly'!AA113</f>
        <v>23.24</v>
      </c>
      <c r="AB112" s="3">
        <f>'Pine Stumpage Quarterly'!AB113</f>
        <v>17.420000000000002</v>
      </c>
      <c r="AC112" s="3">
        <f>'Pine Stumpage Quarterly'!AC113</f>
        <v>14.07</v>
      </c>
      <c r="AD112" s="3">
        <f>'Pine Stumpage Quarterly'!AD113</f>
        <v>24.76</v>
      </c>
      <c r="AE112" s="3">
        <f>'Pine Stumpage Quarterly'!AE113</f>
        <v>21.82</v>
      </c>
      <c r="AF112" s="3">
        <f>'Pine Stumpage Quarterly'!AF113</f>
        <v>17.059999999999999</v>
      </c>
      <c r="AG112" s="3">
        <f>'Pine Stumpage Quarterly'!AG113</f>
        <v>19.850000000000001</v>
      </c>
      <c r="AH112" s="3">
        <f>'Pine Stumpage Quarterly'!AH113</f>
        <v>15.91</v>
      </c>
      <c r="AI112" s="3">
        <f>'Pine Stumpage Quarterly'!AI113</f>
        <v>17.21</v>
      </c>
      <c r="AJ112" s="3">
        <f>'Pine Stumpage Quarterly'!AJ113</f>
        <v>19.739999999999998</v>
      </c>
      <c r="AK112" s="3">
        <f>'Pine Stumpage Quarterly'!AK113</f>
        <v>23.53</v>
      </c>
      <c r="AL112" s="3">
        <f>'Pine Stumpage Quarterly'!AL113</f>
        <v>13.13</v>
      </c>
      <c r="AM112" s="3">
        <f>'Pine Stumpage Quarterly'!AM113</f>
        <v>17.190000000000001</v>
      </c>
      <c r="AN112" s="3">
        <f>'Pine Stumpage Quarterly'!AN113</f>
        <v>15.65</v>
      </c>
      <c r="AO112" s="3">
        <f>'Pine Stumpage Quarterly'!AO113</f>
        <v>17.09</v>
      </c>
      <c r="AP112" s="3">
        <f>'Pine Stumpage Quarterly'!AP113</f>
        <v>17.420000000000002</v>
      </c>
      <c r="AQ112" s="3">
        <f>'Pine Stumpage Quarterly'!AQ113</f>
        <v>20.100000000000001</v>
      </c>
      <c r="AR112" s="3">
        <f>'Pine Stumpage Quarterly'!AR113</f>
        <v>16.29</v>
      </c>
      <c r="AS112" s="3">
        <f>'Pine Stumpage Quarterly'!AS113</f>
        <v>13.45</v>
      </c>
      <c r="AT112" s="3">
        <f>'Pine Stumpage Quarterly'!AT113</f>
        <v>16.29</v>
      </c>
      <c r="AU112" s="3">
        <f>'Pine Stumpage Quarterly'!AU113</f>
        <v>18.850000000000001</v>
      </c>
      <c r="AV112" s="3">
        <f>'Pine Stumpage Quarterly'!AX113</f>
        <v>139.23333333333335</v>
      </c>
      <c r="AW112" s="3"/>
      <c r="AX112" s="3">
        <f>'Pine Stumpage Quarterly'!AZ113</f>
        <v>184.6</v>
      </c>
      <c r="AY112" s="4">
        <f>SUMPRODUCT(D112:F112,'Price Average'!D$49:F$49)+SUMPRODUCT(H112:T112,'Price Average'!H$49:T$49)+SUMPRODUCT(V112:Y112,'Price Average'!V$49:Y$49)</f>
        <v>273.7297941779027</v>
      </c>
      <c r="AZ112" s="27">
        <f>SUMPRODUCT(Z112:AB112,'Price Average'!Z$49:AB$49)+SUMPRODUCT(AD112:AO112,'Price Average'!AD$49:AO$49)+SUMPRODUCT(AR112:AU112,'Price Average'!AR$49:AU$49)</f>
        <v>17.928075668623613</v>
      </c>
      <c r="BA112" s="5" t="str">
        <f t="shared" si="11"/>
        <v>2003:4</v>
      </c>
      <c r="BB112" s="3">
        <f t="shared" si="12"/>
        <v>273.7297941779027</v>
      </c>
    </row>
    <row r="113" spans="1:54" x14ac:dyDescent="0.25">
      <c r="A113" s="2">
        <v>2004</v>
      </c>
      <c r="B113" s="17">
        <v>1</v>
      </c>
      <c r="C113" s="2">
        <f t="shared" si="10"/>
        <v>109</v>
      </c>
      <c r="D113" s="3">
        <f>'Pine Stumpage Quarterly'!D114</f>
        <v>346</v>
      </c>
      <c r="E113" s="3">
        <f>'Pine Stumpage Quarterly'!E114</f>
        <v>369</v>
      </c>
      <c r="F113" s="3">
        <f>'Pine Stumpage Quarterly'!F114</f>
        <v>291</v>
      </c>
      <c r="G113" s="3">
        <f>'Pine Stumpage Quarterly'!G114</f>
        <v>236</v>
      </c>
      <c r="H113" s="3">
        <f>'Pine Stumpage Quarterly'!H114</f>
        <v>297</v>
      </c>
      <c r="I113" s="3">
        <f>'Pine Stumpage Quarterly'!I114</f>
        <v>295</v>
      </c>
      <c r="J113" s="3">
        <f>'Pine Stumpage Quarterly'!J114</f>
        <v>273</v>
      </c>
      <c r="K113" s="3">
        <f>'Pine Stumpage Quarterly'!K114</f>
        <v>342</v>
      </c>
      <c r="L113" s="3">
        <f>'Pine Stumpage Quarterly'!L114</f>
        <v>277</v>
      </c>
      <c r="M113" s="3">
        <f>'Pine Stumpage Quarterly'!M114</f>
        <v>287</v>
      </c>
      <c r="N113" s="3">
        <f>'Pine Stumpage Quarterly'!N114</f>
        <v>368</v>
      </c>
      <c r="O113" s="3">
        <f>'Pine Stumpage Quarterly'!O114</f>
        <v>365</v>
      </c>
      <c r="P113" s="3">
        <f>'Pine Stumpage Quarterly'!P114</f>
        <v>218</v>
      </c>
      <c r="Q113" s="3">
        <f>'Pine Stumpage Quarterly'!Q114</f>
        <v>286</v>
      </c>
      <c r="R113" s="3">
        <f>'Pine Stumpage Quarterly'!R114</f>
        <v>275</v>
      </c>
      <c r="S113" s="3">
        <f>'Pine Stumpage Quarterly'!S114</f>
        <v>297</v>
      </c>
      <c r="T113" s="3">
        <f>'Pine Stumpage Quarterly'!T114</f>
        <v>195</v>
      </c>
      <c r="U113" s="3">
        <f>'Pine Stumpage Quarterly'!U114</f>
        <v>210</v>
      </c>
      <c r="V113" s="3">
        <f>'Pine Stumpage Quarterly'!V114</f>
        <v>284</v>
      </c>
      <c r="W113" s="3">
        <f>'Pine Stumpage Quarterly'!W114</f>
        <v>280</v>
      </c>
      <c r="X113" s="3">
        <f>'Pine Stumpage Quarterly'!X114</f>
        <v>184</v>
      </c>
      <c r="Y113" s="3">
        <f>'Pine Stumpage Quarterly'!Y114</f>
        <v>216</v>
      </c>
      <c r="Z113" s="3">
        <f>'Pine Stumpage Quarterly'!Z114</f>
        <v>18.55</v>
      </c>
      <c r="AA113" s="3">
        <f>'Pine Stumpage Quarterly'!AA114</f>
        <v>23.3</v>
      </c>
      <c r="AB113" s="3">
        <f>'Pine Stumpage Quarterly'!AB114</f>
        <v>16.190000000000001</v>
      </c>
      <c r="AC113" s="3">
        <f>'Pine Stumpage Quarterly'!AC114</f>
        <v>12.06</v>
      </c>
      <c r="AD113" s="3">
        <f>'Pine Stumpage Quarterly'!AD114</f>
        <v>21.02</v>
      </c>
      <c r="AE113" s="3">
        <f>'Pine Stumpage Quarterly'!AE114</f>
        <v>22.24</v>
      </c>
      <c r="AF113" s="3">
        <f>'Pine Stumpage Quarterly'!AF114</f>
        <v>16.559999999999999</v>
      </c>
      <c r="AG113" s="3">
        <f>'Pine Stumpage Quarterly'!AG114</f>
        <v>17.86</v>
      </c>
      <c r="AH113" s="3">
        <f>'Pine Stumpage Quarterly'!AH114</f>
        <v>16.87</v>
      </c>
      <c r="AI113" s="3">
        <f>'Pine Stumpage Quarterly'!AI114</f>
        <v>15.76</v>
      </c>
      <c r="AJ113" s="3">
        <f>'Pine Stumpage Quarterly'!AJ114</f>
        <v>19.399999999999999</v>
      </c>
      <c r="AK113" s="3">
        <f>'Pine Stumpage Quarterly'!AK114</f>
        <v>22.63</v>
      </c>
      <c r="AL113" s="3">
        <f>'Pine Stumpage Quarterly'!AL114</f>
        <v>11.2</v>
      </c>
      <c r="AM113" s="3">
        <f>'Pine Stumpage Quarterly'!AM114</f>
        <v>17.899999999999999</v>
      </c>
      <c r="AN113" s="3">
        <f>'Pine Stumpage Quarterly'!AN114</f>
        <v>13.44</v>
      </c>
      <c r="AO113" s="3">
        <f>'Pine Stumpage Quarterly'!AO114</f>
        <v>14.9</v>
      </c>
      <c r="AP113" s="3">
        <f>'Pine Stumpage Quarterly'!AP114</f>
        <v>17.420000000000002</v>
      </c>
      <c r="AQ113" s="3">
        <f>'Pine Stumpage Quarterly'!AQ114</f>
        <v>18.760000000000002</v>
      </c>
      <c r="AR113" s="3">
        <f>'Pine Stumpage Quarterly'!AR114</f>
        <v>17.649999999999999</v>
      </c>
      <c r="AS113" s="3">
        <f>'Pine Stumpage Quarterly'!AS114</f>
        <v>15.3</v>
      </c>
      <c r="AT113" s="3">
        <f>'Pine Stumpage Quarterly'!AT114</f>
        <v>26.64</v>
      </c>
      <c r="AU113" s="3">
        <f>'Pine Stumpage Quarterly'!AU114</f>
        <v>22.9</v>
      </c>
      <c r="AV113" s="3">
        <f>'Pine Stumpage Quarterly'!AX114</f>
        <v>142.20000000000002</v>
      </c>
      <c r="AW113" s="3"/>
      <c r="AX113" s="3">
        <f>'Pine Stumpage Quarterly'!AZ114</f>
        <v>186.26666666666665</v>
      </c>
      <c r="AY113" s="4">
        <f>SUMPRODUCT(D113:F113,'Price Average'!D$49:F$49)+SUMPRODUCT(H113:T113,'Price Average'!H$49:T$49)+SUMPRODUCT(V113:Y113,'Price Average'!V$49:Y$49)</f>
        <v>277.26375720615562</v>
      </c>
      <c r="AZ113" s="27">
        <f>SUMPRODUCT(Z113:AB113,'Price Average'!Z$49:AB$49)+SUMPRODUCT(AD113:AO113,'Price Average'!AD$49:AO$49)+SUMPRODUCT(AR113:AU113,'Price Average'!AR$49:AU$49)</f>
        <v>17.460894977168955</v>
      </c>
      <c r="BA113" s="5" t="str">
        <f t="shared" si="11"/>
        <v>2004:1</v>
      </c>
      <c r="BB113" s="3">
        <f t="shared" si="12"/>
        <v>277.26375720615562</v>
      </c>
    </row>
    <row r="114" spans="1:54" x14ac:dyDescent="0.25">
      <c r="A114" s="2">
        <v>2004</v>
      </c>
      <c r="B114" s="2">
        <v>2</v>
      </c>
      <c r="C114" s="2">
        <f t="shared" si="10"/>
        <v>110</v>
      </c>
      <c r="D114" s="3">
        <f>'Pine Stumpage Quarterly'!D115</f>
        <v>353</v>
      </c>
      <c r="E114" s="3">
        <f>'Pine Stumpage Quarterly'!E115</f>
        <v>384</v>
      </c>
      <c r="F114" s="3">
        <f>'Pine Stumpage Quarterly'!F115</f>
        <v>337</v>
      </c>
      <c r="G114" s="3">
        <f>'Pine Stumpage Quarterly'!G115</f>
        <v>282</v>
      </c>
      <c r="H114" s="3">
        <f>'Pine Stumpage Quarterly'!H115</f>
        <v>309</v>
      </c>
      <c r="I114" s="3">
        <f>'Pine Stumpage Quarterly'!I115</f>
        <v>261</v>
      </c>
      <c r="J114" s="3">
        <f>'Pine Stumpage Quarterly'!J115</f>
        <v>256</v>
      </c>
      <c r="K114" s="3">
        <f>'Pine Stumpage Quarterly'!K115</f>
        <v>332</v>
      </c>
      <c r="L114" s="3">
        <f>'Pine Stumpage Quarterly'!L115</f>
        <v>277</v>
      </c>
      <c r="M114" s="3">
        <f>'Pine Stumpage Quarterly'!M115</f>
        <v>253</v>
      </c>
      <c r="N114" s="3">
        <f>'Pine Stumpage Quarterly'!N115</f>
        <v>331</v>
      </c>
      <c r="O114" s="3">
        <f>'Pine Stumpage Quarterly'!O115</f>
        <v>309</v>
      </c>
      <c r="P114" s="3">
        <f>'Pine Stumpage Quarterly'!P115</f>
        <v>162</v>
      </c>
      <c r="Q114" s="3">
        <f>'Pine Stumpage Quarterly'!Q115</f>
        <v>297</v>
      </c>
      <c r="R114" s="3">
        <f>'Pine Stumpage Quarterly'!R115</f>
        <v>255</v>
      </c>
      <c r="S114" s="3">
        <f>'Pine Stumpage Quarterly'!S115</f>
        <v>297</v>
      </c>
      <c r="T114" s="3">
        <f>'Pine Stumpage Quarterly'!T115</f>
        <v>236</v>
      </c>
      <c r="U114" s="3">
        <f>'Pine Stumpage Quarterly'!U115</f>
        <v>249</v>
      </c>
      <c r="V114" s="3">
        <f>'Pine Stumpage Quarterly'!V115</f>
        <v>298</v>
      </c>
      <c r="W114" s="3">
        <f>'Pine Stumpage Quarterly'!W115</f>
        <v>275</v>
      </c>
      <c r="X114" s="3">
        <f>'Pine Stumpage Quarterly'!X115</f>
        <v>155</v>
      </c>
      <c r="Y114" s="3">
        <f>'Pine Stumpage Quarterly'!Y115</f>
        <v>262</v>
      </c>
      <c r="Z114" s="3">
        <f>'Pine Stumpage Quarterly'!Z115</f>
        <v>17.54</v>
      </c>
      <c r="AA114" s="3">
        <f>'Pine Stumpage Quarterly'!AA115</f>
        <v>21.17</v>
      </c>
      <c r="AB114" s="3">
        <f>'Pine Stumpage Quarterly'!AB115</f>
        <v>17.420000000000002</v>
      </c>
      <c r="AC114" s="3">
        <f>'Pine Stumpage Quarterly'!AC115</f>
        <v>13.4</v>
      </c>
      <c r="AD114" s="3">
        <f>'Pine Stumpage Quarterly'!AD115</f>
        <v>23.16</v>
      </c>
      <c r="AE114" s="3">
        <f>'Pine Stumpage Quarterly'!AE115</f>
        <v>20.29</v>
      </c>
      <c r="AF114" s="3">
        <f>'Pine Stumpage Quarterly'!AF115</f>
        <v>14.35</v>
      </c>
      <c r="AG114" s="3">
        <f>'Pine Stumpage Quarterly'!AG115</f>
        <v>16.55</v>
      </c>
      <c r="AH114" s="3">
        <f>'Pine Stumpage Quarterly'!AH115</f>
        <v>18.010000000000002</v>
      </c>
      <c r="AI114" s="3">
        <f>'Pine Stumpage Quarterly'!AI115</f>
        <v>15.75</v>
      </c>
      <c r="AJ114" s="3">
        <f>'Pine Stumpage Quarterly'!AJ115</f>
        <v>18</v>
      </c>
      <c r="AK114" s="3">
        <f>'Pine Stumpage Quarterly'!AK115</f>
        <v>17.14</v>
      </c>
      <c r="AL114" s="3">
        <f>'Pine Stumpage Quarterly'!AL115</f>
        <v>11.39</v>
      </c>
      <c r="AM114" s="3">
        <f>'Pine Stumpage Quarterly'!AM115</f>
        <v>16.829999999999998</v>
      </c>
      <c r="AN114" s="3">
        <f>'Pine Stumpage Quarterly'!AN115</f>
        <v>13.41</v>
      </c>
      <c r="AO114" s="3">
        <f>'Pine Stumpage Quarterly'!AO115</f>
        <v>14.7</v>
      </c>
      <c r="AP114" s="3">
        <f>'Pine Stumpage Quarterly'!AP115</f>
        <v>19.43</v>
      </c>
      <c r="AQ114" s="3">
        <f>'Pine Stumpage Quarterly'!AQ115</f>
        <v>18.36</v>
      </c>
      <c r="AR114" s="3">
        <f>'Pine Stumpage Quarterly'!AR115</f>
        <v>14.74</v>
      </c>
      <c r="AS114" s="3">
        <f>'Pine Stumpage Quarterly'!AS115</f>
        <v>12.76</v>
      </c>
      <c r="AT114" s="3">
        <f>'Pine Stumpage Quarterly'!AT115</f>
        <v>19.559999999999999</v>
      </c>
      <c r="AU114" s="3">
        <f>'Pine Stumpage Quarterly'!AU115</f>
        <v>20.100000000000001</v>
      </c>
      <c r="AV114" s="3">
        <f>'Pine Stumpage Quarterly'!AX115</f>
        <v>146.26666666666668</v>
      </c>
      <c r="AW114" s="3"/>
      <c r="AX114" s="3">
        <f>'Pine Stumpage Quarterly'!AZ115</f>
        <v>188.93333333333331</v>
      </c>
      <c r="AY114" s="4">
        <f>SUMPRODUCT(D114:F114,'Price Average'!D$49:F$49)+SUMPRODUCT(H114:T114,'Price Average'!H$49:T$49)+SUMPRODUCT(V114:Y114,'Price Average'!V$49:Y$49)</f>
        <v>278.36430749440177</v>
      </c>
      <c r="AZ114" s="27">
        <f>SUMPRODUCT(Z114:AB114,'Price Average'!Z$49:AB$49)+SUMPRODUCT(AD114:AO114,'Price Average'!AD$49:AO$49)+SUMPRODUCT(AR114:AU114,'Price Average'!AR$49:AU$49)</f>
        <v>16.780714285714289</v>
      </c>
      <c r="BA114" s="5" t="str">
        <f t="shared" si="11"/>
        <v>2004:2</v>
      </c>
      <c r="BB114" s="3">
        <f t="shared" si="12"/>
        <v>278.36430749440177</v>
      </c>
    </row>
    <row r="115" spans="1:54" x14ac:dyDescent="0.25">
      <c r="A115" s="2">
        <v>2004</v>
      </c>
      <c r="B115" s="2">
        <v>3</v>
      </c>
      <c r="C115" s="2">
        <f t="shared" si="10"/>
        <v>111</v>
      </c>
      <c r="D115" s="3">
        <f>'Pine Stumpage Quarterly'!D116</f>
        <v>312</v>
      </c>
      <c r="E115" s="3">
        <f>'Pine Stumpage Quarterly'!E116</f>
        <v>379</v>
      </c>
      <c r="F115" s="3">
        <f>'Pine Stumpage Quarterly'!F116</f>
        <v>272</v>
      </c>
      <c r="G115" s="3">
        <f>'Pine Stumpage Quarterly'!G116</f>
        <v>248</v>
      </c>
      <c r="H115" s="3">
        <f>'Pine Stumpage Quarterly'!H116</f>
        <v>315</v>
      </c>
      <c r="I115" s="3">
        <f>'Pine Stumpage Quarterly'!I116</f>
        <v>276</v>
      </c>
      <c r="J115" s="3">
        <f>'Pine Stumpage Quarterly'!J116</f>
        <v>277</v>
      </c>
      <c r="K115" s="3">
        <f>'Pine Stumpage Quarterly'!K116</f>
        <v>334</v>
      </c>
      <c r="L115" s="3">
        <f>'Pine Stumpage Quarterly'!L116</f>
        <v>308</v>
      </c>
      <c r="M115" s="3">
        <f>'Pine Stumpage Quarterly'!M116</f>
        <v>284</v>
      </c>
      <c r="N115" s="3">
        <f>'Pine Stumpage Quarterly'!N116</f>
        <v>339</v>
      </c>
      <c r="O115" s="3">
        <f>'Pine Stumpage Quarterly'!O116</f>
        <v>353</v>
      </c>
      <c r="P115" s="3">
        <f>'Pine Stumpage Quarterly'!P116</f>
        <v>167</v>
      </c>
      <c r="Q115" s="3">
        <f>'Pine Stumpage Quarterly'!Q116</f>
        <v>274</v>
      </c>
      <c r="R115" s="3">
        <f>'Pine Stumpage Quarterly'!R116</f>
        <v>295</v>
      </c>
      <c r="S115" s="3">
        <f>'Pine Stumpage Quarterly'!S116</f>
        <v>315</v>
      </c>
      <c r="T115" s="3">
        <f>'Pine Stumpage Quarterly'!T116</f>
        <v>252</v>
      </c>
      <c r="U115" s="3">
        <f>'Pine Stumpage Quarterly'!U116</f>
        <v>291</v>
      </c>
      <c r="V115" s="3">
        <f>'Pine Stumpage Quarterly'!V116</f>
        <v>267</v>
      </c>
      <c r="W115" s="3">
        <f>'Pine Stumpage Quarterly'!W116</f>
        <v>270</v>
      </c>
      <c r="X115" s="3">
        <f>'Pine Stumpage Quarterly'!X116</f>
        <v>171</v>
      </c>
      <c r="Y115" s="3">
        <f>'Pine Stumpage Quarterly'!Y116</f>
        <v>243</v>
      </c>
      <c r="Z115" s="3">
        <f>'Pine Stumpage Quarterly'!Z116</f>
        <v>14.2</v>
      </c>
      <c r="AA115" s="3">
        <f>'Pine Stumpage Quarterly'!AA116</f>
        <v>19.989999999999998</v>
      </c>
      <c r="AB115" s="3">
        <f>'Pine Stumpage Quarterly'!AB116</f>
        <v>15.84</v>
      </c>
      <c r="AC115" s="3">
        <f>'Pine Stumpage Quarterly'!AC116</f>
        <v>12.06</v>
      </c>
      <c r="AD115" s="3">
        <f>'Pine Stumpage Quarterly'!AD116</f>
        <v>23.4</v>
      </c>
      <c r="AE115" s="3">
        <f>'Pine Stumpage Quarterly'!AE116</f>
        <v>17.98</v>
      </c>
      <c r="AF115" s="3">
        <f>'Pine Stumpage Quarterly'!AF116</f>
        <v>17.420000000000002</v>
      </c>
      <c r="AG115" s="3">
        <f>'Pine Stumpage Quarterly'!AG116</f>
        <v>17.260000000000002</v>
      </c>
      <c r="AH115" s="3">
        <f>'Pine Stumpage Quarterly'!AH116</f>
        <v>20.22</v>
      </c>
      <c r="AI115" s="3">
        <f>'Pine Stumpage Quarterly'!AI116</f>
        <v>17.489999999999998</v>
      </c>
      <c r="AJ115" s="3">
        <f>'Pine Stumpage Quarterly'!AJ116</f>
        <v>18.18</v>
      </c>
      <c r="AK115" s="3">
        <f>'Pine Stumpage Quarterly'!AK116</f>
        <v>19.11</v>
      </c>
      <c r="AL115" s="3">
        <f>'Pine Stumpage Quarterly'!AL116</f>
        <v>10.8</v>
      </c>
      <c r="AM115" s="3">
        <f>'Pine Stumpage Quarterly'!AM116</f>
        <v>15.83</v>
      </c>
      <c r="AN115" s="3">
        <f>'Pine Stumpage Quarterly'!AN116</f>
        <v>14.5</v>
      </c>
      <c r="AO115" s="3">
        <f>'Pine Stumpage Quarterly'!AO116</f>
        <v>16.54</v>
      </c>
      <c r="AP115" s="3">
        <f>'Pine Stumpage Quarterly'!AP116</f>
        <v>16.37</v>
      </c>
      <c r="AQ115" s="3">
        <f>'Pine Stumpage Quarterly'!AQ116</f>
        <v>14.74</v>
      </c>
      <c r="AR115" s="3">
        <f>'Pine Stumpage Quarterly'!AR116</f>
        <v>16.75</v>
      </c>
      <c r="AS115" s="3">
        <f>'Pine Stumpage Quarterly'!AS116</f>
        <v>13.72</v>
      </c>
      <c r="AT115" s="3">
        <f>'Pine Stumpage Quarterly'!AT116</f>
        <v>19.309999999999999</v>
      </c>
      <c r="AU115" s="3">
        <f>'Pine Stumpage Quarterly'!AU116</f>
        <v>22.71</v>
      </c>
      <c r="AV115" s="3">
        <f>'Pine Stumpage Quarterly'!AX116</f>
        <v>147.69999999999999</v>
      </c>
      <c r="AW115" s="3"/>
      <c r="AX115" s="3">
        <f>'Pine Stumpage Quarterly'!AZ116</f>
        <v>189.6</v>
      </c>
      <c r="AY115" s="4">
        <f>SUMPRODUCT(D115:F115,'Price Average'!D$49:F$49)+SUMPRODUCT(H115:T115,'Price Average'!H$49:T$49)+SUMPRODUCT(V115:Y115,'Price Average'!V$49:Y$49)</f>
        <v>276.9878388679785</v>
      </c>
      <c r="AZ115" s="27">
        <f>SUMPRODUCT(Z115:AB115,'Price Average'!Z$49:AB$49)+SUMPRODUCT(AD115:AO115,'Price Average'!AD$49:AO$49)+SUMPRODUCT(AR115:AU115,'Price Average'!AR$49:AU$49)</f>
        <v>16.759495759947814</v>
      </c>
      <c r="BA115" s="5" t="str">
        <f t="shared" si="11"/>
        <v>2004:3</v>
      </c>
      <c r="BB115" s="3">
        <f t="shared" si="12"/>
        <v>276.9878388679785</v>
      </c>
    </row>
    <row r="116" spans="1:54" x14ac:dyDescent="0.25">
      <c r="A116" s="2">
        <v>2004</v>
      </c>
      <c r="B116" s="2">
        <v>4</v>
      </c>
      <c r="C116" s="2">
        <f t="shared" si="10"/>
        <v>112</v>
      </c>
      <c r="D116" s="3">
        <f>'Pine Stumpage Quarterly'!D117</f>
        <v>346</v>
      </c>
      <c r="E116" s="3">
        <f>'Pine Stumpage Quarterly'!E117</f>
        <v>344</v>
      </c>
      <c r="F116" s="3">
        <f>'Pine Stumpage Quarterly'!F117</f>
        <v>314</v>
      </c>
      <c r="G116" s="3">
        <f>'Pine Stumpage Quarterly'!G117</f>
        <v>255</v>
      </c>
      <c r="H116" s="3">
        <f>'Pine Stumpage Quarterly'!H117</f>
        <v>317</v>
      </c>
      <c r="I116" s="3">
        <f>'Pine Stumpage Quarterly'!I117</f>
        <v>278</v>
      </c>
      <c r="J116" s="3">
        <f>'Pine Stumpage Quarterly'!J117</f>
        <v>302</v>
      </c>
      <c r="K116" s="3">
        <f>'Pine Stumpage Quarterly'!K117</f>
        <v>352</v>
      </c>
      <c r="L116" s="3">
        <f>'Pine Stumpage Quarterly'!L117</f>
        <v>288</v>
      </c>
      <c r="M116" s="3">
        <f>'Pine Stumpage Quarterly'!M117</f>
        <v>264</v>
      </c>
      <c r="N116" s="3">
        <f>'Pine Stumpage Quarterly'!N117</f>
        <v>371</v>
      </c>
      <c r="O116" s="3">
        <f>'Pine Stumpage Quarterly'!O117</f>
        <v>353</v>
      </c>
      <c r="P116" s="3">
        <f>'Pine Stumpage Quarterly'!P117</f>
        <v>203</v>
      </c>
      <c r="Q116" s="3">
        <f>'Pine Stumpage Quarterly'!Q117</f>
        <v>288</v>
      </c>
      <c r="R116" s="3">
        <f>'Pine Stumpage Quarterly'!R117</f>
        <v>313</v>
      </c>
      <c r="S116" s="3">
        <f>'Pine Stumpage Quarterly'!S117</f>
        <v>317</v>
      </c>
      <c r="T116" s="3">
        <f>'Pine Stumpage Quarterly'!T117</f>
        <v>211</v>
      </c>
      <c r="U116" s="3">
        <f>'Pine Stumpage Quarterly'!U117</f>
        <v>291</v>
      </c>
      <c r="V116" s="3">
        <f>'Pine Stumpage Quarterly'!V117</f>
        <v>339</v>
      </c>
      <c r="W116" s="3">
        <f>'Pine Stumpage Quarterly'!W117</f>
        <v>302</v>
      </c>
      <c r="X116" s="3">
        <f>'Pine Stumpage Quarterly'!X117</f>
        <v>203</v>
      </c>
      <c r="Y116" s="3">
        <f>'Pine Stumpage Quarterly'!Y117</f>
        <v>277</v>
      </c>
      <c r="Z116" s="3">
        <f>'Pine Stumpage Quarterly'!Z117</f>
        <v>18.14</v>
      </c>
      <c r="AA116" s="3">
        <f>'Pine Stumpage Quarterly'!AA117</f>
        <v>16.940000000000001</v>
      </c>
      <c r="AB116" s="3">
        <f>'Pine Stumpage Quarterly'!AB117</f>
        <v>17.62</v>
      </c>
      <c r="AC116" s="3">
        <f>'Pine Stumpage Quarterly'!AC117</f>
        <v>12.06</v>
      </c>
      <c r="AD116" s="3">
        <f>'Pine Stumpage Quarterly'!AD117</f>
        <v>21.9</v>
      </c>
      <c r="AE116" s="3">
        <f>'Pine Stumpage Quarterly'!AE117</f>
        <v>17.86</v>
      </c>
      <c r="AF116" s="3">
        <f>'Pine Stumpage Quarterly'!AF117</f>
        <v>17.47</v>
      </c>
      <c r="AG116" s="3">
        <f>'Pine Stumpage Quarterly'!AG117</f>
        <v>18.59</v>
      </c>
      <c r="AH116" s="3">
        <f>'Pine Stumpage Quarterly'!AH117</f>
        <v>18.04</v>
      </c>
      <c r="AI116" s="3">
        <f>'Pine Stumpage Quarterly'!AI117</f>
        <v>16.64</v>
      </c>
      <c r="AJ116" s="3">
        <f>'Pine Stumpage Quarterly'!AJ117</f>
        <v>21.84</v>
      </c>
      <c r="AK116" s="3">
        <f>'Pine Stumpage Quarterly'!AK117</f>
        <v>20.22</v>
      </c>
      <c r="AL116" s="3">
        <f>'Pine Stumpage Quarterly'!AL117</f>
        <v>13.37</v>
      </c>
      <c r="AM116" s="3">
        <f>'Pine Stumpage Quarterly'!AM117</f>
        <v>17.190000000000001</v>
      </c>
      <c r="AN116" s="3">
        <f>'Pine Stumpage Quarterly'!AN117</f>
        <v>16.96</v>
      </c>
      <c r="AO116" s="3">
        <f>'Pine Stumpage Quarterly'!AO117</f>
        <v>16.7</v>
      </c>
      <c r="AP116" s="3">
        <f>'Pine Stumpage Quarterly'!AP117</f>
        <v>18.760000000000002</v>
      </c>
      <c r="AQ116" s="3">
        <f>'Pine Stumpage Quarterly'!AQ117</f>
        <v>17.420000000000002</v>
      </c>
      <c r="AR116" s="3">
        <f>'Pine Stumpage Quarterly'!AR117</f>
        <v>25.92</v>
      </c>
      <c r="AS116" s="3">
        <f>'Pine Stumpage Quarterly'!AS117</f>
        <v>18.690000000000001</v>
      </c>
      <c r="AT116" s="3">
        <f>'Pine Stumpage Quarterly'!AT117</f>
        <v>12.86</v>
      </c>
      <c r="AU116" s="3">
        <f>'Pine Stumpage Quarterly'!AU117</f>
        <v>17.420000000000002</v>
      </c>
      <c r="AV116" s="3">
        <f>'Pine Stumpage Quarterly'!AX117</f>
        <v>150.53333333333333</v>
      </c>
      <c r="AW116" s="3"/>
      <c r="AX116" s="3">
        <f>'Pine Stumpage Quarterly'!AZ117</f>
        <v>190.73333333333335</v>
      </c>
      <c r="AY116" s="4">
        <f>SUMPRODUCT(D116:F116,'Price Average'!D$49:F$49)+SUMPRODUCT(H116:T116,'Price Average'!H$49:T$49)+SUMPRODUCT(V116:Y116,'Price Average'!V$49:Y$49)</f>
        <v>285.88640001905765</v>
      </c>
      <c r="AZ116" s="27">
        <f>SUMPRODUCT(Z116:AB116,'Price Average'!Z$49:AB$49)+SUMPRODUCT(AD116:AO116,'Price Average'!AD$49:AO$49)+SUMPRODUCT(AR116:AU116,'Price Average'!AR$49:AU$49)</f>
        <v>16.611671232876713</v>
      </c>
      <c r="BA116" s="5" t="str">
        <f t="shared" si="11"/>
        <v>2004:4</v>
      </c>
      <c r="BB116" s="3">
        <f t="shared" si="12"/>
        <v>285.88640001905765</v>
      </c>
    </row>
    <row r="117" spans="1:54" x14ac:dyDescent="0.25">
      <c r="A117" s="2">
        <v>2005</v>
      </c>
      <c r="B117" s="2">
        <v>1</v>
      </c>
      <c r="C117" s="2">
        <f t="shared" si="10"/>
        <v>113</v>
      </c>
      <c r="D117" s="3">
        <f>'Pine Stumpage Quarterly'!D118</f>
        <v>403</v>
      </c>
      <c r="E117" s="3">
        <f>'Pine Stumpage Quarterly'!E118</f>
        <v>354</v>
      </c>
      <c r="F117" s="3">
        <f>'Pine Stumpage Quarterly'!F118</f>
        <v>375</v>
      </c>
      <c r="G117" s="3">
        <f>'Pine Stumpage Quarterly'!G118</f>
        <v>285</v>
      </c>
      <c r="H117" s="3">
        <f>'Pine Stumpage Quarterly'!H118</f>
        <v>309</v>
      </c>
      <c r="I117" s="3">
        <f>'Pine Stumpage Quarterly'!I118</f>
        <v>267</v>
      </c>
      <c r="J117" s="3">
        <f>'Pine Stumpage Quarterly'!J118</f>
        <v>299</v>
      </c>
      <c r="K117" s="3">
        <f>'Pine Stumpage Quarterly'!K118</f>
        <v>342</v>
      </c>
      <c r="L117" s="3">
        <f>'Pine Stumpage Quarterly'!L118</f>
        <v>325</v>
      </c>
      <c r="M117" s="3">
        <f>'Pine Stumpage Quarterly'!M118</f>
        <v>286</v>
      </c>
      <c r="N117" s="3">
        <f>'Pine Stumpage Quarterly'!N118</f>
        <v>361</v>
      </c>
      <c r="O117" s="3">
        <f>'Pine Stumpage Quarterly'!O118</f>
        <v>356</v>
      </c>
      <c r="P117" s="3">
        <f>'Pine Stumpage Quarterly'!P118</f>
        <v>190</v>
      </c>
      <c r="Q117" s="3">
        <f>'Pine Stumpage Quarterly'!Q118</f>
        <v>293</v>
      </c>
      <c r="R117" s="3">
        <f>'Pine Stumpage Quarterly'!R118</f>
        <v>275</v>
      </c>
      <c r="S117" s="3">
        <f>'Pine Stumpage Quarterly'!S118</f>
        <v>309</v>
      </c>
      <c r="T117" s="3">
        <f>'Pine Stumpage Quarterly'!T118</f>
        <v>249</v>
      </c>
      <c r="U117" s="3">
        <f>'Pine Stumpage Quarterly'!U118</f>
        <v>250</v>
      </c>
      <c r="V117" s="3">
        <f>'Pine Stumpage Quarterly'!V118</f>
        <v>339</v>
      </c>
      <c r="W117" s="3">
        <f>'Pine Stumpage Quarterly'!W118</f>
        <v>352</v>
      </c>
      <c r="X117" s="3">
        <f>'Pine Stumpage Quarterly'!X118</f>
        <v>195</v>
      </c>
      <c r="Y117" s="3">
        <f>'Pine Stumpage Quarterly'!Y118</f>
        <v>265</v>
      </c>
      <c r="Z117" s="3">
        <f>'Pine Stumpage Quarterly'!Z118</f>
        <v>23.93</v>
      </c>
      <c r="AA117" s="3">
        <f>'Pine Stumpage Quarterly'!AA118</f>
        <v>19.47</v>
      </c>
      <c r="AB117" s="3">
        <f>'Pine Stumpage Quarterly'!AB118</f>
        <v>23.03</v>
      </c>
      <c r="AC117" s="3">
        <f>'Pine Stumpage Quarterly'!AC118</f>
        <v>16.079999999999998</v>
      </c>
      <c r="AD117" s="3">
        <f>'Pine Stumpage Quarterly'!AD118</f>
        <v>20.69</v>
      </c>
      <c r="AE117" s="3">
        <f>'Pine Stumpage Quarterly'!AE118</f>
        <v>19.7</v>
      </c>
      <c r="AF117" s="3">
        <f>'Pine Stumpage Quarterly'!AF118</f>
        <v>18.21</v>
      </c>
      <c r="AG117" s="3">
        <f>'Pine Stumpage Quarterly'!AG118</f>
        <v>18.399999999999999</v>
      </c>
      <c r="AH117" s="3">
        <f>'Pine Stumpage Quarterly'!AH118</f>
        <v>22.73</v>
      </c>
      <c r="AI117" s="3">
        <f>'Pine Stumpage Quarterly'!AI118</f>
        <v>20.010000000000002</v>
      </c>
      <c r="AJ117" s="3">
        <f>'Pine Stumpage Quarterly'!AJ118</f>
        <v>27.2</v>
      </c>
      <c r="AK117" s="3">
        <f>'Pine Stumpage Quarterly'!AK118</f>
        <v>23.33</v>
      </c>
      <c r="AL117" s="3">
        <f>'Pine Stumpage Quarterly'!AL118</f>
        <v>14.2</v>
      </c>
      <c r="AM117" s="3">
        <f>'Pine Stumpage Quarterly'!AM118</f>
        <v>16.52</v>
      </c>
      <c r="AN117" s="3">
        <f>'Pine Stumpage Quarterly'!AN118</f>
        <v>16.98</v>
      </c>
      <c r="AO117" s="3">
        <f>'Pine Stumpage Quarterly'!AO118</f>
        <v>18.89</v>
      </c>
      <c r="AP117" s="3">
        <f>'Pine Stumpage Quarterly'!AP118</f>
        <v>18.510000000000002</v>
      </c>
      <c r="AQ117" s="3">
        <f>'Pine Stumpage Quarterly'!AQ118</f>
        <v>24.05</v>
      </c>
      <c r="AR117" s="3">
        <f>'Pine Stumpage Quarterly'!AR118</f>
        <v>28.76</v>
      </c>
      <c r="AS117" s="3">
        <f>'Pine Stumpage Quarterly'!AS118</f>
        <v>22.82</v>
      </c>
      <c r="AT117" s="3">
        <f>'Pine Stumpage Quarterly'!AT118</f>
        <v>22.51</v>
      </c>
      <c r="AU117" s="3">
        <f>'Pine Stumpage Quarterly'!AU118</f>
        <v>20.39</v>
      </c>
      <c r="AV117" s="3">
        <f>'Pine Stumpage Quarterly'!AX118</f>
        <v>152.06666666666666</v>
      </c>
      <c r="AW117" s="3"/>
      <c r="AX117" s="3">
        <f>'Pine Stumpage Quarterly'!AZ118</f>
        <v>191.93333333333331</v>
      </c>
      <c r="AY117" s="4">
        <f>SUMPRODUCT(D117:F117,'Price Average'!D$49:F$49)+SUMPRODUCT(H117:T117,'Price Average'!H$49:T$49)+SUMPRODUCT(V117:Y117,'Price Average'!V$49:Y$49)</f>
        <v>299.51684453761499</v>
      </c>
      <c r="AZ117" s="27">
        <f>SUMPRODUCT(Z117:AB117,'Price Average'!Z$49:AB$49)+SUMPRODUCT(AD117:AO117,'Price Average'!AD$49:AO$49)+SUMPRODUCT(AR117:AU117,'Price Average'!AR$49:AU$49)</f>
        <v>18.696096542726682</v>
      </c>
      <c r="BA117" s="5" t="str">
        <f t="shared" si="11"/>
        <v>2005:1</v>
      </c>
      <c r="BB117" s="3">
        <f t="shared" si="12"/>
        <v>299.51684453761499</v>
      </c>
    </row>
    <row r="118" spans="1:54" x14ac:dyDescent="0.25">
      <c r="A118" s="2">
        <v>2005</v>
      </c>
      <c r="B118" s="2">
        <v>2</v>
      </c>
      <c r="C118" s="2">
        <f t="shared" si="10"/>
        <v>114</v>
      </c>
      <c r="D118" s="3">
        <f>'Pine Stumpage Quarterly'!D119</f>
        <v>380</v>
      </c>
      <c r="E118" s="3">
        <f>'Pine Stumpage Quarterly'!E119</f>
        <v>399</v>
      </c>
      <c r="F118" s="3">
        <f>'Pine Stumpage Quarterly'!F119</f>
        <v>384</v>
      </c>
      <c r="G118" s="3">
        <f>'Pine Stumpage Quarterly'!G119</f>
        <v>289</v>
      </c>
      <c r="H118" s="3">
        <f>'Pine Stumpage Quarterly'!H119</f>
        <v>312</v>
      </c>
      <c r="I118" s="3">
        <f>'Pine Stumpage Quarterly'!I119</f>
        <v>300</v>
      </c>
      <c r="J118" s="3">
        <f>'Pine Stumpage Quarterly'!J119</f>
        <v>301</v>
      </c>
      <c r="K118" s="3">
        <f>'Pine Stumpage Quarterly'!K119</f>
        <v>355</v>
      </c>
      <c r="L118" s="3">
        <f>'Pine Stumpage Quarterly'!L119</f>
        <v>304</v>
      </c>
      <c r="M118" s="3">
        <f>'Pine Stumpage Quarterly'!M119</f>
        <v>258</v>
      </c>
      <c r="N118" s="3">
        <f>'Pine Stumpage Quarterly'!N119</f>
        <v>324</v>
      </c>
      <c r="O118" s="3">
        <f>'Pine Stumpage Quarterly'!O119</f>
        <v>341</v>
      </c>
      <c r="P118" s="3">
        <f>'Pine Stumpage Quarterly'!P119</f>
        <v>222</v>
      </c>
      <c r="Q118" s="3">
        <f>'Pine Stumpage Quarterly'!Q119</f>
        <v>300</v>
      </c>
      <c r="R118" s="3">
        <f>'Pine Stumpage Quarterly'!R119</f>
        <v>302</v>
      </c>
      <c r="S118" s="3">
        <f>'Pine Stumpage Quarterly'!S119</f>
        <v>334</v>
      </c>
      <c r="T118" s="3">
        <f>'Pine Stumpage Quarterly'!T119</f>
        <v>227</v>
      </c>
      <c r="U118" s="3">
        <f>'Pine Stumpage Quarterly'!U119</f>
        <v>244</v>
      </c>
      <c r="V118" s="3">
        <f>'Pine Stumpage Quarterly'!V119</f>
        <v>321</v>
      </c>
      <c r="W118" s="3">
        <f>'Pine Stumpage Quarterly'!W119</f>
        <v>293</v>
      </c>
      <c r="X118" s="3">
        <f>'Pine Stumpage Quarterly'!X119</f>
        <v>198</v>
      </c>
      <c r="Y118" s="3">
        <f>'Pine Stumpage Quarterly'!Y119</f>
        <v>300</v>
      </c>
      <c r="Z118" s="3">
        <f>'Pine Stumpage Quarterly'!Z119</f>
        <v>20.260000000000002</v>
      </c>
      <c r="AA118" s="3">
        <f>'Pine Stumpage Quarterly'!AA119</f>
        <v>20.76</v>
      </c>
      <c r="AB118" s="3">
        <f>'Pine Stumpage Quarterly'!AB119</f>
        <v>27.89</v>
      </c>
      <c r="AC118" s="3">
        <f>'Pine Stumpage Quarterly'!AC119</f>
        <v>17.420000000000002</v>
      </c>
      <c r="AD118" s="3">
        <f>'Pine Stumpage Quarterly'!AD119</f>
        <v>19.39</v>
      </c>
      <c r="AE118" s="3">
        <f>'Pine Stumpage Quarterly'!AE119</f>
        <v>20.34</v>
      </c>
      <c r="AF118" s="3">
        <f>'Pine Stumpage Quarterly'!AF119</f>
        <v>16.48</v>
      </c>
      <c r="AG118" s="3">
        <f>'Pine Stumpage Quarterly'!AG119</f>
        <v>17.39</v>
      </c>
      <c r="AH118" s="3">
        <f>'Pine Stumpage Quarterly'!AH119</f>
        <v>24.46</v>
      </c>
      <c r="AI118" s="3">
        <f>'Pine Stumpage Quarterly'!AI119</f>
        <v>18</v>
      </c>
      <c r="AJ118" s="3">
        <f>'Pine Stumpage Quarterly'!AJ119</f>
        <v>26.26</v>
      </c>
      <c r="AK118" s="3">
        <f>'Pine Stumpage Quarterly'!AK119</f>
        <v>25.63</v>
      </c>
      <c r="AL118" s="3">
        <f>'Pine Stumpage Quarterly'!AL119</f>
        <v>11.5</v>
      </c>
      <c r="AM118" s="3">
        <f>'Pine Stumpage Quarterly'!AM119</f>
        <v>14</v>
      </c>
      <c r="AN118" s="3">
        <f>'Pine Stumpage Quarterly'!AN119</f>
        <v>14.93</v>
      </c>
      <c r="AO118" s="3">
        <f>'Pine Stumpage Quarterly'!AO119</f>
        <v>16.52</v>
      </c>
      <c r="AP118" s="3">
        <f>'Pine Stumpage Quarterly'!AP119</f>
        <v>16.079999999999998</v>
      </c>
      <c r="AQ118" s="3">
        <f>'Pine Stumpage Quarterly'!AQ119</f>
        <v>16.75</v>
      </c>
      <c r="AR118" s="3">
        <f>'Pine Stumpage Quarterly'!AR119</f>
        <v>34.340000000000003</v>
      </c>
      <c r="AS118" s="3">
        <f>'Pine Stumpage Quarterly'!AS119</f>
        <v>18.37</v>
      </c>
      <c r="AT118" s="3">
        <f>'Pine Stumpage Quarterly'!AT119</f>
        <v>20.100000000000001</v>
      </c>
      <c r="AU118" s="3">
        <f>'Pine Stumpage Quarterly'!AU119</f>
        <v>19.91</v>
      </c>
      <c r="AV118" s="3">
        <f>'Pine Stumpage Quarterly'!AX119</f>
        <v>154.53333333333333</v>
      </c>
      <c r="AW118" s="3"/>
      <c r="AX118" s="3">
        <f>'Pine Stumpage Quarterly'!AZ119</f>
        <v>194.5</v>
      </c>
      <c r="AY118" s="4">
        <f>SUMPRODUCT(D118:F118,'Price Average'!D$49:F$49)+SUMPRODUCT(H118:T118,'Price Average'!H$49:T$49)+SUMPRODUCT(V118:Y118,'Price Average'!V$49:Y$49)</f>
        <v>302.56491495545282</v>
      </c>
      <c r="AZ118" s="27">
        <f>SUMPRODUCT(Z118:AB118,'Price Average'!Z$49:AB$49)+SUMPRODUCT(AD118:AO118,'Price Average'!AD$49:AO$49)+SUMPRODUCT(AR118:AU118,'Price Average'!AR$49:AU$49)</f>
        <v>18.471360730593613</v>
      </c>
      <c r="BA118" s="5" t="str">
        <f t="shared" si="11"/>
        <v>2005:2</v>
      </c>
      <c r="BB118" s="3">
        <f t="shared" si="12"/>
        <v>302.56491495545282</v>
      </c>
    </row>
    <row r="119" spans="1:54" x14ac:dyDescent="0.25">
      <c r="A119" s="2">
        <v>2005</v>
      </c>
      <c r="B119" s="2">
        <v>3</v>
      </c>
      <c r="C119" s="2">
        <f t="shared" si="10"/>
        <v>115</v>
      </c>
      <c r="D119" s="3">
        <f>'Pine Stumpage Quarterly'!D120</f>
        <v>343</v>
      </c>
      <c r="E119" s="3">
        <f>'Pine Stumpage Quarterly'!E120</f>
        <v>351</v>
      </c>
      <c r="F119" s="3">
        <f>'Pine Stumpage Quarterly'!F120</f>
        <v>327</v>
      </c>
      <c r="G119" s="3">
        <f>'Pine Stumpage Quarterly'!G120</f>
        <v>276</v>
      </c>
      <c r="H119" s="3">
        <f>'Pine Stumpage Quarterly'!H120</f>
        <v>322</v>
      </c>
      <c r="I119" s="3">
        <f>'Pine Stumpage Quarterly'!I120</f>
        <v>311</v>
      </c>
      <c r="J119" s="3">
        <f>'Pine Stumpage Quarterly'!J120</f>
        <v>316</v>
      </c>
      <c r="K119" s="3">
        <f>'Pine Stumpage Quarterly'!K120</f>
        <v>363</v>
      </c>
      <c r="L119" s="3">
        <f>'Pine Stumpage Quarterly'!L120</f>
        <v>295</v>
      </c>
      <c r="M119" s="3">
        <f>'Pine Stumpage Quarterly'!M120</f>
        <v>269</v>
      </c>
      <c r="N119" s="3">
        <f>'Pine Stumpage Quarterly'!N120</f>
        <v>307</v>
      </c>
      <c r="O119" s="3">
        <f>'Pine Stumpage Quarterly'!O120</f>
        <v>315</v>
      </c>
      <c r="P119" s="3">
        <f>'Pine Stumpage Quarterly'!P120</f>
        <v>256</v>
      </c>
      <c r="Q119" s="3">
        <f>'Pine Stumpage Quarterly'!Q120</f>
        <v>294</v>
      </c>
      <c r="R119" s="3">
        <f>'Pine Stumpage Quarterly'!R120</f>
        <v>302</v>
      </c>
      <c r="S119" s="3">
        <f>'Pine Stumpage Quarterly'!S120</f>
        <v>334</v>
      </c>
      <c r="T119" s="3">
        <f>'Pine Stumpage Quarterly'!T120</f>
        <v>215</v>
      </c>
      <c r="U119" s="3">
        <f>'Pine Stumpage Quarterly'!U120</f>
        <v>236</v>
      </c>
      <c r="V119" s="3">
        <f>'Pine Stumpage Quarterly'!V120</f>
        <v>321</v>
      </c>
      <c r="W119" s="3">
        <f>'Pine Stumpage Quarterly'!W120</f>
        <v>299</v>
      </c>
      <c r="X119" s="3">
        <f>'Pine Stumpage Quarterly'!X120</f>
        <v>201</v>
      </c>
      <c r="Y119" s="3">
        <f>'Pine Stumpage Quarterly'!Y120</f>
        <v>274</v>
      </c>
      <c r="Z119" s="3">
        <f>'Pine Stumpage Quarterly'!Z120</f>
        <v>18.04</v>
      </c>
      <c r="AA119" s="3">
        <f>'Pine Stumpage Quarterly'!AA120</f>
        <v>20.07</v>
      </c>
      <c r="AB119" s="3">
        <f>'Pine Stumpage Quarterly'!AB120</f>
        <v>21.59</v>
      </c>
      <c r="AC119" s="3">
        <f>'Pine Stumpage Quarterly'!AC120</f>
        <v>16.420000000000002</v>
      </c>
      <c r="AD119" s="3">
        <f>'Pine Stumpage Quarterly'!AD120</f>
        <v>21.44</v>
      </c>
      <c r="AE119" s="3">
        <f>'Pine Stumpage Quarterly'!AE120</f>
        <v>20.38</v>
      </c>
      <c r="AF119" s="3">
        <f>'Pine Stumpage Quarterly'!AF120</f>
        <v>16.96</v>
      </c>
      <c r="AG119" s="3">
        <f>'Pine Stumpage Quarterly'!AG120</f>
        <v>18.77</v>
      </c>
      <c r="AH119" s="3">
        <f>'Pine Stumpage Quarterly'!AH120</f>
        <v>22.14</v>
      </c>
      <c r="AI119" s="3">
        <f>'Pine Stumpage Quarterly'!AI120</f>
        <v>17.71</v>
      </c>
      <c r="AJ119" s="3">
        <f>'Pine Stumpage Quarterly'!AJ120</f>
        <v>18.989999999999998</v>
      </c>
      <c r="AK119" s="3">
        <f>'Pine Stumpage Quarterly'!AK120</f>
        <v>20.76</v>
      </c>
      <c r="AL119" s="3">
        <f>'Pine Stumpage Quarterly'!AL120</f>
        <v>13.09</v>
      </c>
      <c r="AM119" s="3">
        <f>'Pine Stumpage Quarterly'!AM120</f>
        <v>15.34</v>
      </c>
      <c r="AN119" s="3">
        <f>'Pine Stumpage Quarterly'!AN120</f>
        <v>16.309999999999999</v>
      </c>
      <c r="AO119" s="3">
        <f>'Pine Stumpage Quarterly'!AO120</f>
        <v>16.920000000000002</v>
      </c>
      <c r="AP119" s="3">
        <f>'Pine Stumpage Quarterly'!AP120</f>
        <v>15.75</v>
      </c>
      <c r="AQ119" s="3">
        <f>'Pine Stumpage Quarterly'!AQ120</f>
        <v>17.420000000000002</v>
      </c>
      <c r="AR119" s="3">
        <f>'Pine Stumpage Quarterly'!AR120</f>
        <v>29.12</v>
      </c>
      <c r="AS119" s="3">
        <f>'Pine Stumpage Quarterly'!AS120</f>
        <v>18.09</v>
      </c>
      <c r="AT119" s="3">
        <f>'Pine Stumpage Quarterly'!AT120</f>
        <v>19.43</v>
      </c>
      <c r="AU119" s="3">
        <f>'Pine Stumpage Quarterly'!AU120</f>
        <v>21.52</v>
      </c>
      <c r="AV119" s="3">
        <f>'Pine Stumpage Quarterly'!AX120</f>
        <v>158.69999999999999</v>
      </c>
      <c r="AW119" s="3"/>
      <c r="AX119" s="3">
        <f>'Pine Stumpage Quarterly'!AZ120</f>
        <v>196.86666666666667</v>
      </c>
      <c r="AY119" s="4">
        <f>SUMPRODUCT(D119:F119,'Price Average'!D$49:F$49)+SUMPRODUCT(H119:T119,'Price Average'!H$49:T$49)+SUMPRODUCT(V119:Y119,'Price Average'!V$49:Y$49)</f>
        <v>287.19208156653485</v>
      </c>
      <c r="AZ119" s="27">
        <f>SUMPRODUCT(Z119:AB119,'Price Average'!Z$49:AB$49)+SUMPRODUCT(AD119:AO119,'Price Average'!AD$49:AO$49)+SUMPRODUCT(AR119:AU119,'Price Average'!AR$49:AU$49)</f>
        <v>17.769866275277238</v>
      </c>
      <c r="BA119" s="5" t="str">
        <f t="shared" si="11"/>
        <v>2005:3</v>
      </c>
      <c r="BB119" s="3">
        <f t="shared" si="12"/>
        <v>287.19208156653485</v>
      </c>
    </row>
    <row r="120" spans="1:54" x14ac:dyDescent="0.25">
      <c r="A120" s="2">
        <v>2005</v>
      </c>
      <c r="B120" s="2">
        <v>4</v>
      </c>
      <c r="C120" s="2">
        <f t="shared" si="10"/>
        <v>116</v>
      </c>
      <c r="D120" s="3">
        <f>'Pine Stumpage Quarterly'!D121</f>
        <v>356</v>
      </c>
      <c r="E120" s="3">
        <f>'Pine Stumpage Quarterly'!E121</f>
        <v>365</v>
      </c>
      <c r="F120" s="3">
        <f>'Pine Stumpage Quarterly'!F121</f>
        <v>333</v>
      </c>
      <c r="G120" s="3">
        <f>'Pine Stumpage Quarterly'!G121</f>
        <v>255</v>
      </c>
      <c r="H120" s="3">
        <f>'Pine Stumpage Quarterly'!H121</f>
        <v>318</v>
      </c>
      <c r="I120" s="3">
        <f>'Pine Stumpage Quarterly'!I121</f>
        <v>314</v>
      </c>
      <c r="J120" s="3">
        <f>'Pine Stumpage Quarterly'!J121</f>
        <v>322</v>
      </c>
      <c r="K120" s="3">
        <f>'Pine Stumpage Quarterly'!K121</f>
        <v>370</v>
      </c>
      <c r="L120" s="3">
        <f>'Pine Stumpage Quarterly'!L121</f>
        <v>322</v>
      </c>
      <c r="M120" s="3">
        <f>'Pine Stumpage Quarterly'!M121</f>
        <v>257</v>
      </c>
      <c r="N120" s="3">
        <f>'Pine Stumpage Quarterly'!N121</f>
        <v>317</v>
      </c>
      <c r="O120" s="3">
        <f>'Pine Stumpage Quarterly'!O121</f>
        <v>291</v>
      </c>
      <c r="P120" s="3">
        <f>'Pine Stumpage Quarterly'!P121</f>
        <v>214</v>
      </c>
      <c r="Q120" s="3">
        <f>'Pine Stumpage Quarterly'!Q121</f>
        <v>309</v>
      </c>
      <c r="R120" s="3">
        <f>'Pine Stumpage Quarterly'!R121</f>
        <v>315</v>
      </c>
      <c r="S120" s="3">
        <f>'Pine Stumpage Quarterly'!S121</f>
        <v>331</v>
      </c>
      <c r="T120" s="3">
        <f>'Pine Stumpage Quarterly'!T121</f>
        <v>187</v>
      </c>
      <c r="U120" s="3">
        <f>'Pine Stumpage Quarterly'!U121</f>
        <v>231</v>
      </c>
      <c r="V120" s="3">
        <f>'Pine Stumpage Quarterly'!V121</f>
        <v>305</v>
      </c>
      <c r="W120" s="3">
        <f>'Pine Stumpage Quarterly'!W121</f>
        <v>332</v>
      </c>
      <c r="X120" s="3">
        <f>'Pine Stumpage Quarterly'!X121</f>
        <v>203</v>
      </c>
      <c r="Y120" s="3">
        <f>'Pine Stumpage Quarterly'!Y121</f>
        <v>276</v>
      </c>
      <c r="Z120" s="3">
        <f>'Pine Stumpage Quarterly'!Z121</f>
        <v>19.2</v>
      </c>
      <c r="AA120" s="3">
        <f>'Pine Stumpage Quarterly'!AA121</f>
        <v>23.16</v>
      </c>
      <c r="AB120" s="3">
        <f>'Pine Stumpage Quarterly'!AB121</f>
        <v>22.65</v>
      </c>
      <c r="AC120" s="3">
        <f>'Pine Stumpage Quarterly'!AC121</f>
        <v>16.079999999999998</v>
      </c>
      <c r="AD120" s="3">
        <f>'Pine Stumpage Quarterly'!AD121</f>
        <v>19.79</v>
      </c>
      <c r="AE120" s="3">
        <f>'Pine Stumpage Quarterly'!AE121</f>
        <v>20.440000000000001</v>
      </c>
      <c r="AF120" s="3">
        <f>'Pine Stumpage Quarterly'!AF121</f>
        <v>21.01</v>
      </c>
      <c r="AG120" s="3">
        <f>'Pine Stumpage Quarterly'!AG121</f>
        <v>19.79</v>
      </c>
      <c r="AH120" s="3">
        <f>'Pine Stumpage Quarterly'!AH121</f>
        <v>21.16</v>
      </c>
      <c r="AI120" s="3">
        <f>'Pine Stumpage Quarterly'!AI121</f>
        <v>13.65</v>
      </c>
      <c r="AJ120" s="3">
        <f>'Pine Stumpage Quarterly'!AJ121</f>
        <v>18.61</v>
      </c>
      <c r="AK120" s="3">
        <f>'Pine Stumpage Quarterly'!AK121</f>
        <v>18.18</v>
      </c>
      <c r="AL120" s="3">
        <f>'Pine Stumpage Quarterly'!AL121</f>
        <v>12.86</v>
      </c>
      <c r="AM120" s="3">
        <f>'Pine Stumpage Quarterly'!AM121</f>
        <v>19.559999999999999</v>
      </c>
      <c r="AN120" s="3">
        <f>'Pine Stumpage Quarterly'!AN121</f>
        <v>16.760000000000002</v>
      </c>
      <c r="AO120" s="3">
        <f>'Pine Stumpage Quarterly'!AO121</f>
        <v>17.489999999999998</v>
      </c>
      <c r="AP120" s="3">
        <f>'Pine Stumpage Quarterly'!AP121</f>
        <v>15.41</v>
      </c>
      <c r="AQ120" s="3">
        <f>'Pine Stumpage Quarterly'!AQ121</f>
        <v>20.100000000000001</v>
      </c>
      <c r="AR120" s="3">
        <f>'Pine Stumpage Quarterly'!AR121</f>
        <v>24.56</v>
      </c>
      <c r="AS120" s="3">
        <f>'Pine Stumpage Quarterly'!AS121</f>
        <v>18.72</v>
      </c>
      <c r="AT120" s="3">
        <f>'Pine Stumpage Quarterly'!AT121</f>
        <v>18.239999999999998</v>
      </c>
      <c r="AU120" s="3">
        <f>'Pine Stumpage Quarterly'!AU121</f>
        <v>21.2</v>
      </c>
      <c r="AV120" s="3">
        <f>'Pine Stumpage Quarterly'!AX121</f>
        <v>164.29999999999998</v>
      </c>
      <c r="AW120" s="3"/>
      <c r="AX120" s="3">
        <f>'Pine Stumpage Quarterly'!AZ121</f>
        <v>197.86666666666665</v>
      </c>
      <c r="AY120" s="4">
        <f>SUMPRODUCT(D120:F120,'Price Average'!D$49:F$49)+SUMPRODUCT(H120:T120,'Price Average'!H$49:T$49)+SUMPRODUCT(V120:Y120,'Price Average'!V$49:Y$49)</f>
        <v>293.01909333460389</v>
      </c>
      <c r="AZ120" s="27">
        <f>SUMPRODUCT(Z120:AB120,'Price Average'!Z$49:AB$49)+SUMPRODUCT(AD120:AO120,'Price Average'!AD$49:AO$49)+SUMPRODUCT(AR120:AU120,'Price Average'!AR$49:AU$49)</f>
        <v>17.99315133724723</v>
      </c>
      <c r="BA120" s="5" t="str">
        <f t="shared" si="11"/>
        <v>2005:4</v>
      </c>
      <c r="BB120" s="3">
        <f t="shared" si="12"/>
        <v>293.01909333460389</v>
      </c>
    </row>
    <row r="121" spans="1:54" x14ac:dyDescent="0.25">
      <c r="A121" s="2">
        <v>2006</v>
      </c>
      <c r="B121" s="17">
        <v>1</v>
      </c>
      <c r="C121" s="2">
        <f t="shared" si="10"/>
        <v>117</v>
      </c>
      <c r="D121" s="3">
        <f>'Pine Stumpage Quarterly'!D122</f>
        <v>348</v>
      </c>
      <c r="E121" s="3">
        <f>'Pine Stumpage Quarterly'!E122</f>
        <v>384</v>
      </c>
      <c r="F121" s="3">
        <f>'Pine Stumpage Quarterly'!F122</f>
        <v>349</v>
      </c>
      <c r="G121" s="3">
        <f>'Pine Stumpage Quarterly'!G122</f>
        <v>271</v>
      </c>
      <c r="H121" s="3">
        <f>'Pine Stumpage Quarterly'!H122</f>
        <v>318</v>
      </c>
      <c r="I121" s="3">
        <f>'Pine Stumpage Quarterly'!I122</f>
        <v>298</v>
      </c>
      <c r="J121" s="3">
        <f>'Pine Stumpage Quarterly'!J122</f>
        <v>323</v>
      </c>
      <c r="K121" s="3">
        <f>'Pine Stumpage Quarterly'!K122</f>
        <v>368</v>
      </c>
      <c r="L121" s="3">
        <f>'Pine Stumpage Quarterly'!L122</f>
        <v>350</v>
      </c>
      <c r="M121" s="3">
        <f>'Pine Stumpage Quarterly'!M122</f>
        <v>255</v>
      </c>
      <c r="N121" s="3">
        <f>'Pine Stumpage Quarterly'!N122</f>
        <v>384</v>
      </c>
      <c r="O121" s="3">
        <f>'Pine Stumpage Quarterly'!O122</f>
        <v>318</v>
      </c>
      <c r="P121" s="3">
        <f>'Pine Stumpage Quarterly'!P122</f>
        <v>244</v>
      </c>
      <c r="Q121" s="3">
        <f>'Pine Stumpage Quarterly'!Q122</f>
        <v>355</v>
      </c>
      <c r="R121" s="3">
        <f>'Pine Stumpage Quarterly'!R122</f>
        <v>313</v>
      </c>
      <c r="S121" s="3">
        <f>'Pine Stumpage Quarterly'!S122</f>
        <v>346</v>
      </c>
      <c r="T121" s="3">
        <f>'Pine Stumpage Quarterly'!T122</f>
        <v>209</v>
      </c>
      <c r="U121" s="3">
        <f>'Pine Stumpage Quarterly'!U122</f>
        <v>225</v>
      </c>
      <c r="V121" s="3">
        <f>'Pine Stumpage Quarterly'!V122</f>
        <v>304</v>
      </c>
      <c r="W121" s="3">
        <f>'Pine Stumpage Quarterly'!W122</f>
        <v>332</v>
      </c>
      <c r="X121" s="3">
        <f>'Pine Stumpage Quarterly'!X122</f>
        <v>210</v>
      </c>
      <c r="Y121" s="3">
        <f>'Pine Stumpage Quarterly'!Y122</f>
        <v>266</v>
      </c>
      <c r="Z121" s="3">
        <f>'Pine Stumpage Quarterly'!Z122</f>
        <v>19.86</v>
      </c>
      <c r="AA121" s="3">
        <f>'Pine Stumpage Quarterly'!AA122</f>
        <v>20.6</v>
      </c>
      <c r="AB121" s="3">
        <f>'Pine Stumpage Quarterly'!AB122</f>
        <v>21.05</v>
      </c>
      <c r="AC121" s="3">
        <f>'Pine Stumpage Quarterly'!AC122</f>
        <v>15.95</v>
      </c>
      <c r="AD121" s="3">
        <f>'Pine Stumpage Quarterly'!AD122</f>
        <v>21.25</v>
      </c>
      <c r="AE121" s="3">
        <f>'Pine Stumpage Quarterly'!AE122</f>
        <v>22.47</v>
      </c>
      <c r="AF121" s="3">
        <f>'Pine Stumpage Quarterly'!AF122</f>
        <v>17.57</v>
      </c>
      <c r="AG121" s="3">
        <f>'Pine Stumpage Quarterly'!AG122</f>
        <v>19.86</v>
      </c>
      <c r="AH121" s="3">
        <f>'Pine Stumpage Quarterly'!AH122</f>
        <v>21.16</v>
      </c>
      <c r="AI121" s="3">
        <f>'Pine Stumpage Quarterly'!AI122</f>
        <v>18.53</v>
      </c>
      <c r="AJ121" s="3">
        <f>'Pine Stumpage Quarterly'!AJ122</f>
        <v>23.06</v>
      </c>
      <c r="AK121" s="3">
        <f>'Pine Stumpage Quarterly'!AK122</f>
        <v>18.37</v>
      </c>
      <c r="AL121" s="3">
        <f>'Pine Stumpage Quarterly'!AL122</f>
        <v>12.46</v>
      </c>
      <c r="AM121" s="3">
        <f>'Pine Stumpage Quarterly'!AM122</f>
        <v>18.63</v>
      </c>
      <c r="AN121" s="3">
        <f>'Pine Stumpage Quarterly'!AN122</f>
        <v>20.18</v>
      </c>
      <c r="AO121" s="3">
        <f>'Pine Stumpage Quarterly'!AO122</f>
        <v>20.34</v>
      </c>
      <c r="AP121" s="3">
        <f>'Pine Stumpage Quarterly'!AP122</f>
        <v>10.95</v>
      </c>
      <c r="AQ121" s="3">
        <f>'Pine Stumpage Quarterly'!AQ122</f>
        <v>18.760000000000002</v>
      </c>
      <c r="AR121" s="3">
        <f>'Pine Stumpage Quarterly'!AR122</f>
        <v>20.69</v>
      </c>
      <c r="AS121" s="3">
        <f>'Pine Stumpage Quarterly'!AS122</f>
        <v>17.63</v>
      </c>
      <c r="AT121" s="3">
        <f>'Pine Stumpage Quarterly'!AT122</f>
        <v>19.559999999999999</v>
      </c>
      <c r="AU121" s="3">
        <f>'Pine Stumpage Quarterly'!AU122</f>
        <v>20.27</v>
      </c>
      <c r="AV121" s="3">
        <f>'Pine Stumpage Quarterly'!AX122</f>
        <v>162.76666666666668</v>
      </c>
      <c r="AW121" s="3"/>
      <c r="AX121" s="3">
        <f>'Pine Stumpage Quarterly'!AZ122</f>
        <v>198.93333333333331</v>
      </c>
      <c r="AY121" s="4">
        <f>SUMPRODUCT(D121:F121,'Price Average'!D$49:F$49)+SUMPRODUCT(H121:T121,'Price Average'!H$49:T$49)+SUMPRODUCT(V121:Y121,'Price Average'!V$49:Y$49)</f>
        <v>304.86800466911239</v>
      </c>
      <c r="AZ121" s="27">
        <f>SUMPRODUCT(Z121:AB121,'Price Average'!Z$49:AB$49)+SUMPRODUCT(AD121:AO121,'Price Average'!AD$49:AO$49)+SUMPRODUCT(AR121:AU121,'Price Average'!AR$49:AU$49)</f>
        <v>18.238787997390737</v>
      </c>
      <c r="BA121" s="5" t="str">
        <f t="shared" si="11"/>
        <v>2006:1</v>
      </c>
      <c r="BB121" s="3">
        <f t="shared" si="12"/>
        <v>304.86800466911239</v>
      </c>
    </row>
    <row r="122" spans="1:54" x14ac:dyDescent="0.25">
      <c r="A122" s="2">
        <v>2006</v>
      </c>
      <c r="B122" s="2">
        <v>2</v>
      </c>
      <c r="C122" s="2">
        <f t="shared" si="10"/>
        <v>118</v>
      </c>
      <c r="D122" s="3">
        <f>'Pine Stumpage Quarterly'!D123</f>
        <v>333</v>
      </c>
      <c r="E122" s="3">
        <f>'Pine Stumpage Quarterly'!E123</f>
        <v>364</v>
      </c>
      <c r="F122" s="3">
        <f>'Pine Stumpage Quarterly'!F123</f>
        <v>335</v>
      </c>
      <c r="G122" s="3">
        <f>'Pine Stumpage Quarterly'!G123</f>
        <v>289</v>
      </c>
      <c r="H122" s="3">
        <f>'Pine Stumpage Quarterly'!H123</f>
        <v>290</v>
      </c>
      <c r="I122" s="3">
        <f>'Pine Stumpage Quarterly'!I123</f>
        <v>280</v>
      </c>
      <c r="J122" s="3">
        <f>'Pine Stumpage Quarterly'!J123</f>
        <v>294</v>
      </c>
      <c r="K122" s="3">
        <f>'Pine Stumpage Quarterly'!K123</f>
        <v>342</v>
      </c>
      <c r="L122" s="3">
        <f>'Pine Stumpage Quarterly'!L123</f>
        <v>296</v>
      </c>
      <c r="M122" s="3">
        <f>'Pine Stumpage Quarterly'!M123</f>
        <v>240</v>
      </c>
      <c r="N122" s="3">
        <f>'Pine Stumpage Quarterly'!N123</f>
        <v>300</v>
      </c>
      <c r="O122" s="3">
        <f>'Pine Stumpage Quarterly'!O123</f>
        <v>288</v>
      </c>
      <c r="P122" s="3">
        <f>'Pine Stumpage Quarterly'!P123</f>
        <v>185</v>
      </c>
      <c r="Q122" s="3">
        <f>'Pine Stumpage Quarterly'!Q123</f>
        <v>290</v>
      </c>
      <c r="R122" s="3">
        <f>'Pine Stumpage Quarterly'!R123</f>
        <v>298</v>
      </c>
      <c r="S122" s="3">
        <f>'Pine Stumpage Quarterly'!S123</f>
        <v>328</v>
      </c>
      <c r="T122" s="3">
        <f>'Pine Stumpage Quarterly'!T123</f>
        <v>210</v>
      </c>
      <c r="U122" s="3">
        <f>'Pine Stumpage Quarterly'!U123</f>
        <v>206</v>
      </c>
      <c r="V122" s="3">
        <f>'Pine Stumpage Quarterly'!V123</f>
        <v>269</v>
      </c>
      <c r="W122" s="3">
        <f>'Pine Stumpage Quarterly'!W123</f>
        <v>309</v>
      </c>
      <c r="X122" s="3">
        <f>'Pine Stumpage Quarterly'!X123</f>
        <v>199</v>
      </c>
      <c r="Y122" s="3">
        <f>'Pine Stumpage Quarterly'!Y123</f>
        <v>276</v>
      </c>
      <c r="Z122" s="3">
        <f>'Pine Stumpage Quarterly'!Z123</f>
        <v>17.170000000000002</v>
      </c>
      <c r="AA122" s="3">
        <f>'Pine Stumpage Quarterly'!AA123</f>
        <v>21.48</v>
      </c>
      <c r="AB122" s="3">
        <f>'Pine Stumpage Quarterly'!AB123</f>
        <v>19.64</v>
      </c>
      <c r="AC122" s="3">
        <f>'Pine Stumpage Quarterly'!AC123</f>
        <v>14.07</v>
      </c>
      <c r="AD122" s="3">
        <f>'Pine Stumpage Quarterly'!AD123</f>
        <v>15.8</v>
      </c>
      <c r="AE122" s="3">
        <f>'Pine Stumpage Quarterly'!AE123</f>
        <v>19.350000000000001</v>
      </c>
      <c r="AF122" s="3">
        <f>'Pine Stumpage Quarterly'!AF123</f>
        <v>15.06</v>
      </c>
      <c r="AG122" s="3">
        <f>'Pine Stumpage Quarterly'!AG123</f>
        <v>17.82</v>
      </c>
      <c r="AH122" s="3">
        <f>'Pine Stumpage Quarterly'!AH123</f>
        <v>19.829999999999998</v>
      </c>
      <c r="AI122" s="3">
        <f>'Pine Stumpage Quarterly'!AI123</f>
        <v>12.23</v>
      </c>
      <c r="AJ122" s="3">
        <f>'Pine Stumpage Quarterly'!AJ123</f>
        <v>20.6</v>
      </c>
      <c r="AK122" s="3">
        <f>'Pine Stumpage Quarterly'!AK123</f>
        <v>16.36</v>
      </c>
      <c r="AL122" s="3">
        <f>'Pine Stumpage Quarterly'!AL123</f>
        <v>11.82</v>
      </c>
      <c r="AM122" s="3">
        <f>'Pine Stumpage Quarterly'!AM123</f>
        <v>13.69</v>
      </c>
      <c r="AN122" s="3">
        <f>'Pine Stumpage Quarterly'!AN123</f>
        <v>17.22</v>
      </c>
      <c r="AO122" s="3">
        <f>'Pine Stumpage Quarterly'!AO123</f>
        <v>18.41</v>
      </c>
      <c r="AP122" s="3">
        <f>'Pine Stumpage Quarterly'!AP123</f>
        <v>14.07</v>
      </c>
      <c r="AQ122" s="3">
        <f>'Pine Stumpage Quarterly'!AQ123</f>
        <v>16.079999999999998</v>
      </c>
      <c r="AR122" s="3">
        <f>'Pine Stumpage Quarterly'!AR123</f>
        <v>18.64</v>
      </c>
      <c r="AS122" s="3">
        <f>'Pine Stumpage Quarterly'!AS123</f>
        <v>13.15</v>
      </c>
      <c r="AT122" s="3">
        <f>'Pine Stumpage Quarterly'!AT123</f>
        <v>14.62</v>
      </c>
      <c r="AU122" s="3">
        <f>'Pine Stumpage Quarterly'!AU123</f>
        <v>19.18</v>
      </c>
      <c r="AV122" s="3">
        <f>'Pine Stumpage Quarterly'!AX123</f>
        <v>165.4</v>
      </c>
      <c r="AW122" s="3"/>
      <c r="AX122" s="3">
        <f>'Pine Stumpage Quarterly'!AZ123</f>
        <v>202.29999999999998</v>
      </c>
      <c r="AY122" s="4">
        <f>SUMPRODUCT(D122:F122,'Price Average'!D$49:F$49)+SUMPRODUCT(H122:T122,'Price Average'!H$49:T$49)+SUMPRODUCT(V122:Y122,'Price Average'!V$49:Y$49)</f>
        <v>278.85394968793173</v>
      </c>
      <c r="AZ122" s="27">
        <f>SUMPRODUCT(Z122:AB122,'Price Average'!Z$49:AB$49)+SUMPRODUCT(AD122:AO122,'Price Average'!AD$49:AO$49)+SUMPRODUCT(AR122:AU122,'Price Average'!AR$49:AU$49)</f>
        <v>15.726627527723419</v>
      </c>
      <c r="BA122" s="5" t="str">
        <f t="shared" si="11"/>
        <v>2006:2</v>
      </c>
      <c r="BB122" s="3">
        <f t="shared" si="12"/>
        <v>278.85394968793173</v>
      </c>
    </row>
    <row r="123" spans="1:54" x14ac:dyDescent="0.25">
      <c r="A123" s="2">
        <v>2006</v>
      </c>
      <c r="B123" s="2">
        <v>3</v>
      </c>
      <c r="C123" s="2">
        <f t="shared" si="10"/>
        <v>119</v>
      </c>
      <c r="D123" s="3">
        <f>'Pine Stumpage Quarterly'!D124</f>
        <v>333</v>
      </c>
      <c r="E123" s="3">
        <f>'Pine Stumpage Quarterly'!E124</f>
        <v>320</v>
      </c>
      <c r="F123" s="3">
        <f>'Pine Stumpage Quarterly'!F124</f>
        <v>323</v>
      </c>
      <c r="G123" s="3">
        <f>'Pine Stumpage Quarterly'!G124</f>
        <v>296</v>
      </c>
      <c r="H123" s="3">
        <f>'Pine Stumpage Quarterly'!H124</f>
        <v>294</v>
      </c>
      <c r="I123" s="3">
        <f>'Pine Stumpage Quarterly'!I124</f>
        <v>277</v>
      </c>
      <c r="J123" s="3">
        <f>'Pine Stumpage Quarterly'!J124</f>
        <v>321</v>
      </c>
      <c r="K123" s="3">
        <f>'Pine Stumpage Quarterly'!K124</f>
        <v>321</v>
      </c>
      <c r="L123" s="3">
        <f>'Pine Stumpage Quarterly'!L124</f>
        <v>296</v>
      </c>
      <c r="M123" s="3">
        <f>'Pine Stumpage Quarterly'!M124</f>
        <v>283</v>
      </c>
      <c r="N123" s="3">
        <f>'Pine Stumpage Quarterly'!N124</f>
        <v>297</v>
      </c>
      <c r="O123" s="3">
        <f>'Pine Stumpage Quarterly'!O124</f>
        <v>302</v>
      </c>
      <c r="P123" s="3">
        <f>'Pine Stumpage Quarterly'!P124</f>
        <v>214</v>
      </c>
      <c r="Q123" s="3">
        <f>'Pine Stumpage Quarterly'!Q124</f>
        <v>311</v>
      </c>
      <c r="R123" s="3">
        <f>'Pine Stumpage Quarterly'!R124</f>
        <v>256</v>
      </c>
      <c r="S123" s="3">
        <f>'Pine Stumpage Quarterly'!S124</f>
        <v>310</v>
      </c>
      <c r="T123" s="3">
        <f>'Pine Stumpage Quarterly'!T124</f>
        <v>206</v>
      </c>
      <c r="U123" s="3">
        <f>'Pine Stumpage Quarterly'!U124</f>
        <v>236</v>
      </c>
      <c r="V123" s="3">
        <f>'Pine Stumpage Quarterly'!V124</f>
        <v>267</v>
      </c>
      <c r="W123" s="3">
        <f>'Pine Stumpage Quarterly'!W124</f>
        <v>306</v>
      </c>
      <c r="X123" s="3">
        <f>'Pine Stumpage Quarterly'!X124</f>
        <v>195</v>
      </c>
      <c r="Y123" s="3">
        <f>'Pine Stumpage Quarterly'!Y124</f>
        <v>256</v>
      </c>
      <c r="Z123" s="3">
        <f>'Pine Stumpage Quarterly'!Z124</f>
        <v>16.54</v>
      </c>
      <c r="AA123" s="3">
        <f>'Pine Stumpage Quarterly'!AA124</f>
        <v>15.02</v>
      </c>
      <c r="AB123" s="3">
        <f>'Pine Stumpage Quarterly'!AB124</f>
        <v>18.84</v>
      </c>
      <c r="AC123" s="3">
        <f>'Pine Stumpage Quarterly'!AC124</f>
        <v>14.07</v>
      </c>
      <c r="AD123" s="3">
        <f>'Pine Stumpage Quarterly'!AD124</f>
        <v>20.69</v>
      </c>
      <c r="AE123" s="3">
        <f>'Pine Stumpage Quarterly'!AE124</f>
        <v>18.55</v>
      </c>
      <c r="AF123" s="3">
        <f>'Pine Stumpage Quarterly'!AF124</f>
        <v>15.4</v>
      </c>
      <c r="AG123" s="3">
        <f>'Pine Stumpage Quarterly'!AG124</f>
        <v>17.260000000000002</v>
      </c>
      <c r="AH123" s="3">
        <f>'Pine Stumpage Quarterly'!AH124</f>
        <v>19.82</v>
      </c>
      <c r="AI123" s="3">
        <f>'Pine Stumpage Quarterly'!AI124</f>
        <v>12.49</v>
      </c>
      <c r="AJ123" s="3">
        <f>'Pine Stumpage Quarterly'!AJ124</f>
        <v>18.079999999999998</v>
      </c>
      <c r="AK123" s="3">
        <f>'Pine Stumpage Quarterly'!AK124</f>
        <v>14.04</v>
      </c>
      <c r="AL123" s="3">
        <f>'Pine Stumpage Quarterly'!AL124</f>
        <v>12.65</v>
      </c>
      <c r="AM123" s="3">
        <f>'Pine Stumpage Quarterly'!AM124</f>
        <v>15.49</v>
      </c>
      <c r="AN123" s="3">
        <f>'Pine Stumpage Quarterly'!AN124</f>
        <v>17.04</v>
      </c>
      <c r="AO123" s="3">
        <f>'Pine Stumpage Quarterly'!AO124</f>
        <v>18.12</v>
      </c>
      <c r="AP123" s="3">
        <f>'Pine Stumpage Quarterly'!AP124</f>
        <v>12.06</v>
      </c>
      <c r="AQ123" s="3">
        <f>'Pine Stumpage Quarterly'!AQ124</f>
        <v>18.760000000000002</v>
      </c>
      <c r="AR123" s="3">
        <f>'Pine Stumpage Quarterly'!AR124</f>
        <v>21.48</v>
      </c>
      <c r="AS123" s="3">
        <f>'Pine Stumpage Quarterly'!AS124</f>
        <v>15.28</v>
      </c>
      <c r="AT123" s="3">
        <f>'Pine Stumpage Quarterly'!AT124</f>
        <v>15.41</v>
      </c>
      <c r="AU123" s="3">
        <f>'Pine Stumpage Quarterly'!AU124</f>
        <v>19.28</v>
      </c>
      <c r="AV123" s="3">
        <f>'Pine Stumpage Quarterly'!AX124</f>
        <v>166.70000000000002</v>
      </c>
      <c r="AW123" s="3"/>
      <c r="AX123" s="3">
        <f>'Pine Stumpage Quarterly'!AZ124</f>
        <v>203.43333333333331</v>
      </c>
      <c r="AY123" s="4">
        <f>SUMPRODUCT(D123:F123,'Price Average'!D$49:F$49)+SUMPRODUCT(H123:T123,'Price Average'!H$49:T$49)+SUMPRODUCT(V123:Y123,'Price Average'!V$49:Y$49)</f>
        <v>274.76364047834579</v>
      </c>
      <c r="AZ123" s="27">
        <f>SUMPRODUCT(Z123:AB123,'Price Average'!Z$49:AB$49)+SUMPRODUCT(AD123:AO123,'Price Average'!AD$49:AO$49)+SUMPRODUCT(AR123:AU123,'Price Average'!AR$49:AU$49)</f>
        <v>15.878041095890412</v>
      </c>
      <c r="BA123" s="5" t="str">
        <f t="shared" si="11"/>
        <v>2006:3</v>
      </c>
      <c r="BB123" s="3">
        <f t="shared" si="12"/>
        <v>274.76364047834579</v>
      </c>
    </row>
    <row r="124" spans="1:54" x14ac:dyDescent="0.25">
      <c r="A124" s="2">
        <v>2006</v>
      </c>
      <c r="B124" s="2">
        <v>4</v>
      </c>
      <c r="C124" s="2">
        <f t="shared" si="10"/>
        <v>120</v>
      </c>
      <c r="D124" s="3">
        <f>'Pine Stumpage Quarterly'!D125</f>
        <v>291</v>
      </c>
      <c r="E124" s="3">
        <f>'Pine Stumpage Quarterly'!E125</f>
        <v>315</v>
      </c>
      <c r="F124" s="3">
        <f>'Pine Stumpage Quarterly'!F125</f>
        <v>326</v>
      </c>
      <c r="G124" s="3">
        <f>'Pine Stumpage Quarterly'!G125</f>
        <v>240</v>
      </c>
      <c r="H124" s="3">
        <f>'Pine Stumpage Quarterly'!H125</f>
        <v>247</v>
      </c>
      <c r="I124" s="3">
        <f>'Pine Stumpage Quarterly'!I125</f>
        <v>287</v>
      </c>
      <c r="J124" s="3">
        <f>'Pine Stumpage Quarterly'!J125</f>
        <v>259</v>
      </c>
      <c r="K124" s="3">
        <f>'Pine Stumpage Quarterly'!K125</f>
        <v>315</v>
      </c>
      <c r="L124" s="3">
        <f>'Pine Stumpage Quarterly'!L125</f>
        <v>287</v>
      </c>
      <c r="M124" s="3">
        <f>'Pine Stumpage Quarterly'!M125</f>
        <v>278</v>
      </c>
      <c r="N124" s="3">
        <f>'Pine Stumpage Quarterly'!N125</f>
        <v>286</v>
      </c>
      <c r="O124" s="3">
        <f>'Pine Stumpage Quarterly'!O125</f>
        <v>302</v>
      </c>
      <c r="P124" s="3">
        <f>'Pine Stumpage Quarterly'!P125</f>
        <v>223</v>
      </c>
      <c r="Q124" s="3">
        <f>'Pine Stumpage Quarterly'!Q125</f>
        <v>283</v>
      </c>
      <c r="R124" s="3">
        <f>'Pine Stumpage Quarterly'!R125</f>
        <v>302</v>
      </c>
      <c r="S124" s="3">
        <f>'Pine Stumpage Quarterly'!S125</f>
        <v>287</v>
      </c>
      <c r="T124" s="3">
        <f>'Pine Stumpage Quarterly'!T125</f>
        <v>188</v>
      </c>
      <c r="U124" s="3">
        <f>'Pine Stumpage Quarterly'!U125</f>
        <v>201</v>
      </c>
      <c r="V124" s="3">
        <f>'Pine Stumpage Quarterly'!V125</f>
        <v>290</v>
      </c>
      <c r="W124" s="3">
        <f>'Pine Stumpage Quarterly'!W125</f>
        <v>350</v>
      </c>
      <c r="X124" s="3">
        <f>'Pine Stumpage Quarterly'!X125</f>
        <v>230</v>
      </c>
      <c r="Y124" s="3">
        <f>'Pine Stumpage Quarterly'!Y125</f>
        <v>248</v>
      </c>
      <c r="Z124" s="3">
        <f>'Pine Stumpage Quarterly'!Z125</f>
        <v>15.09</v>
      </c>
      <c r="AA124" s="3">
        <f>'Pine Stumpage Quarterly'!AA125</f>
        <v>18.75</v>
      </c>
      <c r="AB124" s="3">
        <f>'Pine Stumpage Quarterly'!AB125</f>
        <v>20.29</v>
      </c>
      <c r="AC124" s="3">
        <f>'Pine Stumpage Quarterly'!AC125</f>
        <v>12.06</v>
      </c>
      <c r="AD124" s="3">
        <f>'Pine Stumpage Quarterly'!AD125</f>
        <v>24.59</v>
      </c>
      <c r="AE124" s="3">
        <f>'Pine Stumpage Quarterly'!AE125</f>
        <v>18.36</v>
      </c>
      <c r="AF124" s="3">
        <f>'Pine Stumpage Quarterly'!AF125</f>
        <v>14.2</v>
      </c>
      <c r="AG124" s="3">
        <f>'Pine Stumpage Quarterly'!AG125</f>
        <v>17.190000000000001</v>
      </c>
      <c r="AH124" s="3">
        <f>'Pine Stumpage Quarterly'!AH125</f>
        <v>17.850000000000001</v>
      </c>
      <c r="AI124" s="3">
        <f>'Pine Stumpage Quarterly'!AI125</f>
        <v>15.73</v>
      </c>
      <c r="AJ124" s="3">
        <f>'Pine Stumpage Quarterly'!AJ125</f>
        <v>18.38</v>
      </c>
      <c r="AK124" s="3">
        <f>'Pine Stumpage Quarterly'!AK125</f>
        <v>15.99</v>
      </c>
      <c r="AL124" s="3">
        <f>'Pine Stumpage Quarterly'!AL125</f>
        <v>13.17</v>
      </c>
      <c r="AM124" s="3">
        <f>'Pine Stumpage Quarterly'!AM125</f>
        <v>17.25</v>
      </c>
      <c r="AN124" s="3">
        <f>'Pine Stumpage Quarterly'!AN125</f>
        <v>18.43</v>
      </c>
      <c r="AO124" s="3">
        <f>'Pine Stumpage Quarterly'!AO125</f>
        <v>18.510000000000002</v>
      </c>
      <c r="AP124" s="3">
        <f>'Pine Stumpage Quarterly'!AP125</f>
        <v>23.17</v>
      </c>
      <c r="AQ124" s="3">
        <f>'Pine Stumpage Quarterly'!AQ125</f>
        <v>16.75</v>
      </c>
      <c r="AR124" s="3">
        <f>'Pine Stumpage Quarterly'!AR125</f>
        <v>22.11</v>
      </c>
      <c r="AS124" s="3">
        <f>'Pine Stumpage Quarterly'!AS125</f>
        <v>19.11</v>
      </c>
      <c r="AT124" s="3">
        <f>'Pine Stumpage Quarterly'!AT125</f>
        <v>18.22</v>
      </c>
      <c r="AU124" s="3">
        <f>'Pine Stumpage Quarterly'!AU125</f>
        <v>18.510000000000002</v>
      </c>
      <c r="AV124" s="3">
        <f>'Pine Stumpage Quarterly'!AX125</f>
        <v>164.13333333333333</v>
      </c>
      <c r="AW124" s="3"/>
      <c r="AX124" s="3">
        <f>'Pine Stumpage Quarterly'!AZ125</f>
        <v>201.70000000000002</v>
      </c>
      <c r="AY124" s="4">
        <f>SUMPRODUCT(D124:F124,'Price Average'!D$49:F$49)+SUMPRODUCT(H124:T124,'Price Average'!H$49:T$49)+SUMPRODUCT(V124:Y124,'Price Average'!V$49:Y$49)</f>
        <v>264.80784696745917</v>
      </c>
      <c r="AZ124" s="27">
        <f>SUMPRODUCT(Z124:AB124,'Price Average'!Z$49:AB$49)+SUMPRODUCT(AD124:AO124,'Price Average'!AD$49:AO$49)+SUMPRODUCT(AR124:AU124,'Price Average'!AR$49:AU$49)</f>
        <v>16.701756033920422</v>
      </c>
      <c r="BA124" s="5" t="str">
        <f t="shared" si="11"/>
        <v>2006:4</v>
      </c>
      <c r="BB124" s="3">
        <f t="shared" si="12"/>
        <v>264.80784696745917</v>
      </c>
    </row>
    <row r="125" spans="1:54" x14ac:dyDescent="0.25">
      <c r="A125" s="2">
        <v>2007</v>
      </c>
      <c r="B125" s="17">
        <v>1</v>
      </c>
      <c r="C125" s="2">
        <f t="shared" si="10"/>
        <v>121</v>
      </c>
      <c r="D125" s="3">
        <f>'Pine Stumpage Quarterly'!D126</f>
        <v>304</v>
      </c>
      <c r="E125" s="3">
        <f>'Pine Stumpage Quarterly'!E126</f>
        <v>336</v>
      </c>
      <c r="F125" s="3">
        <f>'Pine Stumpage Quarterly'!F126</f>
        <v>349</v>
      </c>
      <c r="G125" s="3">
        <f>'Pine Stumpage Quarterly'!G126</f>
        <v>226</v>
      </c>
      <c r="H125" s="3">
        <f>'Pine Stumpage Quarterly'!H126</f>
        <v>263</v>
      </c>
      <c r="I125" s="3">
        <f>'Pine Stumpage Quarterly'!I126</f>
        <v>280</v>
      </c>
      <c r="J125" s="3">
        <f>'Pine Stumpage Quarterly'!J126</f>
        <v>273</v>
      </c>
      <c r="K125" s="3">
        <f>'Pine Stumpage Quarterly'!K126</f>
        <v>315</v>
      </c>
      <c r="L125" s="3">
        <f>'Pine Stumpage Quarterly'!L126</f>
        <v>321</v>
      </c>
      <c r="M125" s="3">
        <f>'Pine Stumpage Quarterly'!M126</f>
        <v>315</v>
      </c>
      <c r="N125" s="3">
        <f>'Pine Stumpage Quarterly'!N126</f>
        <v>314</v>
      </c>
      <c r="O125" s="3">
        <f>'Pine Stumpage Quarterly'!O126</f>
        <v>300</v>
      </c>
      <c r="P125" s="3">
        <f>'Pine Stumpage Quarterly'!P126</f>
        <v>251</v>
      </c>
      <c r="Q125" s="3">
        <f>'Pine Stumpage Quarterly'!Q126</f>
        <v>348</v>
      </c>
      <c r="R125" s="3">
        <f>'Pine Stumpage Quarterly'!R126</f>
        <v>300</v>
      </c>
      <c r="S125" s="3">
        <f>'Pine Stumpage Quarterly'!S126</f>
        <v>309</v>
      </c>
      <c r="T125" s="3">
        <f>'Pine Stumpage Quarterly'!T126</f>
        <v>128</v>
      </c>
      <c r="U125" s="3">
        <f>'Pine Stumpage Quarterly'!U126</f>
        <v>195</v>
      </c>
      <c r="V125" s="3">
        <f>'Pine Stumpage Quarterly'!V126</f>
        <v>332</v>
      </c>
      <c r="W125" s="3">
        <f>'Pine Stumpage Quarterly'!W126</f>
        <v>350</v>
      </c>
      <c r="X125" s="3">
        <f>'Pine Stumpage Quarterly'!X126</f>
        <v>275</v>
      </c>
      <c r="Y125" s="3">
        <f>'Pine Stumpage Quarterly'!Y126</f>
        <v>290</v>
      </c>
      <c r="Z125" s="3">
        <f>'Pine Stumpage Quarterly'!Z126</f>
        <v>19.55</v>
      </c>
      <c r="AA125" s="3">
        <f>'Pine Stumpage Quarterly'!AA126</f>
        <v>23.47</v>
      </c>
      <c r="AB125" s="3">
        <f>'Pine Stumpage Quarterly'!AB126</f>
        <v>27.12</v>
      </c>
      <c r="AC125" s="3">
        <f>'Pine Stumpage Quarterly'!AC126</f>
        <v>24.12</v>
      </c>
      <c r="AD125" s="3">
        <f>'Pine Stumpage Quarterly'!AD126</f>
        <v>22.03</v>
      </c>
      <c r="AE125" s="3">
        <f>'Pine Stumpage Quarterly'!AE126</f>
        <v>21.16</v>
      </c>
      <c r="AF125" s="3">
        <f>'Pine Stumpage Quarterly'!AF126</f>
        <v>15.12</v>
      </c>
      <c r="AG125" s="3">
        <f>'Pine Stumpage Quarterly'!AG126</f>
        <v>19.399999999999999</v>
      </c>
      <c r="AH125" s="3">
        <f>'Pine Stumpage Quarterly'!AH126</f>
        <v>24.74</v>
      </c>
      <c r="AI125" s="3">
        <f>'Pine Stumpage Quarterly'!AI126</f>
        <v>22.61</v>
      </c>
      <c r="AJ125" s="3">
        <f>'Pine Stumpage Quarterly'!AJ126</f>
        <v>25.18</v>
      </c>
      <c r="AK125" s="3">
        <f>'Pine Stumpage Quarterly'!AK126</f>
        <v>21.88</v>
      </c>
      <c r="AL125" s="3">
        <f>'Pine Stumpage Quarterly'!AL126</f>
        <v>12.9</v>
      </c>
      <c r="AM125" s="3">
        <f>'Pine Stumpage Quarterly'!AM126</f>
        <v>19.16</v>
      </c>
      <c r="AN125" s="3">
        <f>'Pine Stumpage Quarterly'!AN126</f>
        <v>17.899999999999999</v>
      </c>
      <c r="AO125" s="3">
        <f>'Pine Stumpage Quarterly'!AO126</f>
        <v>20.22</v>
      </c>
      <c r="AP125" s="3">
        <f>'Pine Stumpage Quarterly'!AP126</f>
        <v>23.96</v>
      </c>
      <c r="AQ125" s="3">
        <f>'Pine Stumpage Quarterly'!AQ126</f>
        <v>14.58</v>
      </c>
      <c r="AR125" s="3">
        <f>'Pine Stumpage Quarterly'!AR126</f>
        <v>29.51</v>
      </c>
      <c r="AS125" s="3">
        <f>'Pine Stumpage Quarterly'!AS126</f>
        <v>20.74</v>
      </c>
      <c r="AT125" s="3">
        <f>'Pine Stumpage Quarterly'!AT126</f>
        <v>18.22</v>
      </c>
      <c r="AU125" s="3">
        <f>'Pine Stumpage Quarterly'!AU126</f>
        <v>21.87</v>
      </c>
      <c r="AV125" s="3">
        <f>'Pine Stumpage Quarterly'!AX126</f>
        <v>166.70000000000002</v>
      </c>
      <c r="AW125" s="3"/>
      <c r="AX125" s="3">
        <f>'Pine Stumpage Quarterly'!AZ126</f>
        <v>203.75566666666666</v>
      </c>
      <c r="AY125" s="4">
        <f>SUMPRODUCT(D125:F125,'Price Average'!D$49:F$49)+SUMPRODUCT(H125:T125,'Price Average'!H$49:T$49)+SUMPRODUCT(V125:Y125,'Price Average'!V$49:Y$49)</f>
        <v>285.14955691076284</v>
      </c>
      <c r="AZ125" s="27">
        <f>SUMPRODUCT(Z125:AB125,'Price Average'!Z$49:AB$49)+SUMPRODUCT(AD125:AO125,'Price Average'!AD$49:AO$49)+SUMPRODUCT(AR125:AU125,'Price Average'!AR$49:AU$49)</f>
        <v>19.357833659491199</v>
      </c>
      <c r="BA125" s="5" t="str">
        <f t="shared" si="11"/>
        <v>2007:1</v>
      </c>
      <c r="BB125" s="3">
        <f t="shared" si="12"/>
        <v>285.14955691076284</v>
      </c>
    </row>
    <row r="126" spans="1:54" x14ac:dyDescent="0.25">
      <c r="A126" s="2">
        <v>2007</v>
      </c>
      <c r="B126" s="2">
        <v>2</v>
      </c>
      <c r="C126" s="2">
        <f t="shared" si="10"/>
        <v>122</v>
      </c>
      <c r="D126" s="3">
        <f>'Pine Stumpage Quarterly'!D127</f>
        <v>287</v>
      </c>
      <c r="E126" s="3">
        <f>'Pine Stumpage Quarterly'!E127</f>
        <v>286</v>
      </c>
      <c r="F126" s="3">
        <f>'Pine Stumpage Quarterly'!F127</f>
        <v>365</v>
      </c>
      <c r="G126" s="3">
        <f>'Pine Stumpage Quarterly'!G127</f>
        <v>234</v>
      </c>
      <c r="H126" s="3">
        <f>'Pine Stumpage Quarterly'!H127</f>
        <v>284</v>
      </c>
      <c r="I126" s="3">
        <f>'Pine Stumpage Quarterly'!I127</f>
        <v>270</v>
      </c>
      <c r="J126" s="3">
        <f>'Pine Stumpage Quarterly'!J127</f>
        <v>246</v>
      </c>
      <c r="K126" s="3">
        <f>'Pine Stumpage Quarterly'!K127</f>
        <v>297</v>
      </c>
      <c r="L126" s="3">
        <f>'Pine Stumpage Quarterly'!L127</f>
        <v>314</v>
      </c>
      <c r="M126" s="3">
        <f>'Pine Stumpage Quarterly'!M127</f>
        <v>306</v>
      </c>
      <c r="N126" s="3">
        <f>'Pine Stumpage Quarterly'!N127</f>
        <v>276</v>
      </c>
      <c r="O126" s="3">
        <f>'Pine Stumpage Quarterly'!O127</f>
        <v>289</v>
      </c>
      <c r="P126" s="3">
        <f>'Pine Stumpage Quarterly'!P127</f>
        <v>183</v>
      </c>
      <c r="Q126" s="3">
        <f>'Pine Stumpage Quarterly'!Q127</f>
        <v>297</v>
      </c>
      <c r="R126" s="3">
        <f>'Pine Stumpage Quarterly'!R127</f>
        <v>255</v>
      </c>
      <c r="S126" s="3">
        <f>'Pine Stumpage Quarterly'!S127</f>
        <v>311</v>
      </c>
      <c r="T126" s="3">
        <f>'Pine Stumpage Quarterly'!T127</f>
        <v>147</v>
      </c>
      <c r="U126" s="3">
        <f>'Pine Stumpage Quarterly'!U127</f>
        <v>188</v>
      </c>
      <c r="V126" s="3">
        <f>'Pine Stumpage Quarterly'!V127</f>
        <v>317</v>
      </c>
      <c r="W126" s="3">
        <f>'Pine Stumpage Quarterly'!W127</f>
        <v>289</v>
      </c>
      <c r="X126" s="3">
        <f>'Pine Stumpage Quarterly'!X127</f>
        <v>251</v>
      </c>
      <c r="Y126" s="3">
        <f>'Pine Stumpage Quarterly'!Y127</f>
        <v>269</v>
      </c>
      <c r="Z126" s="3">
        <f>'Pine Stumpage Quarterly'!Z127</f>
        <v>15.87</v>
      </c>
      <c r="AA126" s="3">
        <f>'Pine Stumpage Quarterly'!AA127</f>
        <v>18.21</v>
      </c>
      <c r="AB126" s="3">
        <f>'Pine Stumpage Quarterly'!AB127</f>
        <v>26.95</v>
      </c>
      <c r="AC126" s="3">
        <f>'Pine Stumpage Quarterly'!AC127</f>
        <v>22.11</v>
      </c>
      <c r="AD126" s="3">
        <f>'Pine Stumpage Quarterly'!AD127</f>
        <v>23.97</v>
      </c>
      <c r="AE126" s="3">
        <f>'Pine Stumpage Quarterly'!AE127</f>
        <v>19.260000000000002</v>
      </c>
      <c r="AF126" s="3">
        <f>'Pine Stumpage Quarterly'!AF127</f>
        <v>15.03</v>
      </c>
      <c r="AG126" s="3">
        <f>'Pine Stumpage Quarterly'!AG127</f>
        <v>19.010000000000002</v>
      </c>
      <c r="AH126" s="3">
        <f>'Pine Stumpage Quarterly'!AH127</f>
        <v>24</v>
      </c>
      <c r="AI126" s="3">
        <f>'Pine Stumpage Quarterly'!AI127</f>
        <v>18.04</v>
      </c>
      <c r="AJ126" s="3">
        <f>'Pine Stumpage Quarterly'!AJ127</f>
        <v>20.29</v>
      </c>
      <c r="AK126" s="3">
        <f>'Pine Stumpage Quarterly'!AK127</f>
        <v>19.190000000000001</v>
      </c>
      <c r="AL126" s="3">
        <f>'Pine Stumpage Quarterly'!AL127</f>
        <v>11.14</v>
      </c>
      <c r="AM126" s="3">
        <f>'Pine Stumpage Quarterly'!AM127</f>
        <v>18.350000000000001</v>
      </c>
      <c r="AN126" s="3">
        <f>'Pine Stumpage Quarterly'!AN127</f>
        <v>17.190000000000001</v>
      </c>
      <c r="AO126" s="3">
        <f>'Pine Stumpage Quarterly'!AO127</f>
        <v>19.079999999999998</v>
      </c>
      <c r="AP126" s="3">
        <f>'Pine Stumpage Quarterly'!AP127</f>
        <v>20.25</v>
      </c>
      <c r="AQ126" s="3">
        <f>'Pine Stumpage Quarterly'!AQ127</f>
        <v>15.14</v>
      </c>
      <c r="AR126" s="3">
        <f>'Pine Stumpage Quarterly'!AR127</f>
        <v>28.65</v>
      </c>
      <c r="AS126" s="3">
        <f>'Pine Stumpage Quarterly'!AS127</f>
        <v>21.98</v>
      </c>
      <c r="AT126" s="3">
        <f>'Pine Stumpage Quarterly'!AT127</f>
        <v>20.100000000000001</v>
      </c>
      <c r="AU126" s="3">
        <f>'Pine Stumpage Quarterly'!AU127</f>
        <v>20.62</v>
      </c>
      <c r="AV126" s="3">
        <f>'Pine Stumpage Quarterly'!AX127</f>
        <v>172.83333333333334</v>
      </c>
      <c r="AW126" s="3"/>
      <c r="AX126" s="3">
        <f>'Pine Stumpage Quarterly'!AZ127</f>
        <v>207.66233333333332</v>
      </c>
      <c r="AY126" s="4">
        <f>SUMPRODUCT(D126:F126,'Price Average'!D$49:F$49)+SUMPRODUCT(H126:T126,'Price Average'!H$49:T$49)+SUMPRODUCT(V126:Y126,'Price Average'!V$49:Y$49)</f>
        <v>271.33485635332795</v>
      </c>
      <c r="AZ126" s="27">
        <f>SUMPRODUCT(Z126:AB126,'Price Average'!Z$49:AB$49)+SUMPRODUCT(AD126:AO126,'Price Average'!AD$49:AO$49)+SUMPRODUCT(AR126:AU126,'Price Average'!AR$49:AU$49)</f>
        <v>18.366739073711678</v>
      </c>
      <c r="BA126" s="5" t="str">
        <f t="shared" si="11"/>
        <v>2007:2</v>
      </c>
      <c r="BB126" s="3">
        <f t="shared" si="12"/>
        <v>271.33485635332795</v>
      </c>
    </row>
    <row r="127" spans="1:54" x14ac:dyDescent="0.25">
      <c r="A127" s="2">
        <v>2007</v>
      </c>
      <c r="B127" s="2">
        <v>3</v>
      </c>
      <c r="C127" s="2">
        <f t="shared" si="10"/>
        <v>123</v>
      </c>
      <c r="D127" s="3">
        <f>'Pine Stumpage Quarterly'!D128</f>
        <v>277</v>
      </c>
      <c r="E127" s="3">
        <f>'Pine Stumpage Quarterly'!E128</f>
        <v>277</v>
      </c>
      <c r="F127" s="3">
        <f>'Pine Stumpage Quarterly'!F128</f>
        <v>377</v>
      </c>
      <c r="G127" s="3">
        <f>'Pine Stumpage Quarterly'!G128</f>
        <v>278</v>
      </c>
      <c r="H127" s="3">
        <f>'Pine Stumpage Quarterly'!H128</f>
        <v>290</v>
      </c>
      <c r="I127" s="3">
        <f>'Pine Stumpage Quarterly'!I128</f>
        <v>256</v>
      </c>
      <c r="J127" s="3">
        <f>'Pine Stumpage Quarterly'!J128</f>
        <v>303</v>
      </c>
      <c r="K127" s="3">
        <f>'Pine Stumpage Quarterly'!K128</f>
        <v>287</v>
      </c>
      <c r="L127" s="3">
        <f>'Pine Stumpage Quarterly'!L128</f>
        <v>327</v>
      </c>
      <c r="M127" s="3">
        <f>'Pine Stumpage Quarterly'!M128</f>
        <v>305</v>
      </c>
      <c r="N127" s="3">
        <f>'Pine Stumpage Quarterly'!N128</f>
        <v>268</v>
      </c>
      <c r="O127" s="3">
        <f>'Pine Stumpage Quarterly'!O128</f>
        <v>308</v>
      </c>
      <c r="P127" s="3">
        <f>'Pine Stumpage Quarterly'!P128</f>
        <v>195</v>
      </c>
      <c r="Q127" s="3">
        <f>'Pine Stumpage Quarterly'!Q128</f>
        <v>269</v>
      </c>
      <c r="R127" s="3">
        <f>'Pine Stumpage Quarterly'!R128</f>
        <v>307</v>
      </c>
      <c r="S127" s="3">
        <f>'Pine Stumpage Quarterly'!S128</f>
        <v>309</v>
      </c>
      <c r="T127" s="3">
        <f>'Pine Stumpage Quarterly'!T128</f>
        <v>113</v>
      </c>
      <c r="U127" s="3">
        <f>'Pine Stumpage Quarterly'!U128</f>
        <v>140</v>
      </c>
      <c r="V127" s="3">
        <f>'Pine Stumpage Quarterly'!V128</f>
        <v>324</v>
      </c>
      <c r="W127" s="3">
        <f>'Pine Stumpage Quarterly'!W128</f>
        <v>332</v>
      </c>
      <c r="X127" s="3">
        <f>'Pine Stumpage Quarterly'!X128</f>
        <v>252</v>
      </c>
      <c r="Y127" s="3">
        <f>'Pine Stumpage Quarterly'!Y128</f>
        <v>283</v>
      </c>
      <c r="Z127" s="3">
        <f>'Pine Stumpage Quarterly'!Z128</f>
        <v>17.25</v>
      </c>
      <c r="AA127" s="3">
        <f>'Pine Stumpage Quarterly'!AA128</f>
        <v>17.71</v>
      </c>
      <c r="AB127" s="3">
        <f>'Pine Stumpage Quarterly'!AB128</f>
        <v>24.95</v>
      </c>
      <c r="AC127" s="3">
        <f>'Pine Stumpage Quarterly'!AC128</f>
        <v>28.81</v>
      </c>
      <c r="AD127" s="3">
        <f>'Pine Stumpage Quarterly'!AD128</f>
        <v>21.01</v>
      </c>
      <c r="AE127" s="3">
        <f>'Pine Stumpage Quarterly'!AE128</f>
        <v>18.91</v>
      </c>
      <c r="AF127" s="3">
        <f>'Pine Stumpage Quarterly'!AF128</f>
        <v>12.05</v>
      </c>
      <c r="AG127" s="3">
        <f>'Pine Stumpage Quarterly'!AG128</f>
        <v>19.28</v>
      </c>
      <c r="AH127" s="3">
        <f>'Pine Stumpage Quarterly'!AH128</f>
        <v>25.89</v>
      </c>
      <c r="AI127" s="3">
        <f>'Pine Stumpage Quarterly'!AI128</f>
        <v>16.23</v>
      </c>
      <c r="AJ127" s="3">
        <f>'Pine Stumpage Quarterly'!AJ128</f>
        <v>18.52</v>
      </c>
      <c r="AK127" s="3">
        <f>'Pine Stumpage Quarterly'!AK128</f>
        <v>17.059999999999999</v>
      </c>
      <c r="AL127" s="3">
        <f>'Pine Stumpage Quarterly'!AL128</f>
        <v>13.28</v>
      </c>
      <c r="AM127" s="3">
        <f>'Pine Stumpage Quarterly'!AM128</f>
        <v>18.170000000000002</v>
      </c>
      <c r="AN127" s="3">
        <f>'Pine Stumpage Quarterly'!AN128</f>
        <v>17</v>
      </c>
      <c r="AO127" s="3">
        <f>'Pine Stumpage Quarterly'!AO128</f>
        <v>18.45</v>
      </c>
      <c r="AP127" s="3">
        <f>'Pine Stumpage Quarterly'!AP128</f>
        <v>28.14</v>
      </c>
      <c r="AQ127" s="3">
        <f>'Pine Stumpage Quarterly'!AQ128</f>
        <v>24.79</v>
      </c>
      <c r="AR127" s="3">
        <f>'Pine Stumpage Quarterly'!AR128</f>
        <v>34.32</v>
      </c>
      <c r="AS127" s="3">
        <f>'Pine Stumpage Quarterly'!AS128</f>
        <v>39.68</v>
      </c>
      <c r="AT127" s="3">
        <f>'Pine Stumpage Quarterly'!AT128</f>
        <v>20.46</v>
      </c>
      <c r="AU127" s="3">
        <f>'Pine Stumpage Quarterly'!AU128</f>
        <v>22.63</v>
      </c>
      <c r="AV127" s="3">
        <f>'Pine Stumpage Quarterly'!AX128</f>
        <v>173.66666666666666</v>
      </c>
      <c r="AW127" s="3"/>
      <c r="AX127" s="3">
        <f>'Pine Stumpage Quarterly'!AZ128</f>
        <v>208.23533333333333</v>
      </c>
      <c r="AY127" s="4">
        <f>SUMPRODUCT(D127:F127,'Price Average'!D$49:F$49)+SUMPRODUCT(H127:T127,'Price Average'!H$49:T$49)+SUMPRODUCT(V127:Y127,'Price Average'!V$49:Y$49)</f>
        <v>275.3437562532755</v>
      </c>
      <c r="AZ127" s="27">
        <f>SUMPRODUCT(Z127:AB127,'Price Average'!Z$49:AB$49)+SUMPRODUCT(AD127:AO127,'Price Average'!AD$49:AO$49)+SUMPRODUCT(AR127:AU127,'Price Average'!AR$49:AU$49)</f>
        <v>17.965211350293544</v>
      </c>
      <c r="BA127" s="5" t="str">
        <f t="shared" si="11"/>
        <v>2007:3</v>
      </c>
      <c r="BB127" s="3">
        <f t="shared" si="12"/>
        <v>275.3437562532755</v>
      </c>
    </row>
    <row r="128" spans="1:54" x14ac:dyDescent="0.25">
      <c r="A128" s="2">
        <v>2007</v>
      </c>
      <c r="B128" s="2">
        <v>4</v>
      </c>
      <c r="C128" s="2">
        <f t="shared" ref="C128:C147" si="13">C127+1</f>
        <v>124</v>
      </c>
      <c r="D128" s="3">
        <f>'Pine Stumpage Quarterly'!D129</f>
        <v>264</v>
      </c>
      <c r="E128" s="3">
        <f>'Pine Stumpage Quarterly'!E129</f>
        <v>296</v>
      </c>
      <c r="F128" s="3">
        <f>'Pine Stumpage Quarterly'!F129</f>
        <v>351</v>
      </c>
      <c r="G128" s="3">
        <f>'Pine Stumpage Quarterly'!G129</f>
        <v>274</v>
      </c>
      <c r="H128" s="3">
        <f>'Pine Stumpage Quarterly'!H129</f>
        <v>284</v>
      </c>
      <c r="I128" s="3">
        <f>'Pine Stumpage Quarterly'!I129</f>
        <v>267</v>
      </c>
      <c r="J128" s="3">
        <f>'Pine Stumpage Quarterly'!J129</f>
        <v>297</v>
      </c>
      <c r="K128" s="3">
        <f>'Pine Stumpage Quarterly'!K129</f>
        <v>275</v>
      </c>
      <c r="L128" s="3">
        <f>'Pine Stumpage Quarterly'!L129</f>
        <v>329</v>
      </c>
      <c r="M128" s="3">
        <f>'Pine Stumpage Quarterly'!M129</f>
        <v>298</v>
      </c>
      <c r="N128" s="3">
        <f>'Pine Stumpage Quarterly'!N129</f>
        <v>259</v>
      </c>
      <c r="O128" s="3">
        <f>'Pine Stumpage Quarterly'!O129</f>
        <v>296</v>
      </c>
      <c r="P128" s="3">
        <f>'Pine Stumpage Quarterly'!P129</f>
        <v>179</v>
      </c>
      <c r="Q128" s="3">
        <f>'Pine Stumpage Quarterly'!Q129</f>
        <v>272</v>
      </c>
      <c r="R128" s="3">
        <f>'Pine Stumpage Quarterly'!R129</f>
        <v>260</v>
      </c>
      <c r="S128" s="3">
        <f>'Pine Stumpage Quarterly'!S129</f>
        <v>293</v>
      </c>
      <c r="T128" s="3">
        <f>'Pine Stumpage Quarterly'!T129</f>
        <v>153</v>
      </c>
      <c r="U128" s="3">
        <f>'Pine Stumpage Quarterly'!U129</f>
        <v>188</v>
      </c>
      <c r="V128" s="3">
        <f>'Pine Stumpage Quarterly'!V129</f>
        <v>293</v>
      </c>
      <c r="W128" s="3">
        <f>'Pine Stumpage Quarterly'!W129</f>
        <v>381</v>
      </c>
      <c r="X128" s="3">
        <f>'Pine Stumpage Quarterly'!X129</f>
        <v>261</v>
      </c>
      <c r="Y128" s="3">
        <f>'Pine Stumpage Quarterly'!Y129</f>
        <v>266</v>
      </c>
      <c r="Z128" s="3">
        <f>'Pine Stumpage Quarterly'!Z129</f>
        <v>17.75</v>
      </c>
      <c r="AA128" s="3">
        <f>'Pine Stumpage Quarterly'!AA129</f>
        <v>20.43</v>
      </c>
      <c r="AB128" s="3">
        <f>'Pine Stumpage Quarterly'!AB129</f>
        <v>30.06</v>
      </c>
      <c r="AC128" s="3">
        <f>'Pine Stumpage Quarterly'!AC129</f>
        <v>28.48</v>
      </c>
      <c r="AD128" s="3">
        <f>'Pine Stumpage Quarterly'!AD129</f>
        <v>21.43</v>
      </c>
      <c r="AE128" s="3">
        <f>'Pine Stumpage Quarterly'!AE129</f>
        <v>20.27</v>
      </c>
      <c r="AF128" s="3">
        <f>'Pine Stumpage Quarterly'!AF129</f>
        <v>17.649999999999999</v>
      </c>
      <c r="AG128" s="3">
        <f>'Pine Stumpage Quarterly'!AG129</f>
        <v>19.829999999999998</v>
      </c>
      <c r="AH128" s="3">
        <f>'Pine Stumpage Quarterly'!AH129</f>
        <v>28.48</v>
      </c>
      <c r="AI128" s="3">
        <f>'Pine Stumpage Quarterly'!AI129</f>
        <v>13.86</v>
      </c>
      <c r="AJ128" s="3">
        <f>'Pine Stumpage Quarterly'!AJ129</f>
        <v>23</v>
      </c>
      <c r="AK128" s="3">
        <f>'Pine Stumpage Quarterly'!AK129</f>
        <v>23.11</v>
      </c>
      <c r="AL128" s="3">
        <f>'Pine Stumpage Quarterly'!AL129</f>
        <v>11.71</v>
      </c>
      <c r="AM128" s="3">
        <f>'Pine Stumpage Quarterly'!AM129</f>
        <v>17.329999999999998</v>
      </c>
      <c r="AN128" s="3">
        <f>'Pine Stumpage Quarterly'!AN129</f>
        <v>17</v>
      </c>
      <c r="AO128" s="3">
        <f>'Pine Stumpage Quarterly'!AO129</f>
        <v>17.64</v>
      </c>
      <c r="AP128" s="3">
        <f>'Pine Stumpage Quarterly'!AP129</f>
        <v>20.64</v>
      </c>
      <c r="AQ128" s="3">
        <f>'Pine Stumpage Quarterly'!AQ129</f>
        <v>18.89</v>
      </c>
      <c r="AR128" s="3">
        <f>'Pine Stumpage Quarterly'!AR129</f>
        <v>36.590000000000003</v>
      </c>
      <c r="AS128" s="3">
        <f>'Pine Stumpage Quarterly'!AS129</f>
        <v>37.03</v>
      </c>
      <c r="AT128" s="3">
        <f>'Pine Stumpage Quarterly'!AT129</f>
        <v>16.649999999999999</v>
      </c>
      <c r="AU128" s="3">
        <f>'Pine Stumpage Quarterly'!AU129</f>
        <v>20.57</v>
      </c>
      <c r="AV128" s="3">
        <f>'Pine Stumpage Quarterly'!AX129</f>
        <v>177.43333333333331</v>
      </c>
      <c r="AW128" s="3"/>
      <c r="AX128" s="3">
        <f>'Pine Stumpage Quarterly'!AZ129</f>
        <v>209.71633333333332</v>
      </c>
      <c r="AY128" s="4">
        <f>SUMPRODUCT(D128:F128,'Price Average'!D$49:F$49)+SUMPRODUCT(H128:T128,'Price Average'!H$49:T$49)+SUMPRODUCT(V128:Y128,'Price Average'!V$49:Y$49)</f>
        <v>269.77677593024919</v>
      </c>
      <c r="AZ128" s="27">
        <f>SUMPRODUCT(Z128:AB128,'Price Average'!Z$49:AB$49)+SUMPRODUCT(AD128:AO128,'Price Average'!AD$49:AO$49)+SUMPRODUCT(AR128:AU128,'Price Average'!AR$49:AU$49)</f>
        <v>19.32893542074364</v>
      </c>
      <c r="BA128" s="5" t="str">
        <f t="shared" si="11"/>
        <v>2007:4</v>
      </c>
      <c r="BB128" s="3">
        <f t="shared" si="12"/>
        <v>269.77677593024919</v>
      </c>
    </row>
    <row r="129" spans="1:54" x14ac:dyDescent="0.25">
      <c r="A129" s="2">
        <v>2008</v>
      </c>
      <c r="B129" s="17">
        <v>1</v>
      </c>
      <c r="C129" s="2">
        <f t="shared" si="13"/>
        <v>125</v>
      </c>
      <c r="D129" s="3">
        <f>'Pine Stumpage Quarterly'!D130</f>
        <v>250</v>
      </c>
      <c r="E129" s="3">
        <f>'Pine Stumpage Quarterly'!E130</f>
        <v>268</v>
      </c>
      <c r="F129" s="3">
        <f>'Pine Stumpage Quarterly'!F130</f>
        <v>302</v>
      </c>
      <c r="G129" s="3">
        <f>'Pine Stumpage Quarterly'!G130</f>
        <v>227</v>
      </c>
      <c r="H129" s="3">
        <f>'Pine Stumpage Quarterly'!H130</f>
        <v>269</v>
      </c>
      <c r="I129" s="3">
        <f>'Pine Stumpage Quarterly'!I130</f>
        <v>273</v>
      </c>
      <c r="J129" s="3">
        <f>'Pine Stumpage Quarterly'!J130</f>
        <v>227</v>
      </c>
      <c r="K129" s="3">
        <f>'Pine Stumpage Quarterly'!K130</f>
        <v>257</v>
      </c>
      <c r="L129" s="3">
        <f>'Pine Stumpage Quarterly'!L130</f>
        <v>304</v>
      </c>
      <c r="M129" s="3">
        <f>'Pine Stumpage Quarterly'!M130</f>
        <v>283</v>
      </c>
      <c r="N129" s="3">
        <f>'Pine Stumpage Quarterly'!N130</f>
        <v>246</v>
      </c>
      <c r="O129" s="3">
        <f>'Pine Stumpage Quarterly'!O130</f>
        <v>282</v>
      </c>
      <c r="P129" s="3">
        <f>'Pine Stumpage Quarterly'!P130</f>
        <v>209</v>
      </c>
      <c r="Q129" s="3">
        <f>'Pine Stumpage Quarterly'!Q130</f>
        <v>258</v>
      </c>
      <c r="R129" s="3">
        <f>'Pine Stumpage Quarterly'!R130</f>
        <v>258</v>
      </c>
      <c r="S129" s="3">
        <f>'Pine Stumpage Quarterly'!S130</f>
        <v>276</v>
      </c>
      <c r="T129" s="3">
        <f>'Pine Stumpage Quarterly'!T130</f>
        <v>132</v>
      </c>
      <c r="U129" s="3">
        <f>'Pine Stumpage Quarterly'!U130</f>
        <v>174</v>
      </c>
      <c r="V129" s="3">
        <f>'Pine Stumpage Quarterly'!V130</f>
        <v>256</v>
      </c>
      <c r="W129" s="3">
        <f>'Pine Stumpage Quarterly'!W130</f>
        <v>311</v>
      </c>
      <c r="X129" s="3">
        <f>'Pine Stumpage Quarterly'!X130</f>
        <v>245</v>
      </c>
      <c r="Y129" s="3">
        <f>'Pine Stumpage Quarterly'!Y130</f>
        <v>259</v>
      </c>
      <c r="Z129" s="3">
        <f>'Pine Stumpage Quarterly'!Z130</f>
        <v>20.09</v>
      </c>
      <c r="AA129" s="3">
        <f>'Pine Stumpage Quarterly'!AA130</f>
        <v>26.01</v>
      </c>
      <c r="AB129" s="3">
        <f>'Pine Stumpage Quarterly'!AB130</f>
        <v>30.4</v>
      </c>
      <c r="AC129" s="3">
        <f>'Pine Stumpage Quarterly'!AC130</f>
        <v>32.159999999999997</v>
      </c>
      <c r="AD129" s="3">
        <f>'Pine Stumpage Quarterly'!AD130</f>
        <v>22.12</v>
      </c>
      <c r="AE129" s="3">
        <f>'Pine Stumpage Quarterly'!AE130</f>
        <v>21.35</v>
      </c>
      <c r="AF129" s="3">
        <f>'Pine Stumpage Quarterly'!AF130</f>
        <v>16.75</v>
      </c>
      <c r="AG129" s="3">
        <f>'Pine Stumpage Quarterly'!AG130</f>
        <v>20.260000000000002</v>
      </c>
      <c r="AH129" s="3">
        <f>'Pine Stumpage Quarterly'!AH130</f>
        <v>33</v>
      </c>
      <c r="AI129" s="3">
        <f>'Pine Stumpage Quarterly'!AI130</f>
        <v>20.059999999999999</v>
      </c>
      <c r="AJ129" s="3">
        <f>'Pine Stumpage Quarterly'!AJ130</f>
        <v>21.12</v>
      </c>
      <c r="AK129" s="3">
        <f>'Pine Stumpage Quarterly'!AK130</f>
        <v>24.72</v>
      </c>
      <c r="AL129" s="3">
        <f>'Pine Stumpage Quarterly'!AL130</f>
        <v>12.38</v>
      </c>
      <c r="AM129" s="3">
        <f>'Pine Stumpage Quarterly'!AM130</f>
        <v>17.87</v>
      </c>
      <c r="AN129" s="3">
        <f>'Pine Stumpage Quarterly'!AN130</f>
        <v>17.2</v>
      </c>
      <c r="AO129" s="3">
        <f>'Pine Stumpage Quarterly'!AO130</f>
        <v>19.260000000000002</v>
      </c>
      <c r="AP129" s="3">
        <f>'Pine Stumpage Quarterly'!AP130</f>
        <v>22.24</v>
      </c>
      <c r="AQ129" s="3">
        <f>'Pine Stumpage Quarterly'!AQ130</f>
        <v>22.45</v>
      </c>
      <c r="AR129" s="3">
        <f>'Pine Stumpage Quarterly'!AR130</f>
        <v>33.020000000000003</v>
      </c>
      <c r="AS129" s="3">
        <f>'Pine Stumpage Quarterly'!AS130</f>
        <v>28.69</v>
      </c>
      <c r="AT129" s="3">
        <f>'Pine Stumpage Quarterly'!AT130</f>
        <v>17.86</v>
      </c>
      <c r="AU129" s="3">
        <f>'Pine Stumpage Quarterly'!AU130</f>
        <v>18.04</v>
      </c>
      <c r="AV129" s="3">
        <f>'Pine Stumpage Quarterly'!AX130</f>
        <v>183.86666666666667</v>
      </c>
      <c r="AW129" s="3"/>
      <c r="AX129" s="3">
        <f>'Pine Stumpage Quarterly'!AZ130</f>
        <v>212.10033333333334</v>
      </c>
      <c r="AY129" s="4">
        <f>SUMPRODUCT(D129:F129,'Price Average'!D$49:F$49)+SUMPRODUCT(H129:T129,'Price Average'!H$49:T$49)+SUMPRODUCT(V129:Y129,'Price Average'!V$49:Y$49)</f>
        <v>249.65161513173567</v>
      </c>
      <c r="AZ129" s="27">
        <f>SUMPRODUCT(Z129:AB129,'Price Average'!Z$49:AB$49)+SUMPRODUCT(AD129:AO129,'Price Average'!AD$49:AO$49)+SUMPRODUCT(AR129:AU129,'Price Average'!AR$49:AU$49)</f>
        <v>20.590636007827793</v>
      </c>
      <c r="BA129" s="5" t="str">
        <f t="shared" si="11"/>
        <v>2008:1</v>
      </c>
      <c r="BB129" s="3">
        <f t="shared" si="12"/>
        <v>249.65161513173567</v>
      </c>
    </row>
    <row r="130" spans="1:54" x14ac:dyDescent="0.25">
      <c r="A130" s="2">
        <v>2008</v>
      </c>
      <c r="B130" s="2">
        <v>2</v>
      </c>
      <c r="C130" s="2">
        <f t="shared" si="13"/>
        <v>126</v>
      </c>
      <c r="D130" s="3">
        <f>'Pine Stumpage Quarterly'!D131</f>
        <v>251</v>
      </c>
      <c r="E130" s="3">
        <f>'Pine Stumpage Quarterly'!E131</f>
        <v>279</v>
      </c>
      <c r="F130" s="3">
        <f>'Pine Stumpage Quarterly'!F131</f>
        <v>238</v>
      </c>
      <c r="G130" s="3">
        <f>'Pine Stumpage Quarterly'!G131</f>
        <v>182</v>
      </c>
      <c r="H130" s="3">
        <f>'Pine Stumpage Quarterly'!H131</f>
        <v>242</v>
      </c>
      <c r="I130" s="3">
        <f>'Pine Stumpage Quarterly'!I131</f>
        <v>257</v>
      </c>
      <c r="J130" s="3">
        <f>'Pine Stumpage Quarterly'!J131</f>
        <v>219</v>
      </c>
      <c r="K130" s="3">
        <f>'Pine Stumpage Quarterly'!K131</f>
        <v>244</v>
      </c>
      <c r="L130" s="3">
        <f>'Pine Stumpage Quarterly'!L131</f>
        <v>252</v>
      </c>
      <c r="M130" s="3">
        <f>'Pine Stumpage Quarterly'!M131</f>
        <v>268</v>
      </c>
      <c r="N130" s="3">
        <f>'Pine Stumpage Quarterly'!N131</f>
        <v>215</v>
      </c>
      <c r="O130" s="3">
        <f>'Pine Stumpage Quarterly'!O131</f>
        <v>267</v>
      </c>
      <c r="P130" s="3">
        <f>'Pine Stumpage Quarterly'!P131</f>
        <v>238</v>
      </c>
      <c r="Q130" s="3">
        <f>'Pine Stumpage Quarterly'!Q131</f>
        <v>257</v>
      </c>
      <c r="R130" s="3">
        <f>'Pine Stumpage Quarterly'!R131</f>
        <v>251</v>
      </c>
      <c r="S130" s="3">
        <f>'Pine Stumpage Quarterly'!S131</f>
        <v>256</v>
      </c>
      <c r="T130" s="3">
        <f>'Pine Stumpage Quarterly'!T131</f>
        <v>109</v>
      </c>
      <c r="U130" s="3">
        <f>'Pine Stumpage Quarterly'!U131</f>
        <v>211</v>
      </c>
      <c r="V130" s="3">
        <f>'Pine Stumpage Quarterly'!V131</f>
        <v>244</v>
      </c>
      <c r="W130" s="3">
        <f>'Pine Stumpage Quarterly'!W131</f>
        <v>241</v>
      </c>
      <c r="X130" s="3">
        <f>'Pine Stumpage Quarterly'!X131</f>
        <v>185</v>
      </c>
      <c r="Y130" s="3">
        <f>'Pine Stumpage Quarterly'!Y131</f>
        <v>263</v>
      </c>
      <c r="Z130" s="3">
        <f>'Pine Stumpage Quarterly'!Z131</f>
        <v>17.8</v>
      </c>
      <c r="AA130" s="3">
        <f>'Pine Stumpage Quarterly'!AA131</f>
        <v>21.49</v>
      </c>
      <c r="AB130" s="3">
        <f>'Pine Stumpage Quarterly'!AB131</f>
        <v>23.72</v>
      </c>
      <c r="AC130" s="3">
        <f>'Pine Stumpage Quarterly'!AC131</f>
        <v>24.46</v>
      </c>
      <c r="AD130" s="3">
        <f>'Pine Stumpage Quarterly'!AD131</f>
        <v>22.16</v>
      </c>
      <c r="AE130" s="3">
        <f>'Pine Stumpage Quarterly'!AE131</f>
        <v>21.56</v>
      </c>
      <c r="AF130" s="3">
        <f>'Pine Stumpage Quarterly'!AF131</f>
        <v>15.12</v>
      </c>
      <c r="AG130" s="3">
        <f>'Pine Stumpage Quarterly'!AG131</f>
        <v>19.39</v>
      </c>
      <c r="AH130" s="3">
        <f>'Pine Stumpage Quarterly'!AH131</f>
        <v>31.49</v>
      </c>
      <c r="AI130" s="3">
        <f>'Pine Stumpage Quarterly'!AI131</f>
        <v>19.489999999999998</v>
      </c>
      <c r="AJ130" s="3">
        <f>'Pine Stumpage Quarterly'!AJ131</f>
        <v>20.45</v>
      </c>
      <c r="AK130" s="3">
        <f>'Pine Stumpage Quarterly'!AK131</f>
        <v>22.81</v>
      </c>
      <c r="AL130" s="3">
        <f>'Pine Stumpage Quarterly'!AL131</f>
        <v>12.86</v>
      </c>
      <c r="AM130" s="3">
        <f>'Pine Stumpage Quarterly'!AM131</f>
        <v>15.57</v>
      </c>
      <c r="AN130" s="3">
        <f>'Pine Stumpage Quarterly'!AN131</f>
        <v>18.55</v>
      </c>
      <c r="AO130" s="3">
        <f>'Pine Stumpage Quarterly'!AO131</f>
        <v>21.11</v>
      </c>
      <c r="AP130" s="3">
        <f>'Pine Stumpage Quarterly'!AP131</f>
        <v>20.21</v>
      </c>
      <c r="AQ130" s="3">
        <f>'Pine Stumpage Quarterly'!AQ131</f>
        <v>19.88</v>
      </c>
      <c r="AR130" s="3">
        <f>'Pine Stumpage Quarterly'!AR131</f>
        <v>25.88</v>
      </c>
      <c r="AS130" s="3">
        <f>'Pine Stumpage Quarterly'!AS131</f>
        <v>19.91</v>
      </c>
      <c r="AT130" s="3">
        <f>'Pine Stumpage Quarterly'!AT131</f>
        <v>15.97</v>
      </c>
      <c r="AU130" s="3">
        <f>'Pine Stumpage Quarterly'!AU131</f>
        <v>19.53</v>
      </c>
      <c r="AV130" s="3">
        <f>'Pine Stumpage Quarterly'!AX131</f>
        <v>196</v>
      </c>
      <c r="AW130" s="3"/>
      <c r="AX130" s="3">
        <f>'Pine Stumpage Quarterly'!AZ131</f>
        <v>216.75666666666666</v>
      </c>
      <c r="AY130" s="4">
        <f>SUMPRODUCT(D130:F130,'Price Average'!D$49:F$49)+SUMPRODUCT(H130:T130,'Price Average'!H$49:T$49)+SUMPRODUCT(V130:Y130,'Price Average'!V$49:Y$49)</f>
        <v>228.89374672447477</v>
      </c>
      <c r="AZ130" s="27">
        <f>SUMPRODUCT(Z130:AB130,'Price Average'!Z$49:AB$49)+SUMPRODUCT(AD130:AO130,'Price Average'!AD$49:AO$49)+SUMPRODUCT(AR130:AU130,'Price Average'!AR$49:AU$49)</f>
        <v>19.193080234833658</v>
      </c>
      <c r="BA130" s="5" t="str">
        <f t="shared" si="11"/>
        <v>2008:2</v>
      </c>
      <c r="BB130" s="3">
        <f t="shared" si="12"/>
        <v>228.89374672447477</v>
      </c>
    </row>
    <row r="131" spans="1:54" x14ac:dyDescent="0.25">
      <c r="A131" s="2">
        <v>2008</v>
      </c>
      <c r="B131" s="2">
        <v>3</v>
      </c>
      <c r="C131" s="2">
        <f t="shared" si="13"/>
        <v>127</v>
      </c>
      <c r="D131" s="3">
        <f>'Pine Stumpage Quarterly'!D132</f>
        <v>230</v>
      </c>
      <c r="E131" s="3">
        <f>'Pine Stumpage Quarterly'!E132</f>
        <v>257</v>
      </c>
      <c r="F131" s="3">
        <f>'Pine Stumpage Quarterly'!F132</f>
        <v>244</v>
      </c>
      <c r="G131" s="3">
        <f>'Pine Stumpage Quarterly'!G132</f>
        <v>197</v>
      </c>
      <c r="H131" s="3">
        <f>'Pine Stumpage Quarterly'!H132</f>
        <v>214</v>
      </c>
      <c r="I131" s="3">
        <f>'Pine Stumpage Quarterly'!I132</f>
        <v>242</v>
      </c>
      <c r="J131" s="3">
        <f>'Pine Stumpage Quarterly'!J132</f>
        <v>220</v>
      </c>
      <c r="K131" s="3">
        <f>'Pine Stumpage Quarterly'!K132</f>
        <v>241</v>
      </c>
      <c r="L131" s="3">
        <f>'Pine Stumpage Quarterly'!L132</f>
        <v>232</v>
      </c>
      <c r="M131" s="3">
        <f>'Pine Stumpage Quarterly'!M132</f>
        <v>211</v>
      </c>
      <c r="N131" s="3">
        <f>'Pine Stumpage Quarterly'!N132</f>
        <v>238</v>
      </c>
      <c r="O131" s="3">
        <f>'Pine Stumpage Quarterly'!O132</f>
        <v>263</v>
      </c>
      <c r="P131" s="3">
        <f>'Pine Stumpage Quarterly'!P132</f>
        <v>262</v>
      </c>
      <c r="Q131" s="3">
        <f>'Pine Stumpage Quarterly'!Q132</f>
        <v>270</v>
      </c>
      <c r="R131" s="3">
        <f>'Pine Stumpage Quarterly'!R132</f>
        <v>237</v>
      </c>
      <c r="S131" s="3">
        <f>'Pine Stumpage Quarterly'!S132</f>
        <v>255</v>
      </c>
      <c r="T131" s="3">
        <f>'Pine Stumpage Quarterly'!T132</f>
        <v>108</v>
      </c>
      <c r="U131" s="3">
        <f>'Pine Stumpage Quarterly'!U132</f>
        <v>206</v>
      </c>
      <c r="V131" s="3">
        <f>'Pine Stumpage Quarterly'!V132</f>
        <v>216</v>
      </c>
      <c r="W131" s="3">
        <f>'Pine Stumpage Quarterly'!W132</f>
        <v>232</v>
      </c>
      <c r="X131" s="3">
        <f>'Pine Stumpage Quarterly'!X132</f>
        <v>169</v>
      </c>
      <c r="Y131" s="3">
        <f>'Pine Stumpage Quarterly'!Y132</f>
        <v>221</v>
      </c>
      <c r="Z131" s="3">
        <f>'Pine Stumpage Quarterly'!Z132</f>
        <v>20.28</v>
      </c>
      <c r="AA131" s="3">
        <f>'Pine Stumpage Quarterly'!AA132</f>
        <v>27.47</v>
      </c>
      <c r="AB131" s="3">
        <f>'Pine Stumpage Quarterly'!AB132</f>
        <v>32.21</v>
      </c>
      <c r="AC131" s="3">
        <f>'Pine Stumpage Quarterly'!AC132</f>
        <v>31.24</v>
      </c>
      <c r="AD131" s="3">
        <f>'Pine Stumpage Quarterly'!AD132</f>
        <v>27.04</v>
      </c>
      <c r="AE131" s="3">
        <f>'Pine Stumpage Quarterly'!AE132</f>
        <v>25.76</v>
      </c>
      <c r="AF131" s="3">
        <f>'Pine Stumpage Quarterly'!AF132</f>
        <v>18.14</v>
      </c>
      <c r="AG131" s="3">
        <f>'Pine Stumpage Quarterly'!AG132</f>
        <v>24.17</v>
      </c>
      <c r="AH131" s="3">
        <f>'Pine Stumpage Quarterly'!AH132</f>
        <v>31.21</v>
      </c>
      <c r="AI131" s="3">
        <f>'Pine Stumpage Quarterly'!AI132</f>
        <v>31.91</v>
      </c>
      <c r="AJ131" s="3">
        <f>'Pine Stumpage Quarterly'!AJ132</f>
        <v>21.99</v>
      </c>
      <c r="AK131" s="3">
        <f>'Pine Stumpage Quarterly'!AK132</f>
        <v>24.38</v>
      </c>
      <c r="AL131" s="3">
        <f>'Pine Stumpage Quarterly'!AL132</f>
        <v>16.73</v>
      </c>
      <c r="AM131" s="3">
        <f>'Pine Stumpage Quarterly'!AM132</f>
        <v>17.73</v>
      </c>
      <c r="AN131" s="3">
        <f>'Pine Stumpage Quarterly'!AN132</f>
        <v>18.02</v>
      </c>
      <c r="AO131" s="3">
        <f>'Pine Stumpage Quarterly'!AO132</f>
        <v>21.62</v>
      </c>
      <c r="AP131" s="3">
        <f>'Pine Stumpage Quarterly'!AP132</f>
        <v>26.52</v>
      </c>
      <c r="AQ131" s="3">
        <f>'Pine Stumpage Quarterly'!AQ132</f>
        <v>21.07</v>
      </c>
      <c r="AR131" s="3">
        <f>'Pine Stumpage Quarterly'!AR132</f>
        <v>28.66</v>
      </c>
      <c r="AS131" s="3">
        <f>'Pine Stumpage Quarterly'!AS132</f>
        <v>26.52</v>
      </c>
      <c r="AT131" s="3">
        <f>'Pine Stumpage Quarterly'!AT132</f>
        <v>16.28</v>
      </c>
      <c r="AU131" s="3">
        <f>'Pine Stumpage Quarterly'!AU132</f>
        <v>18.98</v>
      </c>
      <c r="AV131" s="3">
        <f>'Pine Stumpage Quarterly'!AX132</f>
        <v>200.46666666666667</v>
      </c>
      <c r="AW131" s="3"/>
      <c r="AX131" s="3">
        <f>'Pine Stumpage Quarterly'!AZ132</f>
        <v>219.27766666666665</v>
      </c>
      <c r="AY131" s="4">
        <f>SUMPRODUCT(D131:F131,'Price Average'!D$49:F$49)+SUMPRODUCT(H131:T131,'Price Average'!H$49:T$49)+SUMPRODUCT(V131:Y131,'Price Average'!V$49:Y$49)</f>
        <v>216.83053504216497</v>
      </c>
      <c r="AZ131" s="27">
        <f>SUMPRODUCT(Z131:AB131,'Price Average'!Z$49:AB$49)+SUMPRODUCT(AD131:AO131,'Price Average'!AD$49:AO$49)+SUMPRODUCT(AR131:AU131,'Price Average'!AR$49:AU$49)</f>
        <v>22.291936725375084</v>
      </c>
      <c r="BA131" s="5" t="str">
        <f t="shared" si="11"/>
        <v>2008:3</v>
      </c>
      <c r="BB131" s="3">
        <f t="shared" si="12"/>
        <v>216.83053504216497</v>
      </c>
    </row>
    <row r="132" spans="1:54" x14ac:dyDescent="0.25">
      <c r="A132" s="2">
        <v>2008</v>
      </c>
      <c r="B132" s="2">
        <v>4</v>
      </c>
      <c r="C132" s="2">
        <f t="shared" si="13"/>
        <v>128</v>
      </c>
      <c r="D132" s="3">
        <f>'Pine Stumpage Quarterly'!D133</f>
        <v>225</v>
      </c>
      <c r="E132" s="3">
        <f>'Pine Stumpage Quarterly'!E133</f>
        <v>279</v>
      </c>
      <c r="F132" s="3">
        <f>'Pine Stumpage Quarterly'!F133</f>
        <v>243</v>
      </c>
      <c r="G132" s="3">
        <f>'Pine Stumpage Quarterly'!G133</f>
        <v>187</v>
      </c>
      <c r="H132" s="3">
        <f>'Pine Stumpage Quarterly'!H133</f>
        <v>264</v>
      </c>
      <c r="I132" s="3">
        <f>'Pine Stumpage Quarterly'!I133</f>
        <v>237</v>
      </c>
      <c r="J132" s="3">
        <f>'Pine Stumpage Quarterly'!J133</f>
        <v>196</v>
      </c>
      <c r="K132" s="3">
        <f>'Pine Stumpage Quarterly'!K133</f>
        <v>218</v>
      </c>
      <c r="L132" s="3">
        <f>'Pine Stumpage Quarterly'!L133</f>
        <v>239</v>
      </c>
      <c r="M132" s="3">
        <f>'Pine Stumpage Quarterly'!M133</f>
        <v>204</v>
      </c>
      <c r="N132" s="3">
        <f>'Pine Stumpage Quarterly'!N133</f>
        <v>230</v>
      </c>
      <c r="O132" s="3">
        <f>'Pine Stumpage Quarterly'!O133</f>
        <v>270</v>
      </c>
      <c r="P132" s="3">
        <f>'Pine Stumpage Quarterly'!P133</f>
        <v>157</v>
      </c>
      <c r="Q132" s="3">
        <f>'Pine Stumpage Quarterly'!Q133</f>
        <v>262</v>
      </c>
      <c r="R132" s="3">
        <f>'Pine Stumpage Quarterly'!R133</f>
        <v>267</v>
      </c>
      <c r="S132" s="3">
        <f>'Pine Stumpage Quarterly'!S133</f>
        <v>255</v>
      </c>
      <c r="T132" s="3">
        <f>'Pine Stumpage Quarterly'!T133</f>
        <v>94</v>
      </c>
      <c r="U132" s="3">
        <f>'Pine Stumpage Quarterly'!U133</f>
        <v>156</v>
      </c>
      <c r="V132" s="3">
        <f>'Pine Stumpage Quarterly'!V133</f>
        <v>221</v>
      </c>
      <c r="W132" s="3">
        <f>'Pine Stumpage Quarterly'!W133</f>
        <v>234</v>
      </c>
      <c r="X132" s="3">
        <f>'Pine Stumpage Quarterly'!X133</f>
        <v>178</v>
      </c>
      <c r="Y132" s="3">
        <f>'Pine Stumpage Quarterly'!Y133</f>
        <v>195</v>
      </c>
      <c r="Z132" s="3">
        <f>'Pine Stumpage Quarterly'!Z133</f>
        <v>21.77</v>
      </c>
      <c r="AA132" s="3">
        <f>'Pine Stumpage Quarterly'!AA133</f>
        <v>26.63</v>
      </c>
      <c r="AB132" s="3">
        <f>'Pine Stumpage Quarterly'!AB133</f>
        <v>37.700000000000003</v>
      </c>
      <c r="AC132" s="3">
        <f>'Pine Stumpage Quarterly'!AC133</f>
        <v>24.23</v>
      </c>
      <c r="AD132" s="3">
        <f>'Pine Stumpage Quarterly'!AD133</f>
        <v>28.75</v>
      </c>
      <c r="AE132" s="3">
        <f>'Pine Stumpage Quarterly'!AE133</f>
        <v>29.95</v>
      </c>
      <c r="AF132" s="3">
        <f>'Pine Stumpage Quarterly'!AF133</f>
        <v>19.510000000000002</v>
      </c>
      <c r="AG132" s="3">
        <f>'Pine Stumpage Quarterly'!AG133</f>
        <v>25.42</v>
      </c>
      <c r="AH132" s="3">
        <f>'Pine Stumpage Quarterly'!AH133</f>
        <v>36.94</v>
      </c>
      <c r="AI132" s="3">
        <f>'Pine Stumpage Quarterly'!AI133</f>
        <v>25.08</v>
      </c>
      <c r="AJ132" s="3">
        <f>'Pine Stumpage Quarterly'!AJ133</f>
        <v>27.11</v>
      </c>
      <c r="AK132" s="3">
        <f>'Pine Stumpage Quarterly'!AK133</f>
        <v>34.17</v>
      </c>
      <c r="AL132" s="3">
        <f>'Pine Stumpage Quarterly'!AL133</f>
        <v>13.18</v>
      </c>
      <c r="AM132" s="3">
        <f>'Pine Stumpage Quarterly'!AM133</f>
        <v>22.52</v>
      </c>
      <c r="AN132" s="3">
        <f>'Pine Stumpage Quarterly'!AN133</f>
        <v>20.440000000000001</v>
      </c>
      <c r="AO132" s="3">
        <f>'Pine Stumpage Quarterly'!AO133</f>
        <v>24.78</v>
      </c>
      <c r="AP132" s="3">
        <f>'Pine Stumpage Quarterly'!AP133</f>
        <v>24.1</v>
      </c>
      <c r="AQ132" s="3">
        <f>'Pine Stumpage Quarterly'!AQ133</f>
        <v>24.12</v>
      </c>
      <c r="AR132" s="3">
        <f>'Pine Stumpage Quarterly'!AR133</f>
        <v>31.99</v>
      </c>
      <c r="AS132" s="3">
        <f>'Pine Stumpage Quarterly'!AS133</f>
        <v>22.11</v>
      </c>
      <c r="AT132" s="3">
        <f>'Pine Stumpage Quarterly'!AT133</f>
        <v>17.59</v>
      </c>
      <c r="AU132" s="3">
        <f>'Pine Stumpage Quarterly'!AU133</f>
        <v>26.07</v>
      </c>
      <c r="AV132" s="3">
        <f>'Pine Stumpage Quarterly'!AX133</f>
        <v>178.03333333333333</v>
      </c>
      <c r="AW132" s="3"/>
      <c r="AX132" s="3">
        <f>'Pine Stumpage Quarterly'!AZ133</f>
        <v>213.07533333333336</v>
      </c>
      <c r="AY132" s="4">
        <f>SUMPRODUCT(D132:F132,'Price Average'!D$49:F$49)+SUMPRODUCT(H132:T132,'Price Average'!H$49:T$49)+SUMPRODUCT(V132:Y132,'Price Average'!V$49:Y$49)</f>
        <v>216.395214159798</v>
      </c>
      <c r="AZ132" s="27">
        <f>SUMPRODUCT(Z132:AB132,'Price Average'!Z$49:AB$49)+SUMPRODUCT(AD132:AO132,'Price Average'!AD$49:AO$49)+SUMPRODUCT(AR132:AU132,'Price Average'!AR$49:AU$49)</f>
        <v>25.081616438356168</v>
      </c>
      <c r="BA132" s="5" t="str">
        <f t="shared" si="11"/>
        <v>2008:4</v>
      </c>
      <c r="BB132" s="3">
        <f t="shared" si="12"/>
        <v>216.395214159798</v>
      </c>
    </row>
    <row r="133" spans="1:54" x14ac:dyDescent="0.25">
      <c r="A133" s="2">
        <v>2009</v>
      </c>
      <c r="B133" s="17">
        <v>1</v>
      </c>
      <c r="C133" s="2">
        <f t="shared" si="13"/>
        <v>129</v>
      </c>
      <c r="D133" s="3">
        <f>'Pine Stumpage Quarterly'!D134</f>
        <v>200</v>
      </c>
      <c r="E133" s="3">
        <f>'Pine Stumpage Quarterly'!E134</f>
        <v>230</v>
      </c>
      <c r="F133" s="3">
        <f>'Pine Stumpage Quarterly'!F134</f>
        <v>223</v>
      </c>
      <c r="G133" s="3">
        <f>'Pine Stumpage Quarterly'!G134</f>
        <v>156</v>
      </c>
      <c r="H133" s="3">
        <f>'Pine Stumpage Quarterly'!H134</f>
        <v>231</v>
      </c>
      <c r="I133" s="3">
        <f>'Pine Stumpage Quarterly'!I134</f>
        <v>224</v>
      </c>
      <c r="J133" s="3">
        <f>'Pine Stumpage Quarterly'!J134</f>
        <v>160</v>
      </c>
      <c r="K133" s="3">
        <f>'Pine Stumpage Quarterly'!K134</f>
        <v>217</v>
      </c>
      <c r="L133" s="3">
        <f>'Pine Stumpage Quarterly'!L134</f>
        <v>246</v>
      </c>
      <c r="M133" s="3">
        <f>'Pine Stumpage Quarterly'!M134</f>
        <v>215</v>
      </c>
      <c r="N133" s="3">
        <f>'Pine Stumpage Quarterly'!N134</f>
        <v>225</v>
      </c>
      <c r="O133" s="3">
        <f>'Pine Stumpage Quarterly'!O134</f>
        <v>247</v>
      </c>
      <c r="P133" s="3">
        <f>'Pine Stumpage Quarterly'!P134</f>
        <v>175</v>
      </c>
      <c r="Q133" s="3">
        <f>'Pine Stumpage Quarterly'!Q134</f>
        <v>214</v>
      </c>
      <c r="R133" s="3">
        <f>'Pine Stumpage Quarterly'!R134</f>
        <v>246</v>
      </c>
      <c r="S133" s="3">
        <f>'Pine Stumpage Quarterly'!S134</f>
        <v>244</v>
      </c>
      <c r="T133" s="3">
        <f>'Pine Stumpage Quarterly'!T134</f>
        <v>102</v>
      </c>
      <c r="U133" s="3">
        <f>'Pine Stumpage Quarterly'!U134</f>
        <v>170</v>
      </c>
      <c r="V133" s="3">
        <f>'Pine Stumpage Quarterly'!V134</f>
        <v>195</v>
      </c>
      <c r="W133" s="3">
        <f>'Pine Stumpage Quarterly'!W134</f>
        <v>219</v>
      </c>
      <c r="X133" s="3">
        <f>'Pine Stumpage Quarterly'!X134</f>
        <v>177</v>
      </c>
      <c r="Y133" s="3">
        <f>'Pine Stumpage Quarterly'!Y134</f>
        <v>206</v>
      </c>
      <c r="Z133" s="3">
        <f>'Pine Stumpage Quarterly'!Z134</f>
        <v>21.55</v>
      </c>
      <c r="AA133" s="3">
        <f>'Pine Stumpage Quarterly'!AA134</f>
        <v>23.74</v>
      </c>
      <c r="AB133" s="3">
        <f>'Pine Stumpage Quarterly'!AB134</f>
        <v>29.48</v>
      </c>
      <c r="AC133" s="3">
        <f>'Pine Stumpage Quarterly'!AC134</f>
        <v>17.899999999999999</v>
      </c>
      <c r="AD133" s="3">
        <f>'Pine Stumpage Quarterly'!AD134</f>
        <v>26.7</v>
      </c>
      <c r="AE133" s="3">
        <f>'Pine Stumpage Quarterly'!AE134</f>
        <v>23.26</v>
      </c>
      <c r="AF133" s="3">
        <f>'Pine Stumpage Quarterly'!AF134</f>
        <v>16.32</v>
      </c>
      <c r="AG133" s="3">
        <f>'Pine Stumpage Quarterly'!AG134</f>
        <v>23.06</v>
      </c>
      <c r="AH133" s="3">
        <f>'Pine Stumpage Quarterly'!AH134</f>
        <v>29.51</v>
      </c>
      <c r="AI133" s="3">
        <f>'Pine Stumpage Quarterly'!AI134</f>
        <v>22.98</v>
      </c>
      <c r="AJ133" s="3">
        <f>'Pine Stumpage Quarterly'!AJ134</f>
        <v>21.06</v>
      </c>
      <c r="AK133" s="3">
        <f>'Pine Stumpage Quarterly'!AK134</f>
        <v>24.61</v>
      </c>
      <c r="AL133" s="3">
        <f>'Pine Stumpage Quarterly'!AL134</f>
        <v>14.75</v>
      </c>
      <c r="AM133" s="3">
        <f>'Pine Stumpage Quarterly'!AM134</f>
        <v>19.88</v>
      </c>
      <c r="AN133" s="3">
        <f>'Pine Stumpage Quarterly'!AN134</f>
        <v>20.21</v>
      </c>
      <c r="AO133" s="3">
        <f>'Pine Stumpage Quarterly'!AO134</f>
        <v>23.4</v>
      </c>
      <c r="AP133" s="3">
        <f>'Pine Stumpage Quarterly'!AP134</f>
        <v>18.43</v>
      </c>
      <c r="AQ133" s="3">
        <f>'Pine Stumpage Quarterly'!AQ134</f>
        <v>22.33</v>
      </c>
      <c r="AR133" s="3">
        <f>'Pine Stumpage Quarterly'!AR134</f>
        <v>30.64</v>
      </c>
      <c r="AS133" s="3">
        <f>'Pine Stumpage Quarterly'!AS134</f>
        <v>19.079999999999998</v>
      </c>
      <c r="AT133" s="3">
        <f>'Pine Stumpage Quarterly'!AT134</f>
        <v>17.7</v>
      </c>
      <c r="AU133" s="3">
        <f>'Pine Stumpage Quarterly'!AU134</f>
        <v>18.420000000000002</v>
      </c>
      <c r="AV133" s="3">
        <f>'Pine Stumpage Quarterly'!AX134</f>
        <v>169.53333333333333</v>
      </c>
      <c r="AW133" s="3"/>
      <c r="AX133" s="3">
        <f>'Pine Stumpage Quarterly'!AZ134</f>
        <v>212.01500000000001</v>
      </c>
      <c r="AY133" s="4">
        <f>SUMPRODUCT(D133:F133,'Price Average'!D$49:F$49)+SUMPRODUCT(H133:T133,'Price Average'!H$49:T$49)+SUMPRODUCT(V133:Y133,'Price Average'!V$49:Y$49)</f>
        <v>202.87821954357042</v>
      </c>
      <c r="AZ133" s="27">
        <f>SUMPRODUCT(Z133:AB133,'Price Average'!Z$49:AB$49)+SUMPRODUCT(AD133:AO133,'Price Average'!AD$49:AO$49)+SUMPRODUCT(AR133:AU133,'Price Average'!AR$49:AU$49)</f>
        <v>21.357504892367913</v>
      </c>
      <c r="BA133" s="5" t="str">
        <f t="shared" ref="BA133:BA164" si="14">CONCATENATE(A133,":",B133)</f>
        <v>2009:1</v>
      </c>
      <c r="BB133" s="3">
        <f t="shared" ref="BB133:BB164" si="15">AY133</f>
        <v>202.87821954357042</v>
      </c>
    </row>
    <row r="134" spans="1:54" x14ac:dyDescent="0.25">
      <c r="A134" s="2">
        <v>2009</v>
      </c>
      <c r="B134" s="2">
        <v>2</v>
      </c>
      <c r="C134" s="2">
        <f t="shared" si="13"/>
        <v>130</v>
      </c>
      <c r="D134" s="3">
        <f>'Pine Stumpage Quarterly'!D135</f>
        <v>188</v>
      </c>
      <c r="E134" s="3">
        <f>'Pine Stumpage Quarterly'!E135</f>
        <v>195</v>
      </c>
      <c r="F134" s="3">
        <f>'Pine Stumpage Quarterly'!F135</f>
        <v>217</v>
      </c>
      <c r="G134" s="3">
        <f>'Pine Stumpage Quarterly'!G135</f>
        <v>187</v>
      </c>
      <c r="H134" s="3">
        <f>'Pine Stumpage Quarterly'!H135</f>
        <v>239</v>
      </c>
      <c r="I134" s="3">
        <f>'Pine Stumpage Quarterly'!I135</f>
        <v>203</v>
      </c>
      <c r="J134" s="3">
        <f>'Pine Stumpage Quarterly'!J135</f>
        <v>198</v>
      </c>
      <c r="K134" s="3">
        <f>'Pine Stumpage Quarterly'!K135</f>
        <v>216</v>
      </c>
      <c r="L134" s="3">
        <f>'Pine Stumpage Quarterly'!L135</f>
        <v>228</v>
      </c>
      <c r="M134" s="3">
        <f>'Pine Stumpage Quarterly'!M135</f>
        <v>205</v>
      </c>
      <c r="N134" s="3">
        <f>'Pine Stumpage Quarterly'!N135</f>
        <v>231</v>
      </c>
      <c r="O134" s="3">
        <f>'Pine Stumpage Quarterly'!O135</f>
        <v>228</v>
      </c>
      <c r="P134" s="3">
        <f>'Pine Stumpage Quarterly'!P135</f>
        <v>181</v>
      </c>
      <c r="Q134" s="3">
        <f>'Pine Stumpage Quarterly'!Q135</f>
        <v>207</v>
      </c>
      <c r="R134" s="3">
        <f>'Pine Stumpage Quarterly'!R135</f>
        <v>212</v>
      </c>
      <c r="S134" s="3">
        <f>'Pine Stumpage Quarterly'!S135</f>
        <v>224</v>
      </c>
      <c r="T134" s="3">
        <f>'Pine Stumpage Quarterly'!T135</f>
        <v>98</v>
      </c>
      <c r="U134" s="3">
        <f>'Pine Stumpage Quarterly'!U135</f>
        <v>193</v>
      </c>
      <c r="V134" s="3">
        <f>'Pine Stumpage Quarterly'!V135</f>
        <v>208</v>
      </c>
      <c r="W134" s="3">
        <f>'Pine Stumpage Quarterly'!W135</f>
        <v>193</v>
      </c>
      <c r="X134" s="3">
        <f>'Pine Stumpage Quarterly'!X135</f>
        <v>159</v>
      </c>
      <c r="Y134" s="3">
        <f>'Pine Stumpage Quarterly'!Y135</f>
        <v>204</v>
      </c>
      <c r="Z134" s="3">
        <f>'Pine Stumpage Quarterly'!Z135</f>
        <v>19.57</v>
      </c>
      <c r="AA134" s="3">
        <f>'Pine Stumpage Quarterly'!AA135</f>
        <v>23.9</v>
      </c>
      <c r="AB134" s="3">
        <f>'Pine Stumpage Quarterly'!AB135</f>
        <v>26.42</v>
      </c>
      <c r="AC134" s="3">
        <f>'Pine Stumpage Quarterly'!AC135</f>
        <v>21.78</v>
      </c>
      <c r="AD134" s="3">
        <f>'Pine Stumpage Quarterly'!AD135</f>
        <v>26.31</v>
      </c>
      <c r="AE134" s="3">
        <f>'Pine Stumpage Quarterly'!AE135</f>
        <v>22.26</v>
      </c>
      <c r="AF134" s="3">
        <f>'Pine Stumpage Quarterly'!AF135</f>
        <v>18.38</v>
      </c>
      <c r="AG134" s="3">
        <f>'Pine Stumpage Quarterly'!AG135</f>
        <v>23.08</v>
      </c>
      <c r="AH134" s="3">
        <f>'Pine Stumpage Quarterly'!AH135</f>
        <v>23.08</v>
      </c>
      <c r="AI134" s="3">
        <f>'Pine Stumpage Quarterly'!AI135</f>
        <v>18.100000000000001</v>
      </c>
      <c r="AJ134" s="3">
        <f>'Pine Stumpage Quarterly'!AJ135</f>
        <v>17.489999999999998</v>
      </c>
      <c r="AK134" s="3">
        <f>'Pine Stumpage Quarterly'!AK135</f>
        <v>21.73</v>
      </c>
      <c r="AL134" s="3">
        <f>'Pine Stumpage Quarterly'!AL135</f>
        <v>12.79</v>
      </c>
      <c r="AM134" s="3">
        <f>'Pine Stumpage Quarterly'!AM135</f>
        <v>16.649999999999999</v>
      </c>
      <c r="AN134" s="3">
        <f>'Pine Stumpage Quarterly'!AN135</f>
        <v>19.14</v>
      </c>
      <c r="AO134" s="3">
        <f>'Pine Stumpage Quarterly'!AO135</f>
        <v>22.23</v>
      </c>
      <c r="AP134" s="3">
        <f>'Pine Stumpage Quarterly'!AP135</f>
        <v>17.29</v>
      </c>
      <c r="AQ134" s="3">
        <f>'Pine Stumpage Quarterly'!AQ135</f>
        <v>20.37</v>
      </c>
      <c r="AR134" s="3">
        <f>'Pine Stumpage Quarterly'!AR135</f>
        <v>20.61</v>
      </c>
      <c r="AS134" s="3">
        <f>'Pine Stumpage Quarterly'!AS135</f>
        <v>16.37</v>
      </c>
      <c r="AT134" s="3">
        <f>'Pine Stumpage Quarterly'!AT135</f>
        <v>16.62</v>
      </c>
      <c r="AU134" s="3">
        <f>'Pine Stumpage Quarterly'!AU135</f>
        <v>17.8</v>
      </c>
      <c r="AV134" s="3">
        <f>'Pine Stumpage Quarterly'!AX135</f>
        <v>171.33333333333334</v>
      </c>
      <c r="AW134" s="3"/>
      <c r="AX134" s="3">
        <f>'Pine Stumpage Quarterly'!AZ135</f>
        <v>214.26300000000001</v>
      </c>
      <c r="AY134" s="4">
        <f>SUMPRODUCT(D134:F134,'Price Average'!D$49:F$49)+SUMPRODUCT(H134:T134,'Price Average'!H$49:T$49)+SUMPRODUCT(V134:Y134,'Price Average'!V$49:Y$49)</f>
        <v>194.49753204059272</v>
      </c>
      <c r="AZ134" s="27">
        <f>SUMPRODUCT(Z134:AB134,'Price Average'!Z$49:AB$49)+SUMPRODUCT(AD134:AO134,'Price Average'!AD$49:AO$49)+SUMPRODUCT(AR134:AU134,'Price Average'!AR$49:AU$49)</f>
        <v>19.633036529680371</v>
      </c>
      <c r="BA134" s="5" t="str">
        <f t="shared" si="14"/>
        <v>2009:2</v>
      </c>
      <c r="BB134" s="3">
        <f t="shared" si="15"/>
        <v>194.49753204059272</v>
      </c>
    </row>
    <row r="135" spans="1:54" x14ac:dyDescent="0.25">
      <c r="A135" s="2">
        <v>2009</v>
      </c>
      <c r="B135" s="2">
        <v>3</v>
      </c>
      <c r="C135" s="2">
        <f t="shared" si="13"/>
        <v>131</v>
      </c>
      <c r="D135" s="3">
        <f>'Pine Stumpage Quarterly'!D136</f>
        <v>202</v>
      </c>
      <c r="E135" s="3">
        <f>'Pine Stumpage Quarterly'!E136</f>
        <v>216</v>
      </c>
      <c r="F135" s="3">
        <f>'Pine Stumpage Quarterly'!F136</f>
        <v>226</v>
      </c>
      <c r="G135" s="3">
        <f>'Pine Stumpage Quarterly'!G136</f>
        <v>193</v>
      </c>
      <c r="H135" s="3">
        <f>'Pine Stumpage Quarterly'!H136</f>
        <v>224</v>
      </c>
      <c r="I135" s="3">
        <f>'Pine Stumpage Quarterly'!I136</f>
        <v>204</v>
      </c>
      <c r="J135" s="3">
        <f>'Pine Stumpage Quarterly'!J136</f>
        <v>184</v>
      </c>
      <c r="K135" s="3">
        <f>'Pine Stumpage Quarterly'!K136</f>
        <v>209</v>
      </c>
      <c r="L135" s="3">
        <f>'Pine Stumpage Quarterly'!L136</f>
        <v>217</v>
      </c>
      <c r="M135" s="3">
        <f>'Pine Stumpage Quarterly'!M136</f>
        <v>202</v>
      </c>
      <c r="N135" s="3">
        <f>'Pine Stumpage Quarterly'!N136</f>
        <v>204</v>
      </c>
      <c r="O135" s="3">
        <f>'Pine Stumpage Quarterly'!O136</f>
        <v>206</v>
      </c>
      <c r="P135" s="3">
        <f>'Pine Stumpage Quarterly'!P136</f>
        <v>193</v>
      </c>
      <c r="Q135" s="3">
        <f>'Pine Stumpage Quarterly'!Q136</f>
        <v>234</v>
      </c>
      <c r="R135" s="3">
        <f>'Pine Stumpage Quarterly'!R136</f>
        <v>217</v>
      </c>
      <c r="S135" s="3">
        <f>'Pine Stumpage Quarterly'!S136</f>
        <v>215</v>
      </c>
      <c r="T135" s="3">
        <f>'Pine Stumpage Quarterly'!T136</f>
        <v>112</v>
      </c>
      <c r="U135" s="3">
        <f>'Pine Stumpage Quarterly'!U136</f>
        <v>188</v>
      </c>
      <c r="V135" s="3">
        <f>'Pine Stumpage Quarterly'!V136</f>
        <v>195</v>
      </c>
      <c r="W135" s="3">
        <f>'Pine Stumpage Quarterly'!W136</f>
        <v>186</v>
      </c>
      <c r="X135" s="3">
        <f>'Pine Stumpage Quarterly'!X136</f>
        <v>161</v>
      </c>
      <c r="Y135" s="3">
        <f>'Pine Stumpage Quarterly'!Y136</f>
        <v>178</v>
      </c>
      <c r="Z135" s="3">
        <f>'Pine Stumpage Quarterly'!Z136</f>
        <v>21.24</v>
      </c>
      <c r="AA135" s="3">
        <f>'Pine Stumpage Quarterly'!AA136</f>
        <v>22.32</v>
      </c>
      <c r="AB135" s="3">
        <f>'Pine Stumpage Quarterly'!AB136</f>
        <v>24.27</v>
      </c>
      <c r="AC135" s="3">
        <f>'Pine Stumpage Quarterly'!AC136</f>
        <v>22.91</v>
      </c>
      <c r="AD135" s="3">
        <f>'Pine Stumpage Quarterly'!AD136</f>
        <v>23.72</v>
      </c>
      <c r="AE135" s="3">
        <f>'Pine Stumpage Quarterly'!AE136</f>
        <v>24.36</v>
      </c>
      <c r="AF135" s="3">
        <f>'Pine Stumpage Quarterly'!AF136</f>
        <v>18.57</v>
      </c>
      <c r="AG135" s="3">
        <f>'Pine Stumpage Quarterly'!AG136</f>
        <v>23.33</v>
      </c>
      <c r="AH135" s="3">
        <f>'Pine Stumpage Quarterly'!AH136</f>
        <v>24.52</v>
      </c>
      <c r="AI135" s="3">
        <f>'Pine Stumpage Quarterly'!AI136</f>
        <v>21.51</v>
      </c>
      <c r="AJ135" s="3">
        <f>'Pine Stumpage Quarterly'!AJ136</f>
        <v>19.87</v>
      </c>
      <c r="AK135" s="3">
        <f>'Pine Stumpage Quarterly'!AK136</f>
        <v>26.12</v>
      </c>
      <c r="AL135" s="3">
        <f>'Pine Stumpage Quarterly'!AL136</f>
        <v>14.12</v>
      </c>
      <c r="AM135" s="3">
        <f>'Pine Stumpage Quarterly'!AM136</f>
        <v>16.73</v>
      </c>
      <c r="AN135" s="3">
        <f>'Pine Stumpage Quarterly'!AN136</f>
        <v>19.84</v>
      </c>
      <c r="AO135" s="3">
        <f>'Pine Stumpage Quarterly'!AO136</f>
        <v>21.96</v>
      </c>
      <c r="AP135" s="3">
        <f>'Pine Stumpage Quarterly'!AP136</f>
        <v>15.65</v>
      </c>
      <c r="AQ135" s="3">
        <f>'Pine Stumpage Quarterly'!AQ136</f>
        <v>21.1</v>
      </c>
      <c r="AR135" s="3">
        <f>'Pine Stumpage Quarterly'!AR136</f>
        <v>21.1</v>
      </c>
      <c r="AS135" s="3">
        <f>'Pine Stumpage Quarterly'!AS136</f>
        <v>17.670000000000002</v>
      </c>
      <c r="AT135" s="3">
        <f>'Pine Stumpage Quarterly'!AT136</f>
        <v>17.190000000000001</v>
      </c>
      <c r="AU135" s="3">
        <f>'Pine Stumpage Quarterly'!AU136</f>
        <v>19.43</v>
      </c>
      <c r="AV135" s="3">
        <f>'Pine Stumpage Quarterly'!AX136</f>
        <v>173.86666666666667</v>
      </c>
      <c r="AW135" s="3"/>
      <c r="AX135" s="3">
        <f>'Pine Stumpage Quarterly'!AZ136</f>
        <v>215.71799999999999</v>
      </c>
      <c r="AY135" s="4">
        <f>SUMPRODUCT(D135:F135,'Price Average'!D$49:F$49)+SUMPRODUCT(H135:T135,'Price Average'!H$49:T$49)+SUMPRODUCT(V135:Y135,'Price Average'!V$49:Y$49)</f>
        <v>191.25966220401165</v>
      </c>
      <c r="AZ135" s="27">
        <f>SUMPRODUCT(Z135:AB135,'Price Average'!Z$49:AB$49)+SUMPRODUCT(AD135:AO135,'Price Average'!AD$49:AO$49)+SUMPRODUCT(AR135:AU135,'Price Average'!AR$49:AU$49)</f>
        <v>19.924262230919769</v>
      </c>
      <c r="BA135" s="5" t="str">
        <f t="shared" si="14"/>
        <v>2009:3</v>
      </c>
      <c r="BB135" s="3">
        <f t="shared" si="15"/>
        <v>191.25966220401165</v>
      </c>
    </row>
    <row r="136" spans="1:54" x14ac:dyDescent="0.25">
      <c r="A136" s="2">
        <v>2009</v>
      </c>
      <c r="B136" s="2">
        <v>4</v>
      </c>
      <c r="C136" s="2">
        <f t="shared" si="13"/>
        <v>132</v>
      </c>
      <c r="D136" s="3">
        <f>'Pine Stumpage Quarterly'!D137</f>
        <v>206</v>
      </c>
      <c r="E136" s="3">
        <f>'Pine Stumpage Quarterly'!E137</f>
        <v>216</v>
      </c>
      <c r="F136" s="3">
        <f>'Pine Stumpage Quarterly'!F137</f>
        <v>210</v>
      </c>
      <c r="G136" s="3">
        <f>'Pine Stumpage Quarterly'!G137</f>
        <v>162</v>
      </c>
      <c r="H136" s="3">
        <f>'Pine Stumpage Quarterly'!H137</f>
        <v>200</v>
      </c>
      <c r="I136" s="3">
        <f>'Pine Stumpage Quarterly'!I137</f>
        <v>191</v>
      </c>
      <c r="J136" s="3">
        <f>'Pine Stumpage Quarterly'!J137</f>
        <v>221</v>
      </c>
      <c r="K136" s="3">
        <f>'Pine Stumpage Quarterly'!K137</f>
        <v>209</v>
      </c>
      <c r="L136" s="3">
        <f>'Pine Stumpage Quarterly'!L137</f>
        <v>242</v>
      </c>
      <c r="M136" s="3">
        <f>'Pine Stumpage Quarterly'!M137</f>
        <v>225</v>
      </c>
      <c r="N136" s="3">
        <f>'Pine Stumpage Quarterly'!N137</f>
        <v>223</v>
      </c>
      <c r="O136" s="3">
        <f>'Pine Stumpage Quarterly'!O137</f>
        <v>227</v>
      </c>
      <c r="P136" s="3">
        <f>'Pine Stumpage Quarterly'!P137</f>
        <v>147</v>
      </c>
      <c r="Q136" s="3">
        <f>'Pine Stumpage Quarterly'!Q137</f>
        <v>224</v>
      </c>
      <c r="R136" s="3">
        <f>'Pine Stumpage Quarterly'!R137</f>
        <v>238</v>
      </c>
      <c r="S136" s="3">
        <f>'Pine Stumpage Quarterly'!S137</f>
        <v>245</v>
      </c>
      <c r="T136" s="3">
        <f>'Pine Stumpage Quarterly'!T137</f>
        <v>131</v>
      </c>
      <c r="U136" s="3">
        <f>'Pine Stumpage Quarterly'!U137</f>
        <v>152</v>
      </c>
      <c r="V136" s="3">
        <f>'Pine Stumpage Quarterly'!V137</f>
        <v>194</v>
      </c>
      <c r="W136" s="3">
        <f>'Pine Stumpage Quarterly'!W137</f>
        <v>228</v>
      </c>
      <c r="X136" s="3">
        <f>'Pine Stumpage Quarterly'!X137</f>
        <v>160</v>
      </c>
      <c r="Y136" s="3">
        <f>'Pine Stumpage Quarterly'!Y137</f>
        <v>216</v>
      </c>
      <c r="Z136" s="3">
        <f>'Pine Stumpage Quarterly'!Z137</f>
        <v>28.99</v>
      </c>
      <c r="AA136" s="3">
        <f>'Pine Stumpage Quarterly'!AA137</f>
        <v>30.29</v>
      </c>
      <c r="AB136" s="3">
        <f>'Pine Stumpage Quarterly'!AB137</f>
        <v>29.6</v>
      </c>
      <c r="AC136" s="3">
        <f>'Pine Stumpage Quarterly'!AC137</f>
        <v>29.55</v>
      </c>
      <c r="AD136" s="3">
        <f>'Pine Stumpage Quarterly'!AD137</f>
        <v>25.25</v>
      </c>
      <c r="AE136" s="3">
        <f>'Pine Stumpage Quarterly'!AE137</f>
        <v>25.04</v>
      </c>
      <c r="AF136" s="3">
        <f>'Pine Stumpage Quarterly'!AF137</f>
        <v>18.98</v>
      </c>
      <c r="AG136" s="3">
        <f>'Pine Stumpage Quarterly'!AG137</f>
        <v>24.51</v>
      </c>
      <c r="AH136" s="3">
        <f>'Pine Stumpage Quarterly'!AH137</f>
        <v>24.67</v>
      </c>
      <c r="AI136" s="3">
        <f>'Pine Stumpage Quarterly'!AI137</f>
        <v>24.3</v>
      </c>
      <c r="AJ136" s="3">
        <f>'Pine Stumpage Quarterly'!AJ137</f>
        <v>31.08</v>
      </c>
      <c r="AK136" s="3">
        <f>'Pine Stumpage Quarterly'!AK137</f>
        <v>27.84</v>
      </c>
      <c r="AL136" s="3">
        <f>'Pine Stumpage Quarterly'!AL137</f>
        <v>14.47</v>
      </c>
      <c r="AM136" s="3">
        <f>'Pine Stumpage Quarterly'!AM137</f>
        <v>22.51</v>
      </c>
      <c r="AN136" s="3">
        <f>'Pine Stumpage Quarterly'!AN137</f>
        <v>23.53</v>
      </c>
      <c r="AO136" s="3">
        <f>'Pine Stumpage Quarterly'!AO137</f>
        <v>25.52</v>
      </c>
      <c r="AP136" s="3">
        <f>'Pine Stumpage Quarterly'!AP137</f>
        <v>19.63</v>
      </c>
      <c r="AQ136" s="3">
        <f>'Pine Stumpage Quarterly'!AQ137</f>
        <v>18.190000000000001</v>
      </c>
      <c r="AR136" s="3">
        <f>'Pine Stumpage Quarterly'!AR137</f>
        <v>25.27</v>
      </c>
      <c r="AS136" s="3">
        <f>'Pine Stumpage Quarterly'!AS137</f>
        <v>22.79</v>
      </c>
      <c r="AT136" s="3">
        <f>'Pine Stumpage Quarterly'!AT137</f>
        <v>18.55</v>
      </c>
      <c r="AU136" s="3">
        <f>'Pine Stumpage Quarterly'!AU137</f>
        <v>25.2</v>
      </c>
      <c r="AV136" s="3">
        <f>'Pine Stumpage Quarterly'!AX137</f>
        <v>176.64999999999998</v>
      </c>
      <c r="AW136" s="3"/>
      <c r="AX136" s="3">
        <f>'Pine Stumpage Quarterly'!AZ137</f>
        <v>216.15200000000002</v>
      </c>
      <c r="AY136" s="4">
        <f>SUMPRODUCT(D136:F136,'Price Average'!D$49:F$49)+SUMPRODUCT(H136:T136,'Price Average'!H$49:T$49)+SUMPRODUCT(V136:Y136,'Price Average'!V$49:Y$49)</f>
        <v>197.79496641097717</v>
      </c>
      <c r="AZ136" s="27">
        <f>SUMPRODUCT(Z136:AB136,'Price Average'!Z$49:AB$49)+SUMPRODUCT(AD136:AO136,'Price Average'!AD$49:AO$49)+SUMPRODUCT(AR136:AU136,'Price Average'!AR$49:AU$49)</f>
        <v>22.800330724070456</v>
      </c>
      <c r="BA136" s="5" t="str">
        <f t="shared" si="14"/>
        <v>2009:4</v>
      </c>
      <c r="BB136" s="3">
        <f t="shared" si="15"/>
        <v>197.79496641097717</v>
      </c>
    </row>
    <row r="137" spans="1:54" x14ac:dyDescent="0.25">
      <c r="A137" s="2">
        <v>2010</v>
      </c>
      <c r="B137" s="2">
        <v>1</v>
      </c>
      <c r="C137" s="2">
        <f t="shared" si="13"/>
        <v>133</v>
      </c>
      <c r="D137" s="3">
        <f>'Pine Stumpage Quarterly'!D138</f>
        <v>206</v>
      </c>
      <c r="E137" s="3">
        <f>'Pine Stumpage Quarterly'!E138</f>
        <v>224</v>
      </c>
      <c r="F137" s="3">
        <f>'Pine Stumpage Quarterly'!F138</f>
        <v>226</v>
      </c>
      <c r="G137" s="3">
        <f>'Pine Stumpage Quarterly'!G138</f>
        <v>225</v>
      </c>
      <c r="H137" s="3">
        <f>'Pine Stumpage Quarterly'!H138</f>
        <v>201</v>
      </c>
      <c r="I137" s="3">
        <f>'Pine Stumpage Quarterly'!I138</f>
        <v>205</v>
      </c>
      <c r="J137" s="3">
        <f>'Pine Stumpage Quarterly'!J138</f>
        <v>234</v>
      </c>
      <c r="K137" s="3">
        <f>'Pine Stumpage Quarterly'!K138</f>
        <v>231</v>
      </c>
      <c r="L137" s="3">
        <f>'Pine Stumpage Quarterly'!L138</f>
        <v>249</v>
      </c>
      <c r="M137" s="3">
        <f>'Pine Stumpage Quarterly'!M138</f>
        <v>218</v>
      </c>
      <c r="N137" s="3">
        <f>'Pine Stumpage Quarterly'!N138</f>
        <v>220</v>
      </c>
      <c r="O137" s="3">
        <f>'Pine Stumpage Quarterly'!O138</f>
        <v>245</v>
      </c>
      <c r="P137" s="3">
        <f>'Pine Stumpage Quarterly'!P138</f>
        <v>225</v>
      </c>
      <c r="Q137" s="3">
        <f>'Pine Stumpage Quarterly'!Q138</f>
        <v>275</v>
      </c>
      <c r="R137" s="3">
        <f>'Pine Stumpage Quarterly'!R138</f>
        <v>209</v>
      </c>
      <c r="S137" s="3">
        <f>'Pine Stumpage Quarterly'!S138</f>
        <v>235</v>
      </c>
      <c r="T137" s="3">
        <f>'Pine Stumpage Quarterly'!T138</f>
        <v>127</v>
      </c>
      <c r="U137" s="3">
        <f>'Pine Stumpage Quarterly'!U138</f>
        <v>179</v>
      </c>
      <c r="V137" s="3">
        <f>'Pine Stumpage Quarterly'!V138</f>
        <v>202</v>
      </c>
      <c r="W137" s="3">
        <f>'Pine Stumpage Quarterly'!W138</f>
        <v>266</v>
      </c>
      <c r="X137" s="3">
        <f>'Pine Stumpage Quarterly'!X138</f>
        <v>166</v>
      </c>
      <c r="Y137" s="3">
        <f>'Pine Stumpage Quarterly'!Y138</f>
        <v>218</v>
      </c>
      <c r="Z137" s="3">
        <f>'Pine Stumpage Quarterly'!Z138</f>
        <v>32.29</v>
      </c>
      <c r="AA137" s="3">
        <f>'Pine Stumpage Quarterly'!AA138</f>
        <v>35.119999999999997</v>
      </c>
      <c r="AB137" s="3">
        <f>'Pine Stumpage Quarterly'!AB138</f>
        <v>35.85</v>
      </c>
      <c r="AC137" s="3">
        <f>'Pine Stumpage Quarterly'!AC138</f>
        <v>39.549999999999997</v>
      </c>
      <c r="AD137" s="3">
        <f>'Pine Stumpage Quarterly'!AD138</f>
        <v>27.11</v>
      </c>
      <c r="AE137" s="3">
        <f>'Pine Stumpage Quarterly'!AE138</f>
        <v>33.5</v>
      </c>
      <c r="AF137" s="3">
        <f>'Pine Stumpage Quarterly'!AF138</f>
        <v>22.02</v>
      </c>
      <c r="AG137" s="3">
        <f>'Pine Stumpage Quarterly'!AG138</f>
        <v>30.12</v>
      </c>
      <c r="AH137" s="3">
        <f>'Pine Stumpage Quarterly'!AH138</f>
        <v>37.29</v>
      </c>
      <c r="AI137" s="3">
        <f>'Pine Stumpage Quarterly'!AI138</f>
        <v>29.5</v>
      </c>
      <c r="AJ137" s="3">
        <f>'Pine Stumpage Quarterly'!AJ138</f>
        <v>35.76</v>
      </c>
      <c r="AK137" s="3">
        <f>'Pine Stumpage Quarterly'!AK138</f>
        <v>38.36</v>
      </c>
      <c r="AL137" s="3">
        <f>'Pine Stumpage Quarterly'!AL138</f>
        <v>25.88</v>
      </c>
      <c r="AM137" s="3">
        <f>'Pine Stumpage Quarterly'!AM138</f>
        <v>30.8</v>
      </c>
      <c r="AN137" s="3">
        <f>'Pine Stumpage Quarterly'!AN138</f>
        <v>29.83</v>
      </c>
      <c r="AO137" s="3">
        <f>'Pine Stumpage Quarterly'!AO138</f>
        <v>31.39</v>
      </c>
      <c r="AP137" s="3">
        <f>'Pine Stumpage Quarterly'!AP138</f>
        <v>16.61</v>
      </c>
      <c r="AQ137" s="3">
        <f>'Pine Stumpage Quarterly'!AQ138</f>
        <v>23.01</v>
      </c>
      <c r="AR137" s="3">
        <f>'Pine Stumpage Quarterly'!AR138</f>
        <v>37.43</v>
      </c>
      <c r="AS137" s="3">
        <f>'Pine Stumpage Quarterly'!AS138</f>
        <v>28.86</v>
      </c>
      <c r="AT137" s="3">
        <f>'Pine Stumpage Quarterly'!AT138</f>
        <v>17.05</v>
      </c>
      <c r="AU137" s="3">
        <f>'Pine Stumpage Quarterly'!AU138</f>
        <v>27.81</v>
      </c>
      <c r="AV137" s="3">
        <f>'Pine Stumpage Quarterly'!AX138</f>
        <v>182.06666666666669</v>
      </c>
      <c r="AW137" s="3"/>
      <c r="AX137" s="3">
        <f>'Pine Stumpage Quarterly'!AZ138</f>
        <v>217.01966666666667</v>
      </c>
      <c r="AY137" s="4">
        <f>SUMPRODUCT(D137:F137,'Price Average'!D$49:F$49)+SUMPRODUCT(H137:T137,'Price Average'!H$49:T$49)+SUMPRODUCT(V137:Y137,'Price Average'!V$49:Y$49)</f>
        <v>208.12572776216112</v>
      </c>
      <c r="AZ137" s="27">
        <f>SUMPRODUCT(Z137:AB137,'Price Average'!Z$49:AB$49)+SUMPRODUCT(AD137:AO137,'Price Average'!AD$49:AO$49)+SUMPRODUCT(AR137:AU137,'Price Average'!AR$49:AU$49)</f>
        <v>28.129260273972605</v>
      </c>
      <c r="BA137" s="5" t="str">
        <f t="shared" si="14"/>
        <v>2010:1</v>
      </c>
      <c r="BB137" s="3">
        <f t="shared" si="15"/>
        <v>208.12572776216112</v>
      </c>
    </row>
    <row r="138" spans="1:54" x14ac:dyDescent="0.25">
      <c r="A138" s="2">
        <v>2010</v>
      </c>
      <c r="B138" s="2">
        <v>2</v>
      </c>
      <c r="C138" s="2">
        <f t="shared" si="13"/>
        <v>134</v>
      </c>
      <c r="D138" s="3">
        <f>'Pine Stumpage Quarterly'!D139</f>
        <v>214</v>
      </c>
      <c r="E138" s="3">
        <f>'Pine Stumpage Quarterly'!E139</f>
        <v>229</v>
      </c>
      <c r="F138" s="3">
        <f>'Pine Stumpage Quarterly'!F139</f>
        <v>232</v>
      </c>
      <c r="G138" s="3">
        <f>'Pine Stumpage Quarterly'!G139</f>
        <v>197</v>
      </c>
      <c r="H138" s="3">
        <f>'Pine Stumpage Quarterly'!H139</f>
        <v>210</v>
      </c>
      <c r="I138" s="3">
        <f>'Pine Stumpage Quarterly'!I139</f>
        <v>206</v>
      </c>
      <c r="J138" s="3">
        <f>'Pine Stumpage Quarterly'!J139</f>
        <v>224</v>
      </c>
      <c r="K138" s="3">
        <f>'Pine Stumpage Quarterly'!K139</f>
        <v>236</v>
      </c>
      <c r="L138" s="3">
        <f>'Pine Stumpage Quarterly'!L139</f>
        <v>234</v>
      </c>
      <c r="M138" s="3">
        <f>'Pine Stumpage Quarterly'!M139</f>
        <v>217</v>
      </c>
      <c r="N138" s="3">
        <f>'Pine Stumpage Quarterly'!N139</f>
        <v>289</v>
      </c>
      <c r="O138" s="3">
        <f>'Pine Stumpage Quarterly'!O139</f>
        <v>324</v>
      </c>
      <c r="P138" s="3">
        <f>'Pine Stumpage Quarterly'!P139</f>
        <v>238</v>
      </c>
      <c r="Q138" s="3">
        <f>'Pine Stumpage Quarterly'!Q139</f>
        <v>243</v>
      </c>
      <c r="R138" s="3">
        <f>'Pine Stumpage Quarterly'!R139</f>
        <v>216</v>
      </c>
      <c r="S138" s="3">
        <f>'Pine Stumpage Quarterly'!S139</f>
        <v>231</v>
      </c>
      <c r="T138" s="3">
        <f>'Pine Stumpage Quarterly'!T139</f>
        <v>136</v>
      </c>
      <c r="U138" s="3">
        <f>'Pine Stumpage Quarterly'!U139</f>
        <v>176</v>
      </c>
      <c r="V138" s="3">
        <f>'Pine Stumpage Quarterly'!V139</f>
        <v>196</v>
      </c>
      <c r="W138" s="3">
        <f>'Pine Stumpage Quarterly'!W139</f>
        <v>235</v>
      </c>
      <c r="X138" s="3">
        <f>'Pine Stumpage Quarterly'!X139</f>
        <v>163</v>
      </c>
      <c r="Y138" s="3">
        <f>'Pine Stumpage Quarterly'!Y139</f>
        <v>209</v>
      </c>
      <c r="Z138" s="3">
        <f>'Pine Stumpage Quarterly'!Z139</f>
        <v>26.63</v>
      </c>
      <c r="AA138" s="3">
        <f>'Pine Stumpage Quarterly'!AA139</f>
        <v>31.39</v>
      </c>
      <c r="AB138" s="3">
        <f>'Pine Stumpage Quarterly'!AB139</f>
        <v>34.909999999999997</v>
      </c>
      <c r="AC138" s="3">
        <f>'Pine Stumpage Quarterly'!AC139</f>
        <v>21.23</v>
      </c>
      <c r="AD138" s="3">
        <f>'Pine Stumpage Quarterly'!AD139</f>
        <v>25.37</v>
      </c>
      <c r="AE138" s="3">
        <f>'Pine Stumpage Quarterly'!AE139</f>
        <v>33.5</v>
      </c>
      <c r="AF138" s="3">
        <f>'Pine Stumpage Quarterly'!AF139</f>
        <v>22.98</v>
      </c>
      <c r="AG138" s="3">
        <f>'Pine Stumpage Quarterly'!AG139</f>
        <v>29.01</v>
      </c>
      <c r="AH138" s="3">
        <f>'Pine Stumpage Quarterly'!AH139</f>
        <v>32.590000000000003</v>
      </c>
      <c r="AI138" s="3">
        <f>'Pine Stumpage Quarterly'!AI139</f>
        <v>24.82</v>
      </c>
      <c r="AJ138" s="3">
        <f>'Pine Stumpage Quarterly'!AJ139</f>
        <v>27.19</v>
      </c>
      <c r="AK138" s="3">
        <f>'Pine Stumpage Quarterly'!AK139</f>
        <v>33.72</v>
      </c>
      <c r="AL138" s="3">
        <f>'Pine Stumpage Quarterly'!AL139</f>
        <v>18.649999999999999</v>
      </c>
      <c r="AM138" s="3">
        <f>'Pine Stumpage Quarterly'!AM139</f>
        <v>24.77</v>
      </c>
      <c r="AN138" s="3">
        <f>'Pine Stumpage Quarterly'!AN139</f>
        <v>24.48</v>
      </c>
      <c r="AO138" s="3">
        <f>'Pine Stumpage Quarterly'!AO139</f>
        <v>25.95</v>
      </c>
      <c r="AP138" s="3">
        <f>'Pine Stumpage Quarterly'!AP139</f>
        <v>17.82</v>
      </c>
      <c r="AQ138" s="3">
        <f>'Pine Stumpage Quarterly'!AQ139</f>
        <v>22.04</v>
      </c>
      <c r="AR138" s="3">
        <f>'Pine Stumpage Quarterly'!AR139</f>
        <v>29.49</v>
      </c>
      <c r="AS138" s="3">
        <f>'Pine Stumpage Quarterly'!AS139</f>
        <v>25.87</v>
      </c>
      <c r="AT138" s="3">
        <f>'Pine Stumpage Quarterly'!AT139</f>
        <v>18.760000000000002</v>
      </c>
      <c r="AU138" s="3">
        <f>'Pine Stumpage Quarterly'!AU139</f>
        <v>20.61</v>
      </c>
      <c r="AV138" s="3">
        <f>'Pine Stumpage Quarterly'!AX139</f>
        <v>184.23333333333335</v>
      </c>
      <c r="AW138" s="3"/>
      <c r="AX138" s="3">
        <f>'Pine Stumpage Quarterly'!AZ139</f>
        <v>218.05066666666667</v>
      </c>
      <c r="AY138" s="4">
        <f>SUMPRODUCT(D138:F138,'Price Average'!D$49:F$49)+SUMPRODUCT(H138:T138,'Price Average'!H$49:T$49)+SUMPRODUCT(V138:Y138,'Price Average'!V$49:Y$49)</f>
        <v>214.13057553956835</v>
      </c>
      <c r="AZ138" s="27">
        <f>SUMPRODUCT(Z138:AB138,'Price Average'!Z$49:AB$49)+SUMPRODUCT(AD138:AO138,'Price Average'!AD$49:AO$49)+SUMPRODUCT(AR138:AU138,'Price Average'!AR$49:AU$49)</f>
        <v>25.372830397912594</v>
      </c>
      <c r="BA138" s="5" t="str">
        <f t="shared" si="14"/>
        <v>2010:2</v>
      </c>
      <c r="BB138" s="3">
        <f t="shared" si="15"/>
        <v>214.13057553956835</v>
      </c>
    </row>
    <row r="139" spans="1:54" x14ac:dyDescent="0.25">
      <c r="A139" s="2">
        <v>2010</v>
      </c>
      <c r="B139" s="2">
        <v>3</v>
      </c>
      <c r="C139" s="2">
        <f t="shared" si="13"/>
        <v>135</v>
      </c>
      <c r="D139" s="3">
        <f>'Pine Stumpage Quarterly'!D140</f>
        <v>196</v>
      </c>
      <c r="E139" s="3">
        <f>'Pine Stumpage Quarterly'!E140</f>
        <v>224</v>
      </c>
      <c r="F139" s="3">
        <f>'Pine Stumpage Quarterly'!F140</f>
        <v>211</v>
      </c>
      <c r="G139" s="3">
        <f>'Pine Stumpage Quarterly'!G140</f>
        <v>201</v>
      </c>
      <c r="H139" s="3">
        <f>'Pine Stumpage Quarterly'!H140</f>
        <v>250</v>
      </c>
      <c r="I139" s="3">
        <f>'Pine Stumpage Quarterly'!I140</f>
        <v>227</v>
      </c>
      <c r="J139" s="3">
        <f>'Pine Stumpage Quarterly'!J140</f>
        <v>212</v>
      </c>
      <c r="K139" s="3">
        <f>'Pine Stumpage Quarterly'!K140</f>
        <v>215</v>
      </c>
      <c r="L139" s="3">
        <f>'Pine Stumpage Quarterly'!L140</f>
        <v>259</v>
      </c>
      <c r="M139" s="3">
        <f>'Pine Stumpage Quarterly'!M140</f>
        <v>246</v>
      </c>
      <c r="N139" s="3">
        <f>'Pine Stumpage Quarterly'!N140</f>
        <v>206</v>
      </c>
      <c r="O139" s="3">
        <f>'Pine Stumpage Quarterly'!O140</f>
        <v>247</v>
      </c>
      <c r="P139" s="3">
        <f>'Pine Stumpage Quarterly'!P140</f>
        <v>218</v>
      </c>
      <c r="Q139" s="3">
        <f>'Pine Stumpage Quarterly'!Q140</f>
        <v>251</v>
      </c>
      <c r="R139" s="3">
        <f>'Pine Stumpage Quarterly'!R140</f>
        <v>210</v>
      </c>
      <c r="S139" s="3">
        <f>'Pine Stumpage Quarterly'!S140</f>
        <v>218</v>
      </c>
      <c r="T139" s="3">
        <f>'Pine Stumpage Quarterly'!T140</f>
        <v>109</v>
      </c>
      <c r="U139" s="3">
        <f>'Pine Stumpage Quarterly'!U140</f>
        <v>147</v>
      </c>
      <c r="V139" s="3">
        <f>'Pine Stumpage Quarterly'!V140</f>
        <v>201</v>
      </c>
      <c r="W139" s="3">
        <f>'Pine Stumpage Quarterly'!W140</f>
        <v>241</v>
      </c>
      <c r="X139" s="3">
        <f>'Pine Stumpage Quarterly'!X140</f>
        <v>157</v>
      </c>
      <c r="Y139" s="3">
        <f>'Pine Stumpage Quarterly'!Y140</f>
        <v>201</v>
      </c>
      <c r="Z139" s="3">
        <f>'Pine Stumpage Quarterly'!Z140</f>
        <v>19.54</v>
      </c>
      <c r="AA139" s="3">
        <f>'Pine Stumpage Quarterly'!AA140</f>
        <v>25.78</v>
      </c>
      <c r="AB139" s="3">
        <f>'Pine Stumpage Quarterly'!AB140</f>
        <v>30.12</v>
      </c>
      <c r="AC139" s="3">
        <f>'Pine Stumpage Quarterly'!AC140</f>
        <v>22.26</v>
      </c>
      <c r="AD139" s="3">
        <f>'Pine Stumpage Quarterly'!AD140</f>
        <v>28.18</v>
      </c>
      <c r="AE139" s="3">
        <f>'Pine Stumpage Quarterly'!AE140</f>
        <v>30.01</v>
      </c>
      <c r="AF139" s="3">
        <f>'Pine Stumpage Quarterly'!AF140</f>
        <v>19.38</v>
      </c>
      <c r="AG139" s="3">
        <f>'Pine Stumpage Quarterly'!AG140</f>
        <v>28.26</v>
      </c>
      <c r="AH139" s="3">
        <f>'Pine Stumpage Quarterly'!AH140</f>
        <v>30.16</v>
      </c>
      <c r="AI139" s="3">
        <f>'Pine Stumpage Quarterly'!AI140</f>
        <v>25.75</v>
      </c>
      <c r="AJ139" s="3">
        <f>'Pine Stumpage Quarterly'!AJ140</f>
        <v>30.39</v>
      </c>
      <c r="AK139" s="3">
        <f>'Pine Stumpage Quarterly'!AK140</f>
        <v>25.59</v>
      </c>
      <c r="AL139" s="3">
        <f>'Pine Stumpage Quarterly'!AL140</f>
        <v>17.579999999999998</v>
      </c>
      <c r="AM139" s="3">
        <f>'Pine Stumpage Quarterly'!AM140</f>
        <v>21.81</v>
      </c>
      <c r="AN139" s="3">
        <f>'Pine Stumpage Quarterly'!AN140</f>
        <v>23.1</v>
      </c>
      <c r="AO139" s="3">
        <f>'Pine Stumpage Quarterly'!AO140</f>
        <v>24.32</v>
      </c>
      <c r="AP139" s="3">
        <f>'Pine Stumpage Quarterly'!AP140</f>
        <v>17.649999999999999</v>
      </c>
      <c r="AQ139" s="3">
        <f>'Pine Stumpage Quarterly'!AQ140</f>
        <v>15.78</v>
      </c>
      <c r="AR139" s="3">
        <f>'Pine Stumpage Quarterly'!AR140</f>
        <v>28.02</v>
      </c>
      <c r="AS139" s="3">
        <f>'Pine Stumpage Quarterly'!AS140</f>
        <v>18.43</v>
      </c>
      <c r="AT139" s="3">
        <f>'Pine Stumpage Quarterly'!AT140</f>
        <v>21.66</v>
      </c>
      <c r="AU139" s="3">
        <f>'Pine Stumpage Quarterly'!AU140</f>
        <v>20.41</v>
      </c>
      <c r="AV139" s="3">
        <f>'Pine Stumpage Quarterly'!AX140</f>
        <v>184.63333333333333</v>
      </c>
      <c r="AW139" s="3"/>
      <c r="AX139" s="3">
        <f>'Pine Stumpage Quarterly'!AZ140</f>
        <v>218.25399999999999</v>
      </c>
      <c r="AY139" s="4">
        <f>SUMPRODUCT(D139:F139,'Price Average'!D$49:F$49)+SUMPRODUCT(H139:T139,'Price Average'!H$49:T$49)+SUMPRODUCT(V139:Y139,'Price Average'!V$49:Y$49)</f>
        <v>206.86746629186717</v>
      </c>
      <c r="AZ139" s="27">
        <f>SUMPRODUCT(Z139:AB139,'Price Average'!Z$49:AB$49)+SUMPRODUCT(AD139:AO139,'Price Average'!AD$49:AO$49)+SUMPRODUCT(AR139:AU139,'Price Average'!AR$49:AU$49)</f>
        <v>23.501839530332685</v>
      </c>
      <c r="BA139" s="5" t="str">
        <f t="shared" si="14"/>
        <v>2010:3</v>
      </c>
      <c r="BB139" s="3">
        <f t="shared" si="15"/>
        <v>206.86746629186717</v>
      </c>
    </row>
    <row r="140" spans="1:54" x14ac:dyDescent="0.25">
      <c r="A140" s="2">
        <v>2010</v>
      </c>
      <c r="B140" s="2">
        <v>4</v>
      </c>
      <c r="C140" s="2">
        <f t="shared" si="13"/>
        <v>136</v>
      </c>
      <c r="D140" s="3">
        <f>'Pine Stumpage Quarterly'!D141</f>
        <v>188</v>
      </c>
      <c r="E140" s="3">
        <f>'Pine Stumpage Quarterly'!E141</f>
        <v>198</v>
      </c>
      <c r="F140" s="3">
        <f>'Pine Stumpage Quarterly'!F141</f>
        <v>188</v>
      </c>
      <c r="G140" s="3">
        <f>'Pine Stumpage Quarterly'!G141</f>
        <v>164</v>
      </c>
      <c r="H140" s="3">
        <f>'Pine Stumpage Quarterly'!H141</f>
        <v>250</v>
      </c>
      <c r="I140" s="3">
        <f>'Pine Stumpage Quarterly'!I141</f>
        <v>215</v>
      </c>
      <c r="J140" s="3">
        <f>'Pine Stumpage Quarterly'!J141</f>
        <v>199</v>
      </c>
      <c r="K140" s="3">
        <f>'Pine Stumpage Quarterly'!K141</f>
        <v>209</v>
      </c>
      <c r="L140" s="3">
        <f>'Pine Stumpage Quarterly'!L141</f>
        <v>216</v>
      </c>
      <c r="M140" s="3">
        <f>'Pine Stumpage Quarterly'!M141</f>
        <v>207</v>
      </c>
      <c r="N140" s="3">
        <f>'Pine Stumpage Quarterly'!N141</f>
        <v>190</v>
      </c>
      <c r="O140" s="3">
        <f>'Pine Stumpage Quarterly'!O141</f>
        <v>223</v>
      </c>
      <c r="P140" s="3">
        <f>'Pine Stumpage Quarterly'!P141</f>
        <v>160</v>
      </c>
      <c r="Q140" s="3">
        <f>'Pine Stumpage Quarterly'!Q141</f>
        <v>221</v>
      </c>
      <c r="R140" s="3">
        <f>'Pine Stumpage Quarterly'!R141</f>
        <v>206</v>
      </c>
      <c r="S140" s="3">
        <f>'Pine Stumpage Quarterly'!S141</f>
        <v>205</v>
      </c>
      <c r="T140" s="3">
        <f>'Pine Stumpage Quarterly'!T141</f>
        <v>115</v>
      </c>
      <c r="U140" s="3">
        <f>'Pine Stumpage Quarterly'!U141</f>
        <v>118</v>
      </c>
      <c r="V140" s="3">
        <f>'Pine Stumpage Quarterly'!V141</f>
        <v>186</v>
      </c>
      <c r="W140" s="3">
        <f>'Pine Stumpage Quarterly'!W141</f>
        <v>224</v>
      </c>
      <c r="X140" s="3">
        <f>'Pine Stumpage Quarterly'!X141</f>
        <v>150</v>
      </c>
      <c r="Y140" s="3">
        <f>'Pine Stumpage Quarterly'!Y141</f>
        <v>196</v>
      </c>
      <c r="Z140" s="3">
        <f>'Pine Stumpage Quarterly'!Z141</f>
        <v>22.16</v>
      </c>
      <c r="AA140" s="3">
        <f>'Pine Stumpage Quarterly'!AA141</f>
        <v>26.1</v>
      </c>
      <c r="AB140" s="3">
        <f>'Pine Stumpage Quarterly'!AB141</f>
        <v>26.46</v>
      </c>
      <c r="AC140" s="3">
        <f>'Pine Stumpage Quarterly'!AC141</f>
        <v>19.63</v>
      </c>
      <c r="AD140" s="3">
        <f>'Pine Stumpage Quarterly'!AD141</f>
        <v>27.68</v>
      </c>
      <c r="AE140" s="3">
        <f>'Pine Stumpage Quarterly'!AE141</f>
        <v>31.61</v>
      </c>
      <c r="AF140" s="3">
        <f>'Pine Stumpage Quarterly'!AF141</f>
        <v>20.54</v>
      </c>
      <c r="AG140" s="3">
        <f>'Pine Stumpage Quarterly'!AG141</f>
        <v>28.73</v>
      </c>
      <c r="AH140" s="3">
        <f>'Pine Stumpage Quarterly'!AH141</f>
        <v>27.46</v>
      </c>
      <c r="AI140" s="3">
        <f>'Pine Stumpage Quarterly'!AI141</f>
        <v>25.42</v>
      </c>
      <c r="AJ140" s="3">
        <f>'Pine Stumpage Quarterly'!AJ141</f>
        <v>20.6</v>
      </c>
      <c r="AK140" s="3">
        <f>'Pine Stumpage Quarterly'!AK141</f>
        <v>27.49</v>
      </c>
      <c r="AL140" s="3">
        <f>'Pine Stumpage Quarterly'!AL141</f>
        <v>17.149999999999999</v>
      </c>
      <c r="AM140" s="3">
        <f>'Pine Stumpage Quarterly'!AM141</f>
        <v>18.23</v>
      </c>
      <c r="AN140" s="3">
        <f>'Pine Stumpage Quarterly'!AN141</f>
        <v>20.85</v>
      </c>
      <c r="AO140" s="3">
        <f>'Pine Stumpage Quarterly'!AO141</f>
        <v>26.43</v>
      </c>
      <c r="AP140" s="3">
        <f>'Pine Stumpage Quarterly'!AP141</f>
        <v>15.75</v>
      </c>
      <c r="AQ140" s="3">
        <f>'Pine Stumpage Quarterly'!AQ141</f>
        <v>15.29</v>
      </c>
      <c r="AR140" s="3">
        <f>'Pine Stumpage Quarterly'!AR141</f>
        <v>22.18</v>
      </c>
      <c r="AS140" s="3">
        <f>'Pine Stumpage Quarterly'!AS141</f>
        <v>20.91</v>
      </c>
      <c r="AT140" s="3">
        <f>'Pine Stumpage Quarterly'!AT141</f>
        <v>19.72</v>
      </c>
      <c r="AU140" s="3">
        <f>'Pine Stumpage Quarterly'!AU141</f>
        <v>19.850000000000001</v>
      </c>
      <c r="AV140" s="3">
        <f>'Pine Stumpage Quarterly'!AX141</f>
        <v>188</v>
      </c>
      <c r="AW140" s="3"/>
      <c r="AX140" s="3">
        <f>'Pine Stumpage Quarterly'!AZ141</f>
        <v>218.89766666666665</v>
      </c>
      <c r="AY140" s="4">
        <f>SUMPRODUCT(D140:F140,'Price Average'!D$49:F$49)+SUMPRODUCT(H140:T140,'Price Average'!H$49:T$49)+SUMPRODUCT(V140:Y140,'Price Average'!V$49:Y$49)</f>
        <v>188.37378388679787</v>
      </c>
      <c r="AZ140" s="27">
        <f>SUMPRODUCT(Z140:AB140,'Price Average'!Z$49:AB$49)+SUMPRODUCT(AD140:AO140,'Price Average'!AD$49:AO$49)+SUMPRODUCT(AR140:AU140,'Price Average'!AR$49:AU$49)</f>
        <v>22.803936073059361</v>
      </c>
      <c r="BA140" s="5" t="str">
        <f t="shared" si="14"/>
        <v>2010:4</v>
      </c>
      <c r="BB140" s="3">
        <f t="shared" si="15"/>
        <v>188.37378388679787</v>
      </c>
    </row>
    <row r="141" spans="1:54" x14ac:dyDescent="0.25">
      <c r="A141" s="17">
        <v>2011</v>
      </c>
      <c r="B141" s="17">
        <v>1</v>
      </c>
      <c r="C141" s="2">
        <f t="shared" si="13"/>
        <v>137</v>
      </c>
      <c r="D141" s="3">
        <f>'Pine Stumpage Quarterly'!D142</f>
        <v>181</v>
      </c>
      <c r="E141" s="3">
        <f>'Pine Stumpage Quarterly'!E142</f>
        <v>217</v>
      </c>
      <c r="F141" s="3">
        <f>'Pine Stumpage Quarterly'!F142</f>
        <v>197</v>
      </c>
      <c r="G141" s="3">
        <f>'Pine Stumpage Quarterly'!G142</f>
        <v>172</v>
      </c>
      <c r="H141" s="3">
        <f>'Pine Stumpage Quarterly'!H142</f>
        <v>241</v>
      </c>
      <c r="I141" s="3">
        <f>'Pine Stumpage Quarterly'!I142</f>
        <v>207</v>
      </c>
      <c r="J141" s="3">
        <f>'Pine Stumpage Quarterly'!J142</f>
        <v>212</v>
      </c>
      <c r="K141" s="3">
        <f>'Pine Stumpage Quarterly'!K142</f>
        <v>203</v>
      </c>
      <c r="L141" s="3">
        <f>'Pine Stumpage Quarterly'!L142</f>
        <v>254</v>
      </c>
      <c r="M141" s="3">
        <f>'Pine Stumpage Quarterly'!M142</f>
        <v>199</v>
      </c>
      <c r="N141" s="3">
        <f>'Pine Stumpage Quarterly'!N142</f>
        <v>174</v>
      </c>
      <c r="O141" s="3">
        <f>'Pine Stumpage Quarterly'!O142</f>
        <v>199</v>
      </c>
      <c r="P141" s="3">
        <f>'Pine Stumpage Quarterly'!P142</f>
        <v>152</v>
      </c>
      <c r="Q141" s="3">
        <f>'Pine Stumpage Quarterly'!Q142</f>
        <v>230</v>
      </c>
      <c r="R141" s="3">
        <f>'Pine Stumpage Quarterly'!R142</f>
        <v>210</v>
      </c>
      <c r="S141" s="3">
        <f>'Pine Stumpage Quarterly'!S142</f>
        <v>218</v>
      </c>
      <c r="T141" s="3">
        <f>'Pine Stumpage Quarterly'!T142</f>
        <v>116</v>
      </c>
      <c r="U141" s="3">
        <f>'Pine Stumpage Quarterly'!U142</f>
        <v>125</v>
      </c>
      <c r="V141" s="3">
        <f>'Pine Stumpage Quarterly'!V142</f>
        <v>174</v>
      </c>
      <c r="W141" s="3">
        <f>'Pine Stumpage Quarterly'!W142</f>
        <v>242</v>
      </c>
      <c r="X141" s="3">
        <f>'Pine Stumpage Quarterly'!X142</f>
        <v>151</v>
      </c>
      <c r="Y141" s="3">
        <f>'Pine Stumpage Quarterly'!Y142</f>
        <v>206</v>
      </c>
      <c r="Z141" s="3">
        <f>'Pine Stumpage Quarterly'!Z142</f>
        <v>21.96</v>
      </c>
      <c r="AA141" s="3">
        <f>'Pine Stumpage Quarterly'!AA142</f>
        <v>28.69</v>
      </c>
      <c r="AB141" s="3">
        <f>'Pine Stumpage Quarterly'!AB142</f>
        <v>22.82</v>
      </c>
      <c r="AC141" s="3">
        <f>'Pine Stumpage Quarterly'!AC142</f>
        <v>19.079999999999998</v>
      </c>
      <c r="AD141" s="3">
        <f>'Pine Stumpage Quarterly'!AD142</f>
        <v>26.7</v>
      </c>
      <c r="AE141" s="3">
        <f>'Pine Stumpage Quarterly'!AE142</f>
        <v>29.12</v>
      </c>
      <c r="AF141" s="3">
        <f>'Pine Stumpage Quarterly'!AF142</f>
        <v>23.14</v>
      </c>
      <c r="AG141" s="3">
        <f>'Pine Stumpage Quarterly'!AG142</f>
        <v>28.92</v>
      </c>
      <c r="AH141" s="3">
        <f>'Pine Stumpage Quarterly'!AH142</f>
        <v>23.55</v>
      </c>
      <c r="AI141" s="3">
        <f>'Pine Stumpage Quarterly'!AI142</f>
        <v>26.02</v>
      </c>
      <c r="AJ141" s="3">
        <f>'Pine Stumpage Quarterly'!AJ142</f>
        <v>21.44</v>
      </c>
      <c r="AK141" s="3">
        <f>'Pine Stumpage Quarterly'!AK142</f>
        <v>25.85</v>
      </c>
      <c r="AL141" s="3">
        <f>'Pine Stumpage Quarterly'!AL142</f>
        <v>19.04</v>
      </c>
      <c r="AM141" s="3">
        <f>'Pine Stumpage Quarterly'!AM142</f>
        <v>24.65</v>
      </c>
      <c r="AN141" s="3">
        <f>'Pine Stumpage Quarterly'!AN142</f>
        <v>21.45</v>
      </c>
      <c r="AO141" s="3">
        <f>'Pine Stumpage Quarterly'!AO142</f>
        <v>25.86</v>
      </c>
      <c r="AP141" s="3">
        <f>'Pine Stumpage Quarterly'!AP142</f>
        <v>18.62</v>
      </c>
      <c r="AQ141" s="3">
        <f>'Pine Stumpage Quarterly'!AQ142</f>
        <v>22.13</v>
      </c>
      <c r="AR141" s="3">
        <f>'Pine Stumpage Quarterly'!AR142</f>
        <v>18.73</v>
      </c>
      <c r="AS141" s="3">
        <f>'Pine Stumpage Quarterly'!AS142</f>
        <v>20.079999999999998</v>
      </c>
      <c r="AT141" s="3">
        <f>'Pine Stumpage Quarterly'!AT142</f>
        <v>21.67</v>
      </c>
      <c r="AU141" s="3">
        <f>'Pine Stumpage Quarterly'!AU142</f>
        <v>23.78</v>
      </c>
      <c r="AV141" s="3">
        <f>'Pine Stumpage Quarterly'!AX142</f>
        <v>195.9</v>
      </c>
      <c r="AW141" s="3"/>
      <c r="AX141" s="3">
        <f>'Pine Stumpage Quarterly'!AZ142</f>
        <v>221.66633333333334</v>
      </c>
      <c r="AY141" s="4">
        <f>SUMPRODUCT(D141:F141,'Price Average'!D$49:F$49)+SUMPRODUCT(H141:T141,'Price Average'!H$49:T$49)+SUMPRODUCT(V141:Y141,'Price Average'!V$49:Y$49)</f>
        <v>193.42921053885365</v>
      </c>
      <c r="AZ141" s="27">
        <f>SUMPRODUCT(Z141:AB141,'Price Average'!Z$49:AB$49)+SUMPRODUCT(AD141:AO141,'Price Average'!AD$49:AO$49)+SUMPRODUCT(AR141:AU141,'Price Average'!AR$49:AU$49)</f>
        <v>22.561091324200916</v>
      </c>
      <c r="BA141" s="5" t="str">
        <f t="shared" si="14"/>
        <v>2011:1</v>
      </c>
      <c r="BB141" s="3">
        <f t="shared" si="15"/>
        <v>193.42921053885365</v>
      </c>
    </row>
    <row r="142" spans="1:54" x14ac:dyDescent="0.25">
      <c r="A142" s="17">
        <v>2011</v>
      </c>
      <c r="B142" s="17">
        <v>2</v>
      </c>
      <c r="C142" s="2">
        <f t="shared" si="13"/>
        <v>138</v>
      </c>
      <c r="D142" s="3">
        <f>'Pine Stumpage Quarterly'!D143</f>
        <v>161</v>
      </c>
      <c r="E142" s="3">
        <f>'Pine Stumpage Quarterly'!E143</f>
        <v>193</v>
      </c>
      <c r="F142" s="3">
        <f>'Pine Stumpage Quarterly'!F143</f>
        <v>184</v>
      </c>
      <c r="G142" s="3">
        <f>'Pine Stumpage Quarterly'!G143</f>
        <v>161</v>
      </c>
      <c r="H142" s="3">
        <f>'Pine Stumpage Quarterly'!H143</f>
        <v>232</v>
      </c>
      <c r="I142" s="3">
        <f>'Pine Stumpage Quarterly'!I143</f>
        <v>185</v>
      </c>
      <c r="J142" s="3">
        <f>'Pine Stumpage Quarterly'!J143</f>
        <v>174</v>
      </c>
      <c r="K142" s="3">
        <f>'Pine Stumpage Quarterly'!K143</f>
        <v>194</v>
      </c>
      <c r="L142" s="3">
        <f>'Pine Stumpage Quarterly'!L143</f>
        <v>208</v>
      </c>
      <c r="M142" s="3">
        <f>'Pine Stumpage Quarterly'!M143</f>
        <v>173</v>
      </c>
      <c r="N142" s="3">
        <f>'Pine Stumpage Quarterly'!N143</f>
        <v>160</v>
      </c>
      <c r="O142" s="3">
        <f>'Pine Stumpage Quarterly'!O143</f>
        <v>178</v>
      </c>
      <c r="P142" s="3">
        <f>'Pine Stumpage Quarterly'!P143</f>
        <v>154</v>
      </c>
      <c r="Q142" s="3">
        <f>'Pine Stumpage Quarterly'!Q143</f>
        <v>213</v>
      </c>
      <c r="R142" s="3">
        <f>'Pine Stumpage Quarterly'!R143</f>
        <v>203</v>
      </c>
      <c r="S142" s="3">
        <f>'Pine Stumpage Quarterly'!S143</f>
        <v>203</v>
      </c>
      <c r="T142" s="3">
        <f>'Pine Stumpage Quarterly'!T143</f>
        <v>108</v>
      </c>
      <c r="U142" s="3">
        <f>'Pine Stumpage Quarterly'!U143</f>
        <v>115</v>
      </c>
      <c r="V142" s="3">
        <f>'Pine Stumpage Quarterly'!V143</f>
        <v>176</v>
      </c>
      <c r="W142" s="3">
        <f>'Pine Stumpage Quarterly'!W143</f>
        <v>231</v>
      </c>
      <c r="X142" s="3">
        <f>'Pine Stumpage Quarterly'!X143</f>
        <v>151</v>
      </c>
      <c r="Y142" s="3">
        <f>'Pine Stumpage Quarterly'!Y143</f>
        <v>172</v>
      </c>
      <c r="Z142" s="3">
        <f>'Pine Stumpage Quarterly'!Z143</f>
        <v>22.44</v>
      </c>
      <c r="AA142" s="3">
        <f>'Pine Stumpage Quarterly'!AA143</f>
        <v>22.88</v>
      </c>
      <c r="AB142" s="3">
        <f>'Pine Stumpage Quarterly'!AB143</f>
        <v>18.91</v>
      </c>
      <c r="AC142" s="3">
        <f>'Pine Stumpage Quarterly'!AC143</f>
        <v>20.27</v>
      </c>
      <c r="AD142" s="3">
        <f>'Pine Stumpage Quarterly'!AD143</f>
        <v>23.32</v>
      </c>
      <c r="AE142" s="3">
        <f>'Pine Stumpage Quarterly'!AE143</f>
        <v>28.36</v>
      </c>
      <c r="AF142" s="3">
        <f>'Pine Stumpage Quarterly'!AF143</f>
        <v>22.15</v>
      </c>
      <c r="AG142" s="3">
        <f>'Pine Stumpage Quarterly'!AG143</f>
        <v>25.9</v>
      </c>
      <c r="AH142" s="3">
        <f>'Pine Stumpage Quarterly'!AH143</f>
        <v>20.41</v>
      </c>
      <c r="AI142" s="3">
        <f>'Pine Stumpage Quarterly'!AI143</f>
        <v>20.94</v>
      </c>
      <c r="AJ142" s="3">
        <f>'Pine Stumpage Quarterly'!AJ143</f>
        <v>18.510000000000002</v>
      </c>
      <c r="AK142" s="3">
        <f>'Pine Stumpage Quarterly'!AK143</f>
        <v>22.68</v>
      </c>
      <c r="AL142" s="3">
        <f>'Pine Stumpage Quarterly'!AL143</f>
        <v>15.72</v>
      </c>
      <c r="AM142" s="3">
        <f>'Pine Stumpage Quarterly'!AM143</f>
        <v>17.77</v>
      </c>
      <c r="AN142" s="3">
        <f>'Pine Stumpage Quarterly'!AN143</f>
        <v>21.65</v>
      </c>
      <c r="AO142" s="3">
        <f>'Pine Stumpage Quarterly'!AO143</f>
        <v>24.96</v>
      </c>
      <c r="AP142" s="3">
        <f>'Pine Stumpage Quarterly'!AP143</f>
        <v>18.22</v>
      </c>
      <c r="AQ142" s="3">
        <f>'Pine Stumpage Quarterly'!AQ143</f>
        <v>22.43</v>
      </c>
      <c r="AR142" s="3">
        <f>'Pine Stumpage Quarterly'!AR143</f>
        <v>17.350000000000001</v>
      </c>
      <c r="AS142" s="3">
        <f>'Pine Stumpage Quarterly'!AS143</f>
        <v>16.61</v>
      </c>
      <c r="AT142" s="3">
        <f>'Pine Stumpage Quarterly'!AT143</f>
        <v>22.77</v>
      </c>
      <c r="AU142" s="3">
        <f>'Pine Stumpage Quarterly'!AU143</f>
        <v>22.57</v>
      </c>
      <c r="AV142" s="3">
        <f>'Pine Stumpage Quarterly'!AX143</f>
        <v>203.70000000000002</v>
      </c>
      <c r="AW142" s="3"/>
      <c r="AX142" s="3">
        <f>'Pine Stumpage Quarterly'!AZ143</f>
        <v>225.53066666666666</v>
      </c>
      <c r="AY142" s="4">
        <f>SUMPRODUCT(D142:F142,'Price Average'!D$49:F$49)+SUMPRODUCT(H142:T142,'Price Average'!H$49:T$49)+SUMPRODUCT(V142:Y142,'Price Average'!V$49:Y$49)</f>
        <v>172.62840773738625</v>
      </c>
      <c r="AZ142" s="27">
        <f>SUMPRODUCT(Z142:AB142,'Price Average'!Z$49:AB$49)+SUMPRODUCT(AD142:AO142,'Price Average'!AD$49:AO$49)+SUMPRODUCT(AR142:AU142,'Price Average'!AR$49:AU$49)</f>
        <v>20.064540117416833</v>
      </c>
      <c r="BA142" s="5" t="str">
        <f t="shared" si="14"/>
        <v>2011:2</v>
      </c>
      <c r="BB142" s="3">
        <f t="shared" si="15"/>
        <v>172.62840773738625</v>
      </c>
    </row>
    <row r="143" spans="1:54" x14ac:dyDescent="0.25">
      <c r="A143" s="17">
        <v>2011</v>
      </c>
      <c r="B143" s="17">
        <v>3</v>
      </c>
      <c r="C143" s="2">
        <f t="shared" si="13"/>
        <v>139</v>
      </c>
      <c r="D143" s="3">
        <f>'Pine Stumpage Quarterly'!D144</f>
        <v>169</v>
      </c>
      <c r="E143" s="3">
        <f>'Pine Stumpage Quarterly'!E144</f>
        <v>190</v>
      </c>
      <c r="F143" s="3">
        <f>'Pine Stumpage Quarterly'!F144</f>
        <v>172</v>
      </c>
      <c r="G143" s="3">
        <f>'Pine Stumpage Quarterly'!G144</f>
        <v>150</v>
      </c>
      <c r="H143" s="3">
        <f>'Pine Stumpage Quarterly'!H144</f>
        <v>212</v>
      </c>
      <c r="I143" s="3">
        <f>'Pine Stumpage Quarterly'!I144</f>
        <v>161</v>
      </c>
      <c r="J143" s="3">
        <f>'Pine Stumpage Quarterly'!J144</f>
        <v>182</v>
      </c>
      <c r="K143" s="3">
        <f>'Pine Stumpage Quarterly'!K144</f>
        <v>191</v>
      </c>
      <c r="L143" s="3">
        <f>'Pine Stumpage Quarterly'!L144</f>
        <v>163</v>
      </c>
      <c r="M143" s="3">
        <f>'Pine Stumpage Quarterly'!M144</f>
        <v>173</v>
      </c>
      <c r="N143" s="3">
        <f>'Pine Stumpage Quarterly'!N144</f>
        <v>153</v>
      </c>
      <c r="O143" s="3">
        <f>'Pine Stumpage Quarterly'!O144</f>
        <v>171</v>
      </c>
      <c r="P143" s="3">
        <f>'Pine Stumpage Quarterly'!P144</f>
        <v>144</v>
      </c>
      <c r="Q143" s="3">
        <f>'Pine Stumpage Quarterly'!Q144</f>
        <v>194</v>
      </c>
      <c r="R143" s="3">
        <f>'Pine Stumpage Quarterly'!R144</f>
        <v>179</v>
      </c>
      <c r="S143" s="3">
        <f>'Pine Stumpage Quarterly'!S144</f>
        <v>190</v>
      </c>
      <c r="T143" s="3">
        <f>'Pine Stumpage Quarterly'!T144</f>
        <v>110</v>
      </c>
      <c r="U143" s="3">
        <f>'Pine Stumpage Quarterly'!U144</f>
        <v>126</v>
      </c>
      <c r="V143" s="3">
        <f>'Pine Stumpage Quarterly'!V144</f>
        <v>176</v>
      </c>
      <c r="W143" s="3">
        <f>'Pine Stumpage Quarterly'!W144</f>
        <v>221</v>
      </c>
      <c r="X143" s="3">
        <f>'Pine Stumpage Quarterly'!X144</f>
        <v>142</v>
      </c>
      <c r="Y143" s="3">
        <f>'Pine Stumpage Quarterly'!Y144</f>
        <v>157</v>
      </c>
      <c r="Z143" s="3">
        <f>'Pine Stumpage Quarterly'!Z144</f>
        <v>22.53</v>
      </c>
      <c r="AA143" s="3">
        <f>'Pine Stumpage Quarterly'!AA144</f>
        <v>23.18</v>
      </c>
      <c r="AB143" s="3">
        <f>'Pine Stumpage Quarterly'!AB144</f>
        <v>20.69</v>
      </c>
      <c r="AC143" s="3">
        <f>'Pine Stumpage Quarterly'!AC144</f>
        <v>20</v>
      </c>
      <c r="AD143" s="3">
        <f>'Pine Stumpage Quarterly'!AD144</f>
        <v>24.99</v>
      </c>
      <c r="AE143" s="3">
        <f>'Pine Stumpage Quarterly'!AE144</f>
        <v>26.76</v>
      </c>
      <c r="AF143" s="3">
        <f>'Pine Stumpage Quarterly'!AF144</f>
        <v>19.32</v>
      </c>
      <c r="AG143" s="3">
        <f>'Pine Stumpage Quarterly'!AG144</f>
        <v>26.71</v>
      </c>
      <c r="AH143" s="3">
        <f>'Pine Stumpage Quarterly'!AH144</f>
        <v>18.899999999999999</v>
      </c>
      <c r="AI143" s="3">
        <f>'Pine Stumpage Quarterly'!AI144</f>
        <v>20.85</v>
      </c>
      <c r="AJ143" s="3">
        <f>'Pine Stumpage Quarterly'!AJ144</f>
        <v>16.89</v>
      </c>
      <c r="AK143" s="3">
        <f>'Pine Stumpage Quarterly'!AK144</f>
        <v>22.56</v>
      </c>
      <c r="AL143" s="3">
        <f>'Pine Stumpage Quarterly'!AL144</f>
        <v>15.41</v>
      </c>
      <c r="AM143" s="3">
        <f>'Pine Stumpage Quarterly'!AM144</f>
        <v>16.989999999999998</v>
      </c>
      <c r="AN143" s="3">
        <f>'Pine Stumpage Quarterly'!AN144</f>
        <v>22.39</v>
      </c>
      <c r="AO143" s="3">
        <f>'Pine Stumpage Quarterly'!AO144</f>
        <v>24.38</v>
      </c>
      <c r="AP143" s="3">
        <f>'Pine Stumpage Quarterly'!AP144</f>
        <v>21.19</v>
      </c>
      <c r="AQ143" s="3">
        <f>'Pine Stumpage Quarterly'!AQ144</f>
        <v>22.07</v>
      </c>
      <c r="AR143" s="3">
        <f>'Pine Stumpage Quarterly'!AR144</f>
        <v>17.36</v>
      </c>
      <c r="AS143" s="3">
        <f>'Pine Stumpage Quarterly'!AS144</f>
        <v>18.21</v>
      </c>
      <c r="AT143" s="3">
        <f>'Pine Stumpage Quarterly'!AT144</f>
        <v>19.850000000000001</v>
      </c>
      <c r="AU143" s="3">
        <f>'Pine Stumpage Quarterly'!AU144</f>
        <v>20.100000000000001</v>
      </c>
      <c r="AV143" s="3">
        <f>'Pine Stumpage Quarterly'!AX144</f>
        <v>203.83333333333334</v>
      </c>
      <c r="AW143" s="3"/>
      <c r="AX143" s="3">
        <f>'Pine Stumpage Quarterly'!AZ144</f>
        <v>226.452</v>
      </c>
      <c r="AY143" s="4">
        <f>SUMPRODUCT(D143:F143,'Price Average'!D$49:F$49)+SUMPRODUCT(H143:T143,'Price Average'!H$49:T$49)+SUMPRODUCT(V143:Y143,'Price Average'!V$49:Y$49)</f>
        <v>159.86394301777119</v>
      </c>
      <c r="AZ143" s="27">
        <f>SUMPRODUCT(Z143:AB143,'Price Average'!Z$49:AB$49)+SUMPRODUCT(AD143:AO143,'Price Average'!AD$49:AO$49)+SUMPRODUCT(AR143:AU143,'Price Average'!AR$49:AU$49)</f>
        <v>19.828527071102414</v>
      </c>
      <c r="BA143" s="5" t="str">
        <f t="shared" si="14"/>
        <v>2011:3</v>
      </c>
      <c r="BB143" s="3">
        <f t="shared" si="15"/>
        <v>159.86394301777119</v>
      </c>
    </row>
    <row r="144" spans="1:54" x14ac:dyDescent="0.25">
      <c r="A144" s="17">
        <v>2011</v>
      </c>
      <c r="B144" s="17">
        <v>4</v>
      </c>
      <c r="C144" s="2">
        <f t="shared" si="13"/>
        <v>140</v>
      </c>
      <c r="D144" s="3">
        <f>'Pine Stumpage Quarterly'!D145</f>
        <v>184</v>
      </c>
      <c r="E144" s="3">
        <f>'Pine Stumpage Quarterly'!E145</f>
        <v>205</v>
      </c>
      <c r="F144" s="3">
        <f>'Pine Stumpage Quarterly'!F145</f>
        <v>161</v>
      </c>
      <c r="G144" s="3">
        <f>'Pine Stumpage Quarterly'!G145</f>
        <v>142</v>
      </c>
      <c r="H144" s="3">
        <f>'Pine Stumpage Quarterly'!H145</f>
        <v>194</v>
      </c>
      <c r="I144" s="3">
        <f>'Pine Stumpage Quarterly'!I145</f>
        <v>180</v>
      </c>
      <c r="J144" s="3">
        <f>'Pine Stumpage Quarterly'!J145</f>
        <v>186</v>
      </c>
      <c r="K144" s="3">
        <f>'Pine Stumpage Quarterly'!K145</f>
        <v>190</v>
      </c>
      <c r="L144" s="3">
        <f>'Pine Stumpage Quarterly'!L145</f>
        <v>200</v>
      </c>
      <c r="M144" s="3">
        <f>'Pine Stumpage Quarterly'!M145</f>
        <v>187</v>
      </c>
      <c r="N144" s="3">
        <f>'Pine Stumpage Quarterly'!N145</f>
        <v>193</v>
      </c>
      <c r="O144" s="3">
        <f>'Pine Stumpage Quarterly'!O145</f>
        <v>195</v>
      </c>
      <c r="P144" s="3">
        <f>'Pine Stumpage Quarterly'!P145</f>
        <v>160</v>
      </c>
      <c r="Q144" s="3">
        <f>'Pine Stumpage Quarterly'!Q145</f>
        <v>198</v>
      </c>
      <c r="R144" s="3">
        <f>'Pine Stumpage Quarterly'!R145</f>
        <v>172</v>
      </c>
      <c r="S144" s="3">
        <f>'Pine Stumpage Quarterly'!S145</f>
        <v>195</v>
      </c>
      <c r="T144" s="3">
        <f>'Pine Stumpage Quarterly'!T145</f>
        <v>113</v>
      </c>
      <c r="U144" s="3">
        <f>'Pine Stumpage Quarterly'!U145</f>
        <v>118</v>
      </c>
      <c r="V144" s="3">
        <f>'Pine Stumpage Quarterly'!V145</f>
        <v>172</v>
      </c>
      <c r="W144" s="3">
        <f>'Pine Stumpage Quarterly'!W145</f>
        <v>213</v>
      </c>
      <c r="X144" s="3">
        <f>'Pine Stumpage Quarterly'!X145</f>
        <v>153</v>
      </c>
      <c r="Y144" s="3">
        <f>'Pine Stumpage Quarterly'!Y145</f>
        <v>172</v>
      </c>
      <c r="Z144" s="3">
        <f>'Pine Stumpage Quarterly'!Z145</f>
        <v>20.47</v>
      </c>
      <c r="AA144" s="3">
        <f>'Pine Stumpage Quarterly'!AA145</f>
        <v>27.6</v>
      </c>
      <c r="AB144" s="3">
        <f>'Pine Stumpage Quarterly'!AB145</f>
        <v>22.08</v>
      </c>
      <c r="AC144" s="3">
        <f>'Pine Stumpage Quarterly'!AC145</f>
        <v>17.91</v>
      </c>
      <c r="AD144" s="3">
        <f>'Pine Stumpage Quarterly'!AD145</f>
        <v>25.13</v>
      </c>
      <c r="AE144" s="3">
        <f>'Pine Stumpage Quarterly'!AE145</f>
        <v>29.16</v>
      </c>
      <c r="AF144" s="3">
        <f>'Pine Stumpage Quarterly'!AF145</f>
        <v>18.89</v>
      </c>
      <c r="AG144" s="3">
        <f>'Pine Stumpage Quarterly'!AG145</f>
        <v>25.17</v>
      </c>
      <c r="AH144" s="3">
        <f>'Pine Stumpage Quarterly'!AH145</f>
        <v>20.95</v>
      </c>
      <c r="AI144" s="3">
        <f>'Pine Stumpage Quarterly'!AI145</f>
        <v>24.85</v>
      </c>
      <c r="AJ144" s="3">
        <f>'Pine Stumpage Quarterly'!AJ145</f>
        <v>17.29</v>
      </c>
      <c r="AK144" s="3">
        <f>'Pine Stumpage Quarterly'!AK145</f>
        <v>25.18</v>
      </c>
      <c r="AL144" s="3">
        <f>'Pine Stumpage Quarterly'!AL145</f>
        <v>15.36</v>
      </c>
      <c r="AM144" s="3">
        <f>'Pine Stumpage Quarterly'!AM145</f>
        <v>16.97</v>
      </c>
      <c r="AN144" s="3">
        <f>'Pine Stumpage Quarterly'!AN145</f>
        <v>21.76</v>
      </c>
      <c r="AO144" s="3">
        <f>'Pine Stumpage Quarterly'!AO145</f>
        <v>25.61</v>
      </c>
      <c r="AP144" s="3">
        <f>'Pine Stumpage Quarterly'!AP145</f>
        <v>19.79</v>
      </c>
      <c r="AQ144" s="3">
        <f>'Pine Stumpage Quarterly'!AQ145</f>
        <v>19.579999999999998</v>
      </c>
      <c r="AR144" s="3">
        <f>'Pine Stumpage Quarterly'!AR145</f>
        <v>22.32</v>
      </c>
      <c r="AS144" s="3">
        <f>'Pine Stumpage Quarterly'!AS145</f>
        <v>19.940000000000001</v>
      </c>
      <c r="AT144" s="3">
        <f>'Pine Stumpage Quarterly'!AT145</f>
        <v>23.09</v>
      </c>
      <c r="AU144" s="3">
        <f>'Pine Stumpage Quarterly'!AU145</f>
        <v>24.42</v>
      </c>
      <c r="AV144" s="3">
        <f>'Pine Stumpage Quarterly'!AX145</f>
        <v>200.76666666666665</v>
      </c>
      <c r="AW144" s="3"/>
      <c r="AX144" s="3">
        <f>'Pine Stumpage Quarterly'!AZ145</f>
        <v>226.10766666666666</v>
      </c>
      <c r="AY144" s="4">
        <f>SUMPRODUCT(D144:F144,'Price Average'!D$49:F$49)+SUMPRODUCT(H144:T144,'Price Average'!H$49:T$49)+SUMPRODUCT(V144:Y144,'Price Average'!V$49:Y$49)</f>
        <v>171.01514602887229</v>
      </c>
      <c r="AZ144" s="27">
        <f>SUMPRODUCT(Z144:AB144,'Price Average'!Z$49:AB$49)+SUMPRODUCT(AD144:AO144,'Price Average'!AD$49:AO$49)+SUMPRODUCT(AR144:AU144,'Price Average'!AR$49:AU$49)</f>
        <v>20.78624005218526</v>
      </c>
      <c r="BA144" s="5" t="str">
        <f t="shared" si="14"/>
        <v>2011:4</v>
      </c>
      <c r="BB144" s="3">
        <f t="shared" si="15"/>
        <v>171.01514602887229</v>
      </c>
    </row>
    <row r="145" spans="1:54" x14ac:dyDescent="0.25">
      <c r="A145" s="17">
        <v>2012</v>
      </c>
      <c r="B145" s="17">
        <v>1</v>
      </c>
      <c r="C145" s="2">
        <f t="shared" si="13"/>
        <v>141</v>
      </c>
      <c r="D145" s="3">
        <f>'Pine Stumpage Quarterly'!D146</f>
        <v>196</v>
      </c>
      <c r="E145" s="3">
        <f>'Pine Stumpage Quarterly'!E146</f>
        <v>232</v>
      </c>
      <c r="F145" s="3">
        <f>'Pine Stumpage Quarterly'!F146</f>
        <v>172</v>
      </c>
      <c r="G145" s="3">
        <f>'Pine Stumpage Quarterly'!G146</f>
        <v>168</v>
      </c>
      <c r="H145" s="3">
        <f>'Pine Stumpage Quarterly'!H146</f>
        <v>183</v>
      </c>
      <c r="I145" s="3">
        <f>'Pine Stumpage Quarterly'!I146</f>
        <v>169</v>
      </c>
      <c r="J145" s="3">
        <f>'Pine Stumpage Quarterly'!J146</f>
        <v>164</v>
      </c>
      <c r="K145" s="3">
        <f>'Pine Stumpage Quarterly'!K146</f>
        <v>189</v>
      </c>
      <c r="L145" s="3">
        <f>'Pine Stumpage Quarterly'!L146</f>
        <v>225</v>
      </c>
      <c r="M145" s="3">
        <f>'Pine Stumpage Quarterly'!M146</f>
        <v>189</v>
      </c>
      <c r="N145" s="3">
        <f>'Pine Stumpage Quarterly'!N146</f>
        <v>166</v>
      </c>
      <c r="O145" s="3">
        <f>'Pine Stumpage Quarterly'!O146</f>
        <v>199</v>
      </c>
      <c r="P145" s="3">
        <f>'Pine Stumpage Quarterly'!P146</f>
        <v>170</v>
      </c>
      <c r="Q145" s="3">
        <f>'Pine Stumpage Quarterly'!Q146</f>
        <v>208</v>
      </c>
      <c r="R145" s="3">
        <f>'Pine Stumpage Quarterly'!R146</f>
        <v>175</v>
      </c>
      <c r="S145" s="3">
        <f>'Pine Stumpage Quarterly'!S146</f>
        <v>196</v>
      </c>
      <c r="T145" s="3">
        <f>'Pine Stumpage Quarterly'!T146</f>
        <v>123</v>
      </c>
      <c r="U145" s="3">
        <f>'Pine Stumpage Quarterly'!U146</f>
        <v>121</v>
      </c>
      <c r="V145" s="3">
        <f>'Pine Stumpage Quarterly'!V146</f>
        <v>175</v>
      </c>
      <c r="W145" s="3">
        <f>'Pine Stumpage Quarterly'!W146</f>
        <v>221</v>
      </c>
      <c r="X145" s="3">
        <f>'Pine Stumpage Quarterly'!X146</f>
        <v>151</v>
      </c>
      <c r="Y145" s="3">
        <f>'Pine Stumpage Quarterly'!Y146</f>
        <v>193</v>
      </c>
      <c r="Z145" s="3">
        <f>'Pine Stumpage Quarterly'!Z146</f>
        <v>21.24</v>
      </c>
      <c r="AA145" s="3">
        <f>'Pine Stumpage Quarterly'!AA146</f>
        <v>28.99</v>
      </c>
      <c r="AB145" s="3">
        <f>'Pine Stumpage Quarterly'!AB146</f>
        <v>24.17</v>
      </c>
      <c r="AC145" s="3">
        <f>'Pine Stumpage Quarterly'!AC146</f>
        <v>16.2</v>
      </c>
      <c r="AD145" s="3">
        <f>'Pine Stumpage Quarterly'!AD146</f>
        <v>26.32</v>
      </c>
      <c r="AE145" s="3">
        <f>'Pine Stumpage Quarterly'!AE146</f>
        <v>30.19</v>
      </c>
      <c r="AF145" s="3">
        <f>'Pine Stumpage Quarterly'!AF146</f>
        <v>19.149999999999999</v>
      </c>
      <c r="AG145" s="3">
        <f>'Pine Stumpage Quarterly'!AG146</f>
        <v>25.89</v>
      </c>
      <c r="AH145" s="3">
        <f>'Pine Stumpage Quarterly'!AH146</f>
        <v>24.11</v>
      </c>
      <c r="AI145" s="3">
        <f>'Pine Stumpage Quarterly'!AI146</f>
        <v>23.98</v>
      </c>
      <c r="AJ145" s="3">
        <f>'Pine Stumpage Quarterly'!AJ146</f>
        <v>18.8</v>
      </c>
      <c r="AK145" s="3">
        <f>'Pine Stumpage Quarterly'!AK146</f>
        <v>24.19</v>
      </c>
      <c r="AL145" s="3">
        <f>'Pine Stumpage Quarterly'!AL146</f>
        <v>14.7</v>
      </c>
      <c r="AM145" s="3">
        <f>'Pine Stumpage Quarterly'!AM146</f>
        <v>22.54</v>
      </c>
      <c r="AN145" s="3">
        <f>'Pine Stumpage Quarterly'!AN146</f>
        <v>21.66</v>
      </c>
      <c r="AO145" s="3">
        <f>'Pine Stumpage Quarterly'!AO146</f>
        <v>27.08</v>
      </c>
      <c r="AP145" s="3">
        <f>'Pine Stumpage Quarterly'!AP146</f>
        <v>17.78</v>
      </c>
      <c r="AQ145" s="3">
        <f>'Pine Stumpage Quarterly'!AQ146</f>
        <v>24.77</v>
      </c>
      <c r="AR145" s="3">
        <f>'Pine Stumpage Quarterly'!AR146</f>
        <v>24.17</v>
      </c>
      <c r="AS145" s="3">
        <f>'Pine Stumpage Quarterly'!AS146</f>
        <v>25.95</v>
      </c>
      <c r="AT145" s="3">
        <f>'Pine Stumpage Quarterly'!AT146</f>
        <v>19.850000000000001</v>
      </c>
      <c r="AU145" s="3">
        <f>'Pine Stumpage Quarterly'!AU146</f>
        <v>22.82</v>
      </c>
      <c r="AV145" s="3">
        <f>'Pine Stumpage Quarterly'!AX146</f>
        <v>202.16666666666666</v>
      </c>
      <c r="AW145" s="3"/>
      <c r="AX145" s="3">
        <f>'Pine Stumpage Quarterly'!AZ146</f>
        <v>227.90666666666667</v>
      </c>
      <c r="AY145" s="4">
        <f>SUMPRODUCT(D145:F145,'Price Average'!D$49:F$49)+SUMPRODUCT(H145:T145,'Price Average'!H$49:T$49)+SUMPRODUCT(V145:Y145,'Price Average'!V$49:Y$49)</f>
        <v>178.10855209871841</v>
      </c>
      <c r="AZ145" s="27">
        <f>SUMPRODUCT(Z145:AB145,'Price Average'!Z$49:AB$49)+SUMPRODUCT(AD145:AO145,'Price Average'!AD$49:AO$49)+SUMPRODUCT(AR145:AU145,'Price Average'!AR$49:AU$49)</f>
        <v>21.956768427919112</v>
      </c>
      <c r="BA145" s="5" t="str">
        <f t="shared" si="14"/>
        <v>2012:1</v>
      </c>
      <c r="BB145" s="3">
        <f t="shared" si="15"/>
        <v>178.10855209871841</v>
      </c>
    </row>
    <row r="146" spans="1:54" x14ac:dyDescent="0.25">
      <c r="A146" s="17">
        <v>2012</v>
      </c>
      <c r="B146" s="17">
        <v>2</v>
      </c>
      <c r="C146" s="2">
        <f t="shared" si="13"/>
        <v>142</v>
      </c>
      <c r="D146" s="3">
        <f>'Pine Stumpage Quarterly'!D147</f>
        <v>184</v>
      </c>
      <c r="E146" s="3">
        <f>'Pine Stumpage Quarterly'!E147</f>
        <v>206</v>
      </c>
      <c r="F146" s="3">
        <f>'Pine Stumpage Quarterly'!F147</f>
        <v>162</v>
      </c>
      <c r="G146" s="3">
        <f>'Pine Stumpage Quarterly'!G147</f>
        <v>146</v>
      </c>
      <c r="H146" s="3">
        <f>'Pine Stumpage Quarterly'!H147</f>
        <v>180</v>
      </c>
      <c r="I146" s="3">
        <f>'Pine Stumpage Quarterly'!I147</f>
        <v>184</v>
      </c>
      <c r="J146" s="3">
        <f>'Pine Stumpage Quarterly'!J147</f>
        <v>172</v>
      </c>
      <c r="K146" s="3">
        <f>'Pine Stumpage Quarterly'!K147</f>
        <v>184</v>
      </c>
      <c r="L146" s="3">
        <f>'Pine Stumpage Quarterly'!L147</f>
        <v>196</v>
      </c>
      <c r="M146" s="3">
        <f>'Pine Stumpage Quarterly'!M147</f>
        <v>189</v>
      </c>
      <c r="N146" s="3">
        <f>'Pine Stumpage Quarterly'!N147</f>
        <v>155</v>
      </c>
      <c r="O146" s="3">
        <f>'Pine Stumpage Quarterly'!O147</f>
        <v>185</v>
      </c>
      <c r="P146" s="3">
        <f>'Pine Stumpage Quarterly'!P147</f>
        <v>161</v>
      </c>
      <c r="Q146" s="3">
        <f>'Pine Stumpage Quarterly'!Q147</f>
        <v>191</v>
      </c>
      <c r="R146" s="3">
        <f>'Pine Stumpage Quarterly'!R147</f>
        <v>168</v>
      </c>
      <c r="S146" s="3">
        <f>'Pine Stumpage Quarterly'!S147</f>
        <v>187</v>
      </c>
      <c r="T146" s="3">
        <f>'Pine Stumpage Quarterly'!T147</f>
        <v>123</v>
      </c>
      <c r="U146" s="3">
        <f>'Pine Stumpage Quarterly'!U147</f>
        <v>126</v>
      </c>
      <c r="V146" s="3">
        <f>'Pine Stumpage Quarterly'!V147</f>
        <v>182</v>
      </c>
      <c r="W146" s="3">
        <f>'Pine Stumpage Quarterly'!W147</f>
        <v>200</v>
      </c>
      <c r="X146" s="3">
        <f>'Pine Stumpage Quarterly'!X147</f>
        <v>136</v>
      </c>
      <c r="Y146" s="3">
        <f>'Pine Stumpage Quarterly'!Y147</f>
        <v>167</v>
      </c>
      <c r="Z146" s="3">
        <f>'Pine Stumpage Quarterly'!Z147</f>
        <v>20.6</v>
      </c>
      <c r="AA146" s="3">
        <f>'Pine Stumpage Quarterly'!AA147</f>
        <v>26.19</v>
      </c>
      <c r="AB146" s="3">
        <f>'Pine Stumpage Quarterly'!AB147</f>
        <v>24.72</v>
      </c>
      <c r="AC146" s="3">
        <f>'Pine Stumpage Quarterly'!AC147</f>
        <v>19.010000000000002</v>
      </c>
      <c r="AD146" s="3">
        <f>'Pine Stumpage Quarterly'!AD147</f>
        <v>29.71</v>
      </c>
      <c r="AE146" s="3">
        <f>'Pine Stumpage Quarterly'!AE147</f>
        <v>29.35</v>
      </c>
      <c r="AF146" s="3">
        <f>'Pine Stumpage Quarterly'!AF147</f>
        <v>21.95</v>
      </c>
      <c r="AG146" s="3">
        <f>'Pine Stumpage Quarterly'!AG147</f>
        <v>27.05</v>
      </c>
      <c r="AH146" s="3">
        <f>'Pine Stumpage Quarterly'!AH147</f>
        <v>22.25</v>
      </c>
      <c r="AI146" s="3">
        <f>'Pine Stumpage Quarterly'!AI147</f>
        <v>24.53</v>
      </c>
      <c r="AJ146" s="3">
        <f>'Pine Stumpage Quarterly'!AJ147</f>
        <v>15.88</v>
      </c>
      <c r="AK146" s="3">
        <f>'Pine Stumpage Quarterly'!AK147</f>
        <v>23</v>
      </c>
      <c r="AL146" s="3">
        <f>'Pine Stumpage Quarterly'!AL147</f>
        <v>14.3</v>
      </c>
      <c r="AM146" s="3">
        <f>'Pine Stumpage Quarterly'!AM147</f>
        <v>18.27</v>
      </c>
      <c r="AN146" s="3">
        <f>'Pine Stumpage Quarterly'!AN147</f>
        <v>19.920000000000002</v>
      </c>
      <c r="AO146" s="3">
        <f>'Pine Stumpage Quarterly'!AO147</f>
        <v>25.04</v>
      </c>
      <c r="AP146" s="3">
        <f>'Pine Stumpage Quarterly'!AP147</f>
        <v>20.14</v>
      </c>
      <c r="AQ146" s="3">
        <f>'Pine Stumpage Quarterly'!AQ147</f>
        <v>24.57</v>
      </c>
      <c r="AR146" s="3">
        <f>'Pine Stumpage Quarterly'!AR147</f>
        <v>25.57</v>
      </c>
      <c r="AS146" s="3">
        <f>'Pine Stumpage Quarterly'!AS147</f>
        <v>23.6</v>
      </c>
      <c r="AT146" s="3">
        <f>'Pine Stumpage Quarterly'!AT147</f>
        <v>24.74</v>
      </c>
      <c r="AU146" s="3">
        <f>'Pine Stumpage Quarterly'!AU147</f>
        <v>23.19</v>
      </c>
      <c r="AV146" s="3">
        <f>'Pine Stumpage Quarterly'!AX147</f>
        <v>201.80000000000004</v>
      </c>
      <c r="AW146" s="3"/>
      <c r="AX146" s="3">
        <f>'Pine Stumpage Quarterly'!AZ147</f>
        <v>229.79266666666663</v>
      </c>
      <c r="AY146" s="4">
        <f>SUMPRODUCT(D146:F146,'Price Average'!D$49:F$49)+SUMPRODUCT(H146:T146,'Price Average'!H$49:T$49)+SUMPRODUCT(V146:Y146,'Price Average'!V$49:Y$49)</f>
        <v>165.93629043784844</v>
      </c>
      <c r="AZ146" s="27">
        <f>SUMPRODUCT(Z146:AB146,'Price Average'!Z$49:AB$49)+SUMPRODUCT(AD146:AO146,'Price Average'!AD$49:AO$49)+SUMPRODUCT(AR146:AU146,'Price Average'!AR$49:AU$49)</f>
        <v>21.944108284409662</v>
      </c>
      <c r="BA146" s="5" t="str">
        <f t="shared" si="14"/>
        <v>2012:2</v>
      </c>
      <c r="BB146" s="3">
        <f t="shared" si="15"/>
        <v>165.93629043784844</v>
      </c>
    </row>
    <row r="147" spans="1:54" x14ac:dyDescent="0.25">
      <c r="A147" s="17">
        <v>2012</v>
      </c>
      <c r="B147" s="17">
        <v>3</v>
      </c>
      <c r="C147" s="2">
        <f t="shared" si="13"/>
        <v>143</v>
      </c>
      <c r="D147" s="3">
        <f>'Pine Stumpage Quarterly'!D148</f>
        <v>171</v>
      </c>
      <c r="E147" s="3">
        <f>'Pine Stumpage Quarterly'!E148</f>
        <v>188</v>
      </c>
      <c r="F147" s="3">
        <f>'Pine Stumpage Quarterly'!F148</f>
        <v>170</v>
      </c>
      <c r="G147" s="3">
        <f>'Pine Stumpage Quarterly'!G148</f>
        <v>141</v>
      </c>
      <c r="H147" s="3">
        <f>'Pine Stumpage Quarterly'!H148</f>
        <v>195</v>
      </c>
      <c r="I147" s="3">
        <f>'Pine Stumpage Quarterly'!I148</f>
        <v>186</v>
      </c>
      <c r="J147" s="3">
        <f>'Pine Stumpage Quarterly'!J148</f>
        <v>172</v>
      </c>
      <c r="K147" s="3">
        <f>'Pine Stumpage Quarterly'!K148</f>
        <v>186</v>
      </c>
      <c r="L147" s="3">
        <f>'Pine Stumpage Quarterly'!L148</f>
        <v>194</v>
      </c>
      <c r="M147" s="3">
        <f>'Pine Stumpage Quarterly'!M148</f>
        <v>186</v>
      </c>
      <c r="N147" s="3">
        <f>'Pine Stumpage Quarterly'!N148</f>
        <v>145</v>
      </c>
      <c r="O147" s="3">
        <f>'Pine Stumpage Quarterly'!O148</f>
        <v>180</v>
      </c>
      <c r="P147" s="3">
        <f>'Pine Stumpage Quarterly'!P148</f>
        <v>159</v>
      </c>
      <c r="Q147" s="3">
        <f>'Pine Stumpage Quarterly'!Q148</f>
        <v>203</v>
      </c>
      <c r="R147" s="3">
        <f>'Pine Stumpage Quarterly'!R148</f>
        <v>180</v>
      </c>
      <c r="S147" s="3">
        <f>'Pine Stumpage Quarterly'!S148</f>
        <v>187</v>
      </c>
      <c r="T147" s="3">
        <f>'Pine Stumpage Quarterly'!T148</f>
        <v>113</v>
      </c>
      <c r="U147" s="3">
        <f>'Pine Stumpage Quarterly'!U148</f>
        <v>114</v>
      </c>
      <c r="V147" s="3">
        <f>'Pine Stumpage Quarterly'!V148</f>
        <v>182</v>
      </c>
      <c r="W147" s="3">
        <f>'Pine Stumpage Quarterly'!W148</f>
        <v>193</v>
      </c>
      <c r="X147" s="3">
        <f>'Pine Stumpage Quarterly'!X148</f>
        <v>167</v>
      </c>
      <c r="Y147" s="3">
        <f>'Pine Stumpage Quarterly'!Y148</f>
        <v>174</v>
      </c>
      <c r="Z147" s="3">
        <f>'Pine Stumpage Quarterly'!Z148</f>
        <v>21.72</v>
      </c>
      <c r="AA147" s="3">
        <f>'Pine Stumpage Quarterly'!AA148</f>
        <v>30.47</v>
      </c>
      <c r="AB147" s="3">
        <f>'Pine Stumpage Quarterly'!AB148</f>
        <v>22.13</v>
      </c>
      <c r="AC147" s="3">
        <f>'Pine Stumpage Quarterly'!AC148</f>
        <v>16.670000000000002</v>
      </c>
      <c r="AD147" s="3">
        <f>'Pine Stumpage Quarterly'!AD148</f>
        <v>31.17</v>
      </c>
      <c r="AE147" s="3">
        <f>'Pine Stumpage Quarterly'!AE148</f>
        <v>29.39</v>
      </c>
      <c r="AF147" s="3">
        <f>'Pine Stumpage Quarterly'!AF148</f>
        <v>20.28</v>
      </c>
      <c r="AG147" s="3">
        <f>'Pine Stumpage Quarterly'!AG148</f>
        <v>28.07</v>
      </c>
      <c r="AH147" s="3">
        <f>'Pine Stumpage Quarterly'!AH148</f>
        <v>24.12</v>
      </c>
      <c r="AI147" s="3">
        <f>'Pine Stumpage Quarterly'!AI148</f>
        <v>24.93</v>
      </c>
      <c r="AJ147" s="3">
        <f>'Pine Stumpage Quarterly'!AJ148</f>
        <v>17.11</v>
      </c>
      <c r="AK147" s="3">
        <f>'Pine Stumpage Quarterly'!AK148</f>
        <v>23.13</v>
      </c>
      <c r="AL147" s="3">
        <f>'Pine Stumpage Quarterly'!AL148</f>
        <v>16.059999999999999</v>
      </c>
      <c r="AM147" s="3">
        <f>'Pine Stumpage Quarterly'!AM148</f>
        <v>20.05</v>
      </c>
      <c r="AN147" s="3">
        <f>'Pine Stumpage Quarterly'!AN148</f>
        <v>24.12</v>
      </c>
      <c r="AO147" s="3">
        <f>'Pine Stumpage Quarterly'!AO148</f>
        <v>27.67</v>
      </c>
      <c r="AP147" s="3">
        <f>'Pine Stumpage Quarterly'!AP148</f>
        <v>22.38</v>
      </c>
      <c r="AQ147" s="3">
        <f>'Pine Stumpage Quarterly'!AQ148</f>
        <v>19.95</v>
      </c>
      <c r="AR147" s="3">
        <f>'Pine Stumpage Quarterly'!AR148</f>
        <v>26.51</v>
      </c>
      <c r="AS147" s="3">
        <f>'Pine Stumpage Quarterly'!AS148</f>
        <v>21.28</v>
      </c>
      <c r="AT147" s="3">
        <f>'Pine Stumpage Quarterly'!AT148</f>
        <v>23.53</v>
      </c>
      <c r="AU147" s="3">
        <f>'Pine Stumpage Quarterly'!AU148</f>
        <v>26.17</v>
      </c>
      <c r="AV147" s="3">
        <f>'Pine Stumpage Quarterly'!AX148</f>
        <v>202.39999999999998</v>
      </c>
      <c r="AW147" s="3"/>
      <c r="AX147" s="3">
        <f>'Pine Stumpage Quarterly'!AZ148</f>
        <v>230.29666666666665</v>
      </c>
      <c r="AY147" s="4">
        <f>SUMPRODUCT(D147:F147,'Price Average'!D$49:F$49)+SUMPRODUCT(H147:T147,'Price Average'!H$49:T$49)+SUMPRODUCT(V147:Y147,'Price Average'!V$49:Y$49)</f>
        <v>166.41024822526083</v>
      </c>
      <c r="AZ147" s="27">
        <f>SUMPRODUCT(Z147:AB147,'Price Average'!Z$49:AB$49)+SUMPRODUCT(AD147:AO147,'Price Average'!AD$49:AO$49)+SUMPRODUCT(AR147:AU147,'Price Average'!AR$49:AU$49)</f>
        <v>22.84876516634051</v>
      </c>
      <c r="BA147" s="5" t="str">
        <f t="shared" si="14"/>
        <v>2012:3</v>
      </c>
      <c r="BB147" s="3">
        <f t="shared" si="15"/>
        <v>166.41024822526083</v>
      </c>
    </row>
    <row r="148" spans="1:54" x14ac:dyDescent="0.25">
      <c r="A148" s="17">
        <v>2012</v>
      </c>
      <c r="B148" s="17">
        <v>4</v>
      </c>
      <c r="C148" s="2">
        <v>144</v>
      </c>
      <c r="D148" s="20">
        <f>'Pine Stumpage Quarterly'!D149</f>
        <v>168</v>
      </c>
      <c r="E148" s="20">
        <f>'Pine Stumpage Quarterly'!E149</f>
        <v>191</v>
      </c>
      <c r="F148" s="20">
        <f>'Pine Stumpage Quarterly'!F149</f>
        <v>166</v>
      </c>
      <c r="G148" s="20">
        <f>'Pine Stumpage Quarterly'!G149</f>
        <v>135</v>
      </c>
      <c r="H148" s="20">
        <f>'Pine Stumpage Quarterly'!H149</f>
        <v>197</v>
      </c>
      <c r="I148" s="20">
        <f>'Pine Stumpage Quarterly'!I149</f>
        <v>196</v>
      </c>
      <c r="J148" s="20">
        <f>'Pine Stumpage Quarterly'!J149</f>
        <v>173</v>
      </c>
      <c r="K148" s="20">
        <f>'Pine Stumpage Quarterly'!K149</f>
        <v>194</v>
      </c>
      <c r="L148" s="20">
        <f>'Pine Stumpage Quarterly'!L149</f>
        <v>209</v>
      </c>
      <c r="M148" s="20">
        <f>'Pine Stumpage Quarterly'!M149</f>
        <v>181</v>
      </c>
      <c r="N148" s="20">
        <f>'Pine Stumpage Quarterly'!N149</f>
        <v>154</v>
      </c>
      <c r="O148" s="20">
        <f>'Pine Stumpage Quarterly'!O149</f>
        <v>187</v>
      </c>
      <c r="P148" s="20">
        <f>'Pine Stumpage Quarterly'!P149</f>
        <v>163</v>
      </c>
      <c r="Q148" s="20">
        <f>'Pine Stumpage Quarterly'!Q149</f>
        <v>209</v>
      </c>
      <c r="R148" s="20">
        <f>'Pine Stumpage Quarterly'!R149</f>
        <v>168</v>
      </c>
      <c r="S148" s="20">
        <f>'Pine Stumpage Quarterly'!S149</f>
        <v>184</v>
      </c>
      <c r="T148" s="20">
        <f>'Pine Stumpage Quarterly'!T149</f>
        <v>120</v>
      </c>
      <c r="U148" s="20">
        <f>'Pine Stumpage Quarterly'!U149</f>
        <v>127</v>
      </c>
      <c r="V148" s="20">
        <f>'Pine Stumpage Quarterly'!V149</f>
        <v>204</v>
      </c>
      <c r="W148" s="20">
        <f>'Pine Stumpage Quarterly'!W149</f>
        <v>199</v>
      </c>
      <c r="X148" s="20">
        <f>'Pine Stumpage Quarterly'!X149</f>
        <v>144</v>
      </c>
      <c r="Y148" s="20">
        <f>'Pine Stumpage Quarterly'!Y149</f>
        <v>174</v>
      </c>
      <c r="Z148" s="20">
        <f>'Pine Stumpage Quarterly'!Z149</f>
        <v>21.74</v>
      </c>
      <c r="AA148" s="20">
        <f>'Pine Stumpage Quarterly'!AA149</f>
        <v>30.81</v>
      </c>
      <c r="AB148" s="20">
        <f>'Pine Stumpage Quarterly'!AB149</f>
        <v>25.36</v>
      </c>
      <c r="AC148" s="20">
        <f>'Pine Stumpage Quarterly'!AC149</f>
        <v>17.97</v>
      </c>
      <c r="AD148" s="20">
        <f>'Pine Stumpage Quarterly'!AD149</f>
        <v>35.5</v>
      </c>
      <c r="AE148" s="20">
        <f>'Pine Stumpage Quarterly'!AE149</f>
        <v>35.07</v>
      </c>
      <c r="AF148" s="20">
        <f>'Pine Stumpage Quarterly'!AF149</f>
        <v>20.85</v>
      </c>
      <c r="AG148" s="20">
        <f>'Pine Stumpage Quarterly'!AG149</f>
        <v>31.14</v>
      </c>
      <c r="AH148" s="20">
        <f>'Pine Stumpage Quarterly'!AH149</f>
        <v>28.14</v>
      </c>
      <c r="AI148" s="20">
        <f>'Pine Stumpage Quarterly'!AI149</f>
        <v>25.21</v>
      </c>
      <c r="AJ148" s="20">
        <f>'Pine Stumpage Quarterly'!AJ149</f>
        <v>18.21</v>
      </c>
      <c r="AK148" s="20">
        <f>'Pine Stumpage Quarterly'!AK149</f>
        <v>27.38</v>
      </c>
      <c r="AL148" s="20">
        <f>'Pine Stumpage Quarterly'!AL149</f>
        <v>15.63</v>
      </c>
      <c r="AM148" s="20">
        <f>'Pine Stumpage Quarterly'!AM149</f>
        <v>21.27</v>
      </c>
      <c r="AN148" s="20">
        <f>'Pine Stumpage Quarterly'!AN149</f>
        <v>22.18</v>
      </c>
      <c r="AO148" s="20">
        <f>'Pine Stumpage Quarterly'!AO149</f>
        <v>26.67</v>
      </c>
      <c r="AP148" s="20">
        <f>'Pine Stumpage Quarterly'!AP149</f>
        <v>22.98</v>
      </c>
      <c r="AQ148" s="20">
        <f>'Pine Stumpage Quarterly'!AQ149</f>
        <v>21.43</v>
      </c>
      <c r="AR148" s="20">
        <f>'Pine Stumpage Quarterly'!AR149</f>
        <v>22.74</v>
      </c>
      <c r="AS148" s="20">
        <f>'Pine Stumpage Quarterly'!AS149</f>
        <v>19.399999999999999</v>
      </c>
      <c r="AT148" s="20">
        <f>'Pine Stumpage Quarterly'!AT149</f>
        <v>25.14</v>
      </c>
      <c r="AU148" s="20">
        <f>'Pine Stumpage Quarterly'!AU149</f>
        <v>27.91</v>
      </c>
      <c r="AV148" s="20">
        <f>'Pine Stumpage Quarterly'!AX149</f>
        <v>202.26666666666665</v>
      </c>
      <c r="AW148" s="3"/>
      <c r="AX148" s="3">
        <f>'Pine Stumpage Quarterly'!AZ149</f>
        <v>230.37966666666668</v>
      </c>
      <c r="AY148" s="4">
        <f>SUMPRODUCT(D148:F148,'Price Average'!D$49:F$49)+SUMPRODUCT(H148:T148,'Price Average'!H$49:T$49)+SUMPRODUCT(V148:Y148,'Price Average'!V$49:Y$49)</f>
        <v>169.91981990566489</v>
      </c>
      <c r="AZ148" s="27">
        <f>SUMPRODUCT(Z148:AB148,'Price Average'!Z$49:AB$49)+SUMPRODUCT(AD148:AO148,'Price Average'!AD$49:AO$49)+SUMPRODUCT(AR148:AU148,'Price Average'!AR$49:AU$49)</f>
        <v>25.275718199608615</v>
      </c>
      <c r="BA148" s="5" t="str">
        <f t="shared" si="14"/>
        <v>2012:4</v>
      </c>
      <c r="BB148" s="3">
        <f t="shared" si="15"/>
        <v>169.91981990566489</v>
      </c>
    </row>
    <row r="149" spans="1:54" x14ac:dyDescent="0.25">
      <c r="A149" s="17">
        <v>2013</v>
      </c>
      <c r="B149" s="17">
        <v>1</v>
      </c>
      <c r="C149" s="2">
        <v>145</v>
      </c>
      <c r="D149" s="20">
        <f>'Pine Stumpage Quarterly'!D150</f>
        <v>190</v>
      </c>
      <c r="E149" s="20">
        <f>'Pine Stumpage Quarterly'!E150</f>
        <v>202</v>
      </c>
      <c r="F149" s="20">
        <f>'Pine Stumpage Quarterly'!F150</f>
        <v>177</v>
      </c>
      <c r="G149" s="20">
        <f>'Pine Stumpage Quarterly'!G150</f>
        <v>153</v>
      </c>
      <c r="H149" s="20">
        <f>'Pine Stumpage Quarterly'!H150</f>
        <v>196</v>
      </c>
      <c r="I149" s="20">
        <f>'Pine Stumpage Quarterly'!I150</f>
        <v>202</v>
      </c>
      <c r="J149" s="20">
        <f>'Pine Stumpage Quarterly'!J150</f>
        <v>175</v>
      </c>
      <c r="K149" s="20">
        <f>'Pine Stumpage Quarterly'!K150</f>
        <v>219</v>
      </c>
      <c r="L149" s="20">
        <f>'Pine Stumpage Quarterly'!L150</f>
        <v>204</v>
      </c>
      <c r="M149" s="20">
        <f>'Pine Stumpage Quarterly'!M150</f>
        <v>213</v>
      </c>
      <c r="N149" s="20">
        <f>'Pine Stumpage Quarterly'!N150</f>
        <v>172</v>
      </c>
      <c r="O149" s="20">
        <f>'Pine Stumpage Quarterly'!O150</f>
        <v>195</v>
      </c>
      <c r="P149" s="20">
        <f>'Pine Stumpage Quarterly'!P150</f>
        <v>172</v>
      </c>
      <c r="Q149" s="20">
        <f>'Pine Stumpage Quarterly'!Q150</f>
        <v>223</v>
      </c>
      <c r="R149" s="20">
        <f>'Pine Stumpage Quarterly'!R150</f>
        <v>182</v>
      </c>
      <c r="S149" s="20">
        <f>'Pine Stumpage Quarterly'!S150</f>
        <v>189</v>
      </c>
      <c r="T149" s="20">
        <f>'Pine Stumpage Quarterly'!T150</f>
        <v>111</v>
      </c>
      <c r="U149" s="20">
        <f>'Pine Stumpage Quarterly'!U150</f>
        <v>129</v>
      </c>
      <c r="V149" s="20">
        <f>'Pine Stumpage Quarterly'!V150</f>
        <v>207</v>
      </c>
      <c r="W149" s="20">
        <f>'Pine Stumpage Quarterly'!W150</f>
        <v>215</v>
      </c>
      <c r="X149" s="20">
        <f>'Pine Stumpage Quarterly'!X150</f>
        <v>154</v>
      </c>
      <c r="Y149" s="20">
        <f>'Pine Stumpage Quarterly'!Y150</f>
        <v>187</v>
      </c>
      <c r="Z149" s="20">
        <f>'Pine Stumpage Quarterly'!Z150</f>
        <v>23.67</v>
      </c>
      <c r="AA149" s="20">
        <f>'Pine Stumpage Quarterly'!AA150</f>
        <v>30.93</v>
      </c>
      <c r="AB149" s="20">
        <f>'Pine Stumpage Quarterly'!AB150</f>
        <v>26.69</v>
      </c>
      <c r="AC149" s="20">
        <f>'Pine Stumpage Quarterly'!AC150</f>
        <v>19.97</v>
      </c>
      <c r="AD149" s="20">
        <f>'Pine Stumpage Quarterly'!AD150</f>
        <v>33.46</v>
      </c>
      <c r="AE149" s="20">
        <f>'Pine Stumpage Quarterly'!AE150</f>
        <v>33.97</v>
      </c>
      <c r="AF149" s="20">
        <f>'Pine Stumpage Quarterly'!AF150</f>
        <v>23.52</v>
      </c>
      <c r="AG149" s="20">
        <f>'Pine Stumpage Quarterly'!AG150</f>
        <v>32.200000000000003</v>
      </c>
      <c r="AH149" s="20">
        <f>'Pine Stumpage Quarterly'!AH150</f>
        <v>28.84</v>
      </c>
      <c r="AI149" s="20">
        <f>'Pine Stumpage Quarterly'!AI150</f>
        <v>31.38</v>
      </c>
      <c r="AJ149" s="20">
        <f>'Pine Stumpage Quarterly'!AJ150</f>
        <v>20.75</v>
      </c>
      <c r="AK149" s="20">
        <f>'Pine Stumpage Quarterly'!AK150</f>
        <v>31.14</v>
      </c>
      <c r="AL149" s="20">
        <f>'Pine Stumpage Quarterly'!AL150</f>
        <v>16.149999999999999</v>
      </c>
      <c r="AM149" s="20">
        <f>'Pine Stumpage Quarterly'!AM150</f>
        <v>24.66</v>
      </c>
      <c r="AN149" s="20">
        <f>'Pine Stumpage Quarterly'!AN150</f>
        <v>23.82</v>
      </c>
      <c r="AO149" s="20">
        <f>'Pine Stumpage Quarterly'!AO150</f>
        <v>27.26</v>
      </c>
      <c r="AP149" s="20">
        <f>'Pine Stumpage Quarterly'!AP150</f>
        <v>17.559999999999999</v>
      </c>
      <c r="AQ149" s="20">
        <f>'Pine Stumpage Quarterly'!AQ150</f>
        <v>21.62</v>
      </c>
      <c r="AR149" s="20">
        <f>'Pine Stumpage Quarterly'!AR150</f>
        <v>19.62</v>
      </c>
      <c r="AS149" s="20">
        <f>'Pine Stumpage Quarterly'!AS150</f>
        <v>18.559999999999999</v>
      </c>
      <c r="AT149" s="20">
        <f>'Pine Stumpage Quarterly'!AT150</f>
        <v>30.32</v>
      </c>
      <c r="AU149" s="20">
        <f>'Pine Stumpage Quarterly'!AU150</f>
        <v>31.68</v>
      </c>
      <c r="AV149" s="20">
        <f>'Pine Stumpage Quarterly'!AX150</f>
        <v>203.6</v>
      </c>
      <c r="AW149" s="3"/>
      <c r="AX149" s="3">
        <f>'Pine Stumpage Quarterly'!AZ150</f>
        <v>231.73966666666669</v>
      </c>
      <c r="AY149" s="4">
        <f>SUMPRODUCT(D149:F149,'Price Average'!D$49:F$49)+SUMPRODUCT(H149:T149,'Price Average'!H$49:T$49)+SUMPRODUCT(V149:Y149,'Price Average'!V$49:Y$49)</f>
        <v>179.19499023297919</v>
      </c>
      <c r="AZ149" s="27">
        <f>SUMPRODUCT(Z149:AB149,'Price Average'!Z$49:AB$49)+SUMPRODUCT(AD149:AO149,'Price Average'!AD$49:AO$49)+SUMPRODUCT(AR149:AU149,'Price Average'!AR$49:AU$49)</f>
        <v>26.106655577299417</v>
      </c>
      <c r="BA149" s="5" t="str">
        <f t="shared" si="14"/>
        <v>2013:1</v>
      </c>
      <c r="BB149" s="3">
        <f t="shared" si="15"/>
        <v>179.19499023297919</v>
      </c>
    </row>
    <row r="150" spans="1:54" x14ac:dyDescent="0.25">
      <c r="A150" s="17">
        <v>2013</v>
      </c>
      <c r="B150" s="17">
        <v>2</v>
      </c>
      <c r="C150" s="2">
        <v>146</v>
      </c>
      <c r="D150" s="20">
        <f>'Pine Stumpage Quarterly'!D151</f>
        <v>197</v>
      </c>
      <c r="E150" s="20">
        <f>'Pine Stumpage Quarterly'!E151</f>
        <v>207</v>
      </c>
      <c r="F150" s="20">
        <f>'Pine Stumpage Quarterly'!F151</f>
        <v>177</v>
      </c>
      <c r="G150" s="20">
        <f>'Pine Stumpage Quarterly'!G151</f>
        <v>145</v>
      </c>
      <c r="H150" s="20">
        <f>'Pine Stumpage Quarterly'!H151</f>
        <v>207</v>
      </c>
      <c r="I150" s="20">
        <f>'Pine Stumpage Quarterly'!I151</f>
        <v>206</v>
      </c>
      <c r="J150" s="20">
        <f>'Pine Stumpage Quarterly'!J151</f>
        <v>180</v>
      </c>
      <c r="K150" s="20">
        <f>'Pine Stumpage Quarterly'!K151</f>
        <v>221</v>
      </c>
      <c r="L150" s="20">
        <f>'Pine Stumpage Quarterly'!L151</f>
        <v>210</v>
      </c>
      <c r="M150" s="20">
        <f>'Pine Stumpage Quarterly'!M151</f>
        <v>199</v>
      </c>
      <c r="N150" s="20">
        <f>'Pine Stumpage Quarterly'!N151</f>
        <v>158</v>
      </c>
      <c r="O150" s="20">
        <f>'Pine Stumpage Quarterly'!O151</f>
        <v>192</v>
      </c>
      <c r="P150" s="20">
        <f>'Pine Stumpage Quarterly'!P151</f>
        <v>193</v>
      </c>
      <c r="Q150" s="20">
        <f>'Pine Stumpage Quarterly'!Q151</f>
        <v>225</v>
      </c>
      <c r="R150" s="20">
        <f>'Pine Stumpage Quarterly'!R151</f>
        <v>173</v>
      </c>
      <c r="S150" s="20">
        <f>'Pine Stumpage Quarterly'!S151</f>
        <v>206</v>
      </c>
      <c r="T150" s="20">
        <f>'Pine Stumpage Quarterly'!T151</f>
        <v>93</v>
      </c>
      <c r="U150" s="20">
        <f>'Pine Stumpage Quarterly'!U151</f>
        <v>120</v>
      </c>
      <c r="V150" s="20">
        <f>'Pine Stumpage Quarterly'!V151</f>
        <v>214</v>
      </c>
      <c r="W150" s="20">
        <f>'Pine Stumpage Quarterly'!W151</f>
        <v>205</v>
      </c>
      <c r="X150" s="20">
        <f>'Pine Stumpage Quarterly'!X151</f>
        <v>148</v>
      </c>
      <c r="Y150" s="20">
        <f>'Pine Stumpage Quarterly'!Y151</f>
        <v>185</v>
      </c>
      <c r="Z150" s="20">
        <f>'Pine Stumpage Quarterly'!Z151</f>
        <v>25.4</v>
      </c>
      <c r="AA150" s="20">
        <f>'Pine Stumpage Quarterly'!AA151</f>
        <v>28.82</v>
      </c>
      <c r="AB150" s="20">
        <f>'Pine Stumpage Quarterly'!AB151</f>
        <v>25.53</v>
      </c>
      <c r="AC150" s="20">
        <f>'Pine Stumpage Quarterly'!AC151</f>
        <v>20.29</v>
      </c>
      <c r="AD150" s="20">
        <f>'Pine Stumpage Quarterly'!AD151</f>
        <v>34.4</v>
      </c>
      <c r="AE150" s="20">
        <f>'Pine Stumpage Quarterly'!AE151</f>
        <v>35.97</v>
      </c>
      <c r="AF150" s="20">
        <f>'Pine Stumpage Quarterly'!AF151</f>
        <v>20.100000000000001</v>
      </c>
      <c r="AG150" s="20">
        <f>'Pine Stumpage Quarterly'!AG151</f>
        <v>33.03</v>
      </c>
      <c r="AH150" s="20">
        <f>'Pine Stumpage Quarterly'!AH151</f>
        <v>23.57</v>
      </c>
      <c r="AI150" s="20">
        <f>'Pine Stumpage Quarterly'!AI151</f>
        <v>27.14</v>
      </c>
      <c r="AJ150" s="20">
        <f>'Pine Stumpage Quarterly'!AJ151</f>
        <v>20.61</v>
      </c>
      <c r="AK150" s="20">
        <f>'Pine Stumpage Quarterly'!AK151</f>
        <v>27.25</v>
      </c>
      <c r="AL150" s="20">
        <f>'Pine Stumpage Quarterly'!AL151</f>
        <v>16.63</v>
      </c>
      <c r="AM150" s="20">
        <f>'Pine Stumpage Quarterly'!AM151</f>
        <v>23.07</v>
      </c>
      <c r="AN150" s="20">
        <f>'Pine Stumpage Quarterly'!AN151</f>
        <v>23.26</v>
      </c>
      <c r="AO150" s="20">
        <f>'Pine Stumpage Quarterly'!AO151</f>
        <v>28.86</v>
      </c>
      <c r="AP150" s="20">
        <f>'Pine Stumpage Quarterly'!AP151</f>
        <v>17.36</v>
      </c>
      <c r="AQ150" s="20">
        <f>'Pine Stumpage Quarterly'!AQ151</f>
        <v>20.440000000000001</v>
      </c>
      <c r="AR150" s="20">
        <f>'Pine Stumpage Quarterly'!AR151</f>
        <v>24.54</v>
      </c>
      <c r="AS150" s="20">
        <f>'Pine Stumpage Quarterly'!AS151</f>
        <v>23.85</v>
      </c>
      <c r="AT150" s="20">
        <f>'Pine Stumpage Quarterly'!AT151</f>
        <v>30.99</v>
      </c>
      <c r="AU150" s="20">
        <f>'Pine Stumpage Quarterly'!AU151</f>
        <v>31.84</v>
      </c>
      <c r="AV150" s="20">
        <f>'Pine Stumpage Quarterly'!AX151</f>
        <v>203.9666666666667</v>
      </c>
      <c r="AW150" s="3"/>
      <c r="AX150" s="3">
        <f>'Pine Stumpage Quarterly'!AZ151</f>
        <v>232.99333333333334</v>
      </c>
      <c r="AY150" s="4">
        <f>SUMPRODUCT(D150:F150,'Price Average'!D$49:F$49)+SUMPRODUCT(H150:T150,'Price Average'!H$49:T$49)+SUMPRODUCT(V150:Y150,'Price Average'!V$49:Y$49)</f>
        <v>180.74172185430464</v>
      </c>
      <c r="AZ150" s="27">
        <f>SUMPRODUCT(Z150:AB150,'Price Average'!Z$49:AB$49)+SUMPRODUCT(AD150:AO150,'Price Average'!AD$49:AO$49)+SUMPRODUCT(AR150:AU150,'Price Average'!AR$49:AU$49)</f>
        <v>25.486448140900194</v>
      </c>
      <c r="BA150" s="5" t="str">
        <f t="shared" si="14"/>
        <v>2013:2</v>
      </c>
      <c r="BB150" s="3">
        <f t="shared" si="15"/>
        <v>180.74172185430464</v>
      </c>
    </row>
    <row r="151" spans="1:54" x14ac:dyDescent="0.25">
      <c r="A151" s="17">
        <v>2013</v>
      </c>
      <c r="B151" s="17">
        <v>3</v>
      </c>
      <c r="C151" s="2">
        <v>147</v>
      </c>
      <c r="D151" s="20">
        <f>'Pine Stumpage Quarterly'!D152</f>
        <v>186</v>
      </c>
      <c r="E151" s="20">
        <f>'Pine Stumpage Quarterly'!E152</f>
        <v>216</v>
      </c>
      <c r="F151" s="20">
        <f>'Pine Stumpage Quarterly'!F152</f>
        <v>176</v>
      </c>
      <c r="G151" s="20">
        <f>'Pine Stumpage Quarterly'!G152</f>
        <v>129</v>
      </c>
      <c r="H151" s="20">
        <f>'Pine Stumpage Quarterly'!H152</f>
        <v>205</v>
      </c>
      <c r="I151" s="20">
        <f>'Pine Stumpage Quarterly'!I152</f>
        <v>221</v>
      </c>
      <c r="J151" s="20">
        <f>'Pine Stumpage Quarterly'!J152</f>
        <v>168</v>
      </c>
      <c r="K151" s="20">
        <f>'Pine Stumpage Quarterly'!K152</f>
        <v>216</v>
      </c>
      <c r="L151" s="20">
        <f>'Pine Stumpage Quarterly'!L152</f>
        <v>185</v>
      </c>
      <c r="M151" s="20">
        <f>'Pine Stumpage Quarterly'!M152</f>
        <v>191</v>
      </c>
      <c r="N151" s="20">
        <f>'Pine Stumpage Quarterly'!N152</f>
        <v>168</v>
      </c>
      <c r="O151" s="20">
        <f>'Pine Stumpage Quarterly'!O152</f>
        <v>190</v>
      </c>
      <c r="P151" s="20">
        <f>'Pine Stumpage Quarterly'!P152</f>
        <v>175</v>
      </c>
      <c r="Q151" s="20">
        <f>'Pine Stumpage Quarterly'!Q152</f>
        <v>205</v>
      </c>
      <c r="R151" s="20">
        <f>'Pine Stumpage Quarterly'!R152</f>
        <v>162</v>
      </c>
      <c r="S151" s="20">
        <f>'Pine Stumpage Quarterly'!S152</f>
        <v>188</v>
      </c>
      <c r="T151" s="20">
        <f>'Pine Stumpage Quarterly'!T152</f>
        <v>121</v>
      </c>
      <c r="U151" s="20">
        <f>'Pine Stumpage Quarterly'!U152</f>
        <v>124</v>
      </c>
      <c r="V151" s="20">
        <f>'Pine Stumpage Quarterly'!V152</f>
        <v>212</v>
      </c>
      <c r="W151" s="20">
        <f>'Pine Stumpage Quarterly'!W152</f>
        <v>176</v>
      </c>
      <c r="X151" s="20">
        <f>'Pine Stumpage Quarterly'!X152</f>
        <v>161</v>
      </c>
      <c r="Y151" s="20">
        <f>'Pine Stumpage Quarterly'!Y152</f>
        <v>192</v>
      </c>
      <c r="Z151" s="20">
        <f>'Pine Stumpage Quarterly'!Z152</f>
        <v>22.73</v>
      </c>
      <c r="AA151" s="20">
        <f>'Pine Stumpage Quarterly'!AA152</f>
        <v>34.409999999999997</v>
      </c>
      <c r="AB151" s="20">
        <f>'Pine Stumpage Quarterly'!AB152</f>
        <v>23.5</v>
      </c>
      <c r="AC151" s="20">
        <f>'Pine Stumpage Quarterly'!AC152</f>
        <v>18.32</v>
      </c>
      <c r="AD151" s="20">
        <f>'Pine Stumpage Quarterly'!AD152</f>
        <v>38.81</v>
      </c>
      <c r="AE151" s="20">
        <f>'Pine Stumpage Quarterly'!AE152</f>
        <v>40.619999999999997</v>
      </c>
      <c r="AF151" s="20">
        <f>'Pine Stumpage Quarterly'!AF152</f>
        <v>20.47</v>
      </c>
      <c r="AG151" s="20">
        <f>'Pine Stumpage Quarterly'!AG152</f>
        <v>36.9</v>
      </c>
      <c r="AH151" s="20">
        <f>'Pine Stumpage Quarterly'!AH152</f>
        <v>23.61</v>
      </c>
      <c r="AI151" s="20">
        <f>'Pine Stumpage Quarterly'!AI152</f>
        <v>23.6</v>
      </c>
      <c r="AJ151" s="20">
        <f>'Pine Stumpage Quarterly'!AJ152</f>
        <v>20.53</v>
      </c>
      <c r="AK151" s="20">
        <f>'Pine Stumpage Quarterly'!AK152</f>
        <v>26.05</v>
      </c>
      <c r="AL151" s="20">
        <f>'Pine Stumpage Quarterly'!AL152</f>
        <v>18.899999999999999</v>
      </c>
      <c r="AM151" s="20">
        <f>'Pine Stumpage Quarterly'!AM152</f>
        <v>26.04</v>
      </c>
      <c r="AN151" s="20">
        <f>'Pine Stumpage Quarterly'!AN152</f>
        <v>23.37</v>
      </c>
      <c r="AO151" s="20">
        <f>'Pine Stumpage Quarterly'!AO152</f>
        <v>30.1</v>
      </c>
      <c r="AP151" s="20">
        <f>'Pine Stumpage Quarterly'!AP152</f>
        <v>18.079999999999998</v>
      </c>
      <c r="AQ151" s="20">
        <f>'Pine Stumpage Quarterly'!AQ152</f>
        <v>21.28</v>
      </c>
      <c r="AR151" s="20">
        <f>'Pine Stumpage Quarterly'!AR152</f>
        <v>19.7</v>
      </c>
      <c r="AS151" s="20">
        <f>'Pine Stumpage Quarterly'!AS152</f>
        <v>21.72</v>
      </c>
      <c r="AT151" s="20">
        <f>'Pine Stumpage Quarterly'!AT152</f>
        <v>31.73</v>
      </c>
      <c r="AU151" s="20">
        <f>'Pine Stumpage Quarterly'!AU152</f>
        <v>33.380000000000003</v>
      </c>
      <c r="AV151" s="20">
        <f>'Pine Stumpage Quarterly'!AX152</f>
        <v>204.16666666666666</v>
      </c>
      <c r="AW151" s="3"/>
      <c r="AX151" s="3">
        <f>'Pine Stumpage Quarterly'!AZ152</f>
        <v>233.87400000000002</v>
      </c>
      <c r="AY151" s="4">
        <f>SUMPRODUCT(D151:F151,'Price Average'!D$49:F$49)+SUMPRODUCT(H151:T151,'Price Average'!H$49:T$49)+SUMPRODUCT(V151:Y151,'Price Average'!V$49:Y$49)</f>
        <v>176.70468816999383</v>
      </c>
      <c r="AZ151" s="27">
        <f>SUMPRODUCT(Z151:AB151,'Price Average'!Z$49:AB$49)+SUMPRODUCT(AD151:AO151,'Price Average'!AD$49:AO$49)+SUMPRODUCT(AR151:AU151,'Price Average'!AR$49:AU$49)</f>
        <v>27.065694063926944</v>
      </c>
      <c r="BA151" s="5" t="str">
        <f t="shared" si="14"/>
        <v>2013:3</v>
      </c>
      <c r="BB151" s="3">
        <f t="shared" si="15"/>
        <v>176.70468816999383</v>
      </c>
    </row>
    <row r="152" spans="1:54" x14ac:dyDescent="0.25">
      <c r="A152" s="17">
        <v>2013</v>
      </c>
      <c r="B152" s="17">
        <v>4</v>
      </c>
      <c r="C152" s="2">
        <v>148</v>
      </c>
      <c r="D152" s="20">
        <f>'Pine Stumpage Quarterly'!D153</f>
        <v>170</v>
      </c>
      <c r="E152" s="20">
        <f>'Pine Stumpage Quarterly'!E153</f>
        <v>207</v>
      </c>
      <c r="F152" s="20">
        <f>'Pine Stumpage Quarterly'!F153</f>
        <v>180</v>
      </c>
      <c r="G152" s="20">
        <f>'Pine Stumpage Quarterly'!G153</f>
        <v>178</v>
      </c>
      <c r="H152" s="20">
        <f>'Pine Stumpage Quarterly'!H153</f>
        <v>208</v>
      </c>
      <c r="I152" s="20">
        <f>'Pine Stumpage Quarterly'!I153</f>
        <v>217</v>
      </c>
      <c r="J152" s="20">
        <f>'Pine Stumpage Quarterly'!J153</f>
        <v>186</v>
      </c>
      <c r="K152" s="20">
        <f>'Pine Stumpage Quarterly'!K153</f>
        <v>219</v>
      </c>
      <c r="L152" s="20">
        <f>'Pine Stumpage Quarterly'!L153</f>
        <v>210</v>
      </c>
      <c r="M152" s="20">
        <f>'Pine Stumpage Quarterly'!M153</f>
        <v>183</v>
      </c>
      <c r="N152" s="20">
        <f>'Pine Stumpage Quarterly'!N153</f>
        <v>177</v>
      </c>
      <c r="O152" s="20">
        <f>'Pine Stumpage Quarterly'!O153</f>
        <v>189</v>
      </c>
      <c r="P152" s="20">
        <f>'Pine Stumpage Quarterly'!P153</f>
        <v>197</v>
      </c>
      <c r="Q152" s="20">
        <f>'Pine Stumpage Quarterly'!Q153</f>
        <v>215</v>
      </c>
      <c r="R152" s="20">
        <f>'Pine Stumpage Quarterly'!R153</f>
        <v>182</v>
      </c>
      <c r="S152" s="20">
        <f>'Pine Stumpage Quarterly'!S153</f>
        <v>195</v>
      </c>
      <c r="T152" s="20">
        <f>'Pine Stumpage Quarterly'!T153</f>
        <v>125</v>
      </c>
      <c r="U152" s="20">
        <f>'Pine Stumpage Quarterly'!U153</f>
        <v>125</v>
      </c>
      <c r="V152" s="20">
        <f>'Pine Stumpage Quarterly'!V153</f>
        <v>206</v>
      </c>
      <c r="W152" s="20">
        <f>'Pine Stumpage Quarterly'!W153</f>
        <v>227</v>
      </c>
      <c r="X152" s="20">
        <f>'Pine Stumpage Quarterly'!X153</f>
        <v>164</v>
      </c>
      <c r="Y152" s="20">
        <f>'Pine Stumpage Quarterly'!Y153</f>
        <v>194</v>
      </c>
      <c r="Z152" s="20">
        <f>'Pine Stumpage Quarterly'!Z153</f>
        <v>25.56</v>
      </c>
      <c r="AA152" s="20">
        <f>'Pine Stumpage Quarterly'!AA153</f>
        <v>38.619999999999997</v>
      </c>
      <c r="AB152" s="20">
        <f>'Pine Stumpage Quarterly'!AB153</f>
        <v>23.81</v>
      </c>
      <c r="AC152" s="20">
        <f>'Pine Stumpage Quarterly'!AC153</f>
        <v>17.7</v>
      </c>
      <c r="AD152" s="20">
        <f>'Pine Stumpage Quarterly'!AD153</f>
        <v>34.79</v>
      </c>
      <c r="AE152" s="20">
        <f>'Pine Stumpage Quarterly'!AE153</f>
        <v>37.01</v>
      </c>
      <c r="AF152" s="20">
        <f>'Pine Stumpage Quarterly'!AF153</f>
        <v>21.94</v>
      </c>
      <c r="AG152" s="20">
        <f>'Pine Stumpage Quarterly'!AG153</f>
        <v>36.770000000000003</v>
      </c>
      <c r="AH152" s="20">
        <f>'Pine Stumpage Quarterly'!AH153</f>
        <v>27.38</v>
      </c>
      <c r="AI152" s="20">
        <f>'Pine Stumpage Quarterly'!AI153</f>
        <v>23.64</v>
      </c>
      <c r="AJ152" s="20">
        <f>'Pine Stumpage Quarterly'!AJ153</f>
        <v>20.79</v>
      </c>
      <c r="AK152" s="20">
        <f>'Pine Stumpage Quarterly'!AK153</f>
        <v>25.57</v>
      </c>
      <c r="AL152" s="20">
        <f>'Pine Stumpage Quarterly'!AL153</f>
        <v>18.68</v>
      </c>
      <c r="AM152" s="20">
        <f>'Pine Stumpage Quarterly'!AM153</f>
        <v>25.46</v>
      </c>
      <c r="AN152" s="20">
        <f>'Pine Stumpage Quarterly'!AN153</f>
        <v>22.38</v>
      </c>
      <c r="AO152" s="20">
        <f>'Pine Stumpage Quarterly'!AO153</f>
        <v>28.88</v>
      </c>
      <c r="AP152" s="20">
        <f>'Pine Stumpage Quarterly'!AP153</f>
        <v>18.440000000000001</v>
      </c>
      <c r="AQ152" s="20">
        <f>'Pine Stumpage Quarterly'!AQ153</f>
        <v>19.18</v>
      </c>
      <c r="AR152" s="20">
        <f>'Pine Stumpage Quarterly'!AR153</f>
        <v>22.25</v>
      </c>
      <c r="AS152" s="20">
        <f>'Pine Stumpage Quarterly'!AS153</f>
        <v>27.87</v>
      </c>
      <c r="AT152" s="20">
        <f>'Pine Stumpage Quarterly'!AT153</f>
        <v>27.98</v>
      </c>
      <c r="AU152" s="20">
        <f>'Pine Stumpage Quarterly'!AU153</f>
        <v>33.700000000000003</v>
      </c>
      <c r="AV152" s="20">
        <f>'Pine Stumpage Quarterly'!AX153</f>
        <v>201.9</v>
      </c>
      <c r="AW152" s="3"/>
      <c r="AX152" s="3">
        <f>'Pine Stumpage Quarterly'!AZ153</f>
        <v>233.22133333333332</v>
      </c>
      <c r="AY152" s="4">
        <f>SUMPRODUCT(D152:F152,'Price Average'!D$49:F$49)+SUMPRODUCT(H152:T152,'Price Average'!H$49:T$49)+SUMPRODUCT(V152:Y152,'Price Average'!V$49:Y$49)</f>
        <v>180.85675353756733</v>
      </c>
      <c r="AZ152" s="27">
        <f>SUMPRODUCT(Z152:AB152,'Price Average'!Z$49:AB$49)+SUMPRODUCT(AD152:AO152,'Price Average'!AD$49:AO$49)+SUMPRODUCT(AR152:AU152,'Price Average'!AR$49:AU$49)</f>
        <v>26.95941552511416</v>
      </c>
      <c r="BA152" s="5" t="str">
        <f t="shared" si="14"/>
        <v>2013:4</v>
      </c>
      <c r="BB152" s="3">
        <f t="shared" si="15"/>
        <v>180.85675353756733</v>
      </c>
    </row>
    <row r="153" spans="1:54" x14ac:dyDescent="0.25">
      <c r="A153" s="17">
        <v>2014</v>
      </c>
      <c r="B153" s="17">
        <v>1</v>
      </c>
      <c r="C153" s="2">
        <v>149</v>
      </c>
      <c r="D153" s="20">
        <f>'Pine Stumpage Quarterly'!D154</f>
        <v>199</v>
      </c>
      <c r="E153" s="20">
        <f>'Pine Stumpage Quarterly'!E154</f>
        <v>230</v>
      </c>
      <c r="F153" s="20">
        <f>'Pine Stumpage Quarterly'!F154</f>
        <v>182</v>
      </c>
      <c r="G153" s="20">
        <f>'Pine Stumpage Quarterly'!G154</f>
        <v>158</v>
      </c>
      <c r="H153" s="20">
        <f>'Pine Stumpage Quarterly'!H154</f>
        <v>202</v>
      </c>
      <c r="I153" s="20">
        <f>'Pine Stumpage Quarterly'!I154</f>
        <v>206</v>
      </c>
      <c r="J153" s="20">
        <f>'Pine Stumpage Quarterly'!J154</f>
        <v>198</v>
      </c>
      <c r="K153" s="20">
        <f>'Pine Stumpage Quarterly'!K154</f>
        <v>233</v>
      </c>
      <c r="L153" s="20">
        <f>'Pine Stumpage Quarterly'!L154</f>
        <v>232</v>
      </c>
      <c r="M153" s="20">
        <f>'Pine Stumpage Quarterly'!M154</f>
        <v>215</v>
      </c>
      <c r="N153" s="20">
        <f>'Pine Stumpage Quarterly'!N154</f>
        <v>169</v>
      </c>
      <c r="O153" s="20">
        <f>'Pine Stumpage Quarterly'!O154</f>
        <v>196</v>
      </c>
      <c r="P153" s="20">
        <f>'Pine Stumpage Quarterly'!P154</f>
        <v>191</v>
      </c>
      <c r="Q153" s="20">
        <f>'Pine Stumpage Quarterly'!Q154</f>
        <v>206</v>
      </c>
      <c r="R153" s="20">
        <f>'Pine Stumpage Quarterly'!R154</f>
        <v>191</v>
      </c>
      <c r="S153" s="20">
        <f>'Pine Stumpage Quarterly'!S154</f>
        <v>196</v>
      </c>
      <c r="T153" s="20">
        <f>'Pine Stumpage Quarterly'!T154</f>
        <v>124</v>
      </c>
      <c r="U153" s="20">
        <f>'Pine Stumpage Quarterly'!U154</f>
        <v>126</v>
      </c>
      <c r="V153" s="20">
        <f>'Pine Stumpage Quarterly'!V154</f>
        <v>210</v>
      </c>
      <c r="W153" s="20">
        <f>'Pine Stumpage Quarterly'!W154</f>
        <v>238</v>
      </c>
      <c r="X153" s="20">
        <f>'Pine Stumpage Quarterly'!X154</f>
        <v>153</v>
      </c>
      <c r="Y153" s="20">
        <f>'Pine Stumpage Quarterly'!Y154</f>
        <v>181</v>
      </c>
      <c r="Z153" s="20">
        <f>'Pine Stumpage Quarterly'!Z154</f>
        <v>27.1</v>
      </c>
      <c r="AA153" s="20">
        <f>'Pine Stumpage Quarterly'!AA154</f>
        <v>37.99</v>
      </c>
      <c r="AB153" s="20">
        <f>'Pine Stumpage Quarterly'!AB154</f>
        <v>25.19</v>
      </c>
      <c r="AC153" s="20">
        <f>'Pine Stumpage Quarterly'!AC154</f>
        <v>18.22</v>
      </c>
      <c r="AD153" s="20">
        <f>'Pine Stumpage Quarterly'!AD154</f>
        <v>35.47</v>
      </c>
      <c r="AE153" s="20">
        <f>'Pine Stumpage Quarterly'!AE154</f>
        <v>36.31</v>
      </c>
      <c r="AF153" s="20">
        <f>'Pine Stumpage Quarterly'!AF154</f>
        <v>26.67</v>
      </c>
      <c r="AG153" s="20">
        <f>'Pine Stumpage Quarterly'!AG154</f>
        <v>38.880000000000003</v>
      </c>
      <c r="AH153" s="20">
        <f>'Pine Stumpage Quarterly'!AH154</f>
        <v>30.73</v>
      </c>
      <c r="AI153" s="20">
        <f>'Pine Stumpage Quarterly'!AI154</f>
        <v>25.3</v>
      </c>
      <c r="AJ153" s="20">
        <f>'Pine Stumpage Quarterly'!AJ154</f>
        <v>17.059999999999999</v>
      </c>
      <c r="AK153" s="20">
        <f>'Pine Stumpage Quarterly'!AK154</f>
        <v>30.15</v>
      </c>
      <c r="AL153" s="20">
        <f>'Pine Stumpage Quarterly'!AL154</f>
        <v>16.48</v>
      </c>
      <c r="AM153" s="20">
        <f>'Pine Stumpage Quarterly'!AM154</f>
        <v>22.69</v>
      </c>
      <c r="AN153" s="20">
        <f>'Pine Stumpage Quarterly'!AN154</f>
        <v>26.71</v>
      </c>
      <c r="AO153" s="20">
        <f>'Pine Stumpage Quarterly'!AO154</f>
        <v>34.44</v>
      </c>
      <c r="AP153" s="20">
        <f>'Pine Stumpage Quarterly'!AP154</f>
        <v>19.11</v>
      </c>
      <c r="AQ153" s="20">
        <f>'Pine Stumpage Quarterly'!AQ154</f>
        <v>19.579999999999998</v>
      </c>
      <c r="AR153" s="20">
        <f>'Pine Stumpage Quarterly'!AR154</f>
        <v>25.05</v>
      </c>
      <c r="AS153" s="20">
        <f>'Pine Stumpage Quarterly'!AS154</f>
        <v>27.42</v>
      </c>
      <c r="AT153" s="20">
        <f>'Pine Stumpage Quarterly'!AT154</f>
        <v>27.43</v>
      </c>
      <c r="AU153" s="20">
        <f>'Pine Stumpage Quarterly'!AU154</f>
        <v>34.770000000000003</v>
      </c>
      <c r="AV153" s="20">
        <f>'Pine Stumpage Quarterly'!AX154</f>
        <v>205.5</v>
      </c>
      <c r="AW153" s="3"/>
      <c r="AX153" s="3">
        <f>'Pine Stumpage Quarterly'!AZ154</f>
        <v>234.99666666666667</v>
      </c>
      <c r="AY153" s="4">
        <f>SUMPRODUCT(D153:F153,'Price Average'!D$49:F$49)+SUMPRODUCT(H153:T153,'Price Average'!H$49:T$49)+SUMPRODUCT(V153:Y153,'Price Average'!V$49:Y$49)</f>
        <v>187.99907808852257</v>
      </c>
      <c r="AZ153" s="27">
        <f>SUMPRODUCT(Z153:AB153,'Price Average'!Z$49:AB$49)+SUMPRODUCT(AD153:AO153,'Price Average'!AD$49:AO$49)+SUMPRODUCT(AR153:AU153,'Price Average'!AR$49:AU$49)</f>
        <v>27.843803652968045</v>
      </c>
      <c r="BA153" s="5" t="str">
        <f t="shared" si="14"/>
        <v>2014:1</v>
      </c>
      <c r="BB153" s="3">
        <f t="shared" si="15"/>
        <v>187.99907808852257</v>
      </c>
    </row>
    <row r="154" spans="1:54" x14ac:dyDescent="0.25">
      <c r="A154" s="17">
        <v>2014</v>
      </c>
      <c r="B154" s="17">
        <v>2</v>
      </c>
      <c r="C154" s="2">
        <v>150</v>
      </c>
      <c r="D154" s="20">
        <f>'Pine Stumpage Quarterly'!D155</f>
        <v>177</v>
      </c>
      <c r="E154" s="20">
        <f>'Pine Stumpage Quarterly'!E155</f>
        <v>228</v>
      </c>
      <c r="F154" s="20">
        <f>'Pine Stumpage Quarterly'!F155</f>
        <v>180</v>
      </c>
      <c r="G154" s="20">
        <f>'Pine Stumpage Quarterly'!G155</f>
        <v>168</v>
      </c>
      <c r="H154" s="20">
        <f>'Pine Stumpage Quarterly'!H155</f>
        <v>225</v>
      </c>
      <c r="I154" s="20">
        <f>'Pine Stumpage Quarterly'!I155</f>
        <v>210</v>
      </c>
      <c r="J154" s="20">
        <f>'Pine Stumpage Quarterly'!J155</f>
        <v>187</v>
      </c>
      <c r="K154" s="20">
        <f>'Pine Stumpage Quarterly'!K155</f>
        <v>226</v>
      </c>
      <c r="L154" s="20">
        <f>'Pine Stumpage Quarterly'!L155</f>
        <v>208</v>
      </c>
      <c r="M154" s="20">
        <f>'Pine Stumpage Quarterly'!M155</f>
        <v>194</v>
      </c>
      <c r="N154" s="20">
        <f>'Pine Stumpage Quarterly'!N155</f>
        <v>163</v>
      </c>
      <c r="O154" s="20">
        <f>'Pine Stumpage Quarterly'!O155</f>
        <v>192</v>
      </c>
      <c r="P154" s="20">
        <f>'Pine Stumpage Quarterly'!P155</f>
        <v>175</v>
      </c>
      <c r="Q154" s="20">
        <f>'Pine Stumpage Quarterly'!Q155</f>
        <v>212</v>
      </c>
      <c r="R154" s="20">
        <f>'Pine Stumpage Quarterly'!R155</f>
        <v>184</v>
      </c>
      <c r="S154" s="20">
        <f>'Pine Stumpage Quarterly'!S155</f>
        <v>207</v>
      </c>
      <c r="T154" s="20">
        <f>'Pine Stumpage Quarterly'!T155</f>
        <v>114</v>
      </c>
      <c r="U154" s="20">
        <f>'Pine Stumpage Quarterly'!U155</f>
        <v>122</v>
      </c>
      <c r="V154" s="20">
        <f>'Pine Stumpage Quarterly'!V155</f>
        <v>200</v>
      </c>
      <c r="W154" s="20">
        <f>'Pine Stumpage Quarterly'!W155</f>
        <v>220</v>
      </c>
      <c r="X154" s="20">
        <f>'Pine Stumpage Quarterly'!X155</f>
        <v>182</v>
      </c>
      <c r="Y154" s="20">
        <f>'Pine Stumpage Quarterly'!Y155</f>
        <v>195</v>
      </c>
      <c r="Z154" s="20">
        <f>'Pine Stumpage Quarterly'!Z155</f>
        <v>25.18</v>
      </c>
      <c r="AA154" s="20">
        <f>'Pine Stumpage Quarterly'!AA155</f>
        <v>23.58</v>
      </c>
      <c r="AB154" s="20">
        <f>'Pine Stumpage Quarterly'!AB155</f>
        <v>25.26</v>
      </c>
      <c r="AC154" s="20">
        <f>'Pine Stumpage Quarterly'!AC155</f>
        <v>19.32</v>
      </c>
      <c r="AD154" s="20">
        <f>'Pine Stumpage Quarterly'!AD155</f>
        <v>40.11</v>
      </c>
      <c r="AE154" s="20">
        <f>'Pine Stumpage Quarterly'!AE155</f>
        <v>45.23</v>
      </c>
      <c r="AF154" s="20">
        <f>'Pine Stumpage Quarterly'!AF155</f>
        <v>24.86</v>
      </c>
      <c r="AG154" s="20">
        <f>'Pine Stumpage Quarterly'!AG155</f>
        <v>39.799999999999997</v>
      </c>
      <c r="AH154" s="20">
        <f>'Pine Stumpage Quarterly'!AH155</f>
        <v>32.85</v>
      </c>
      <c r="AI154" s="20">
        <f>'Pine Stumpage Quarterly'!AI155</f>
        <v>29.21</v>
      </c>
      <c r="AJ154" s="20">
        <f>'Pine Stumpage Quarterly'!AJ155</f>
        <v>17.7</v>
      </c>
      <c r="AK154" s="20">
        <f>'Pine Stumpage Quarterly'!AK155</f>
        <v>27.62</v>
      </c>
      <c r="AL154" s="20">
        <f>'Pine Stumpage Quarterly'!AL155</f>
        <v>16.77</v>
      </c>
      <c r="AM154" s="20">
        <f>'Pine Stumpage Quarterly'!AM155</f>
        <v>25.83</v>
      </c>
      <c r="AN154" s="20">
        <f>'Pine Stumpage Quarterly'!AN155</f>
        <v>25.81</v>
      </c>
      <c r="AO154" s="20">
        <f>'Pine Stumpage Quarterly'!AO155</f>
        <v>34.51</v>
      </c>
      <c r="AP154" s="20">
        <f>'Pine Stumpage Quarterly'!AP155</f>
        <v>21</v>
      </c>
      <c r="AQ154" s="20">
        <f>'Pine Stumpage Quarterly'!AQ155</f>
        <v>18.68</v>
      </c>
      <c r="AR154" s="20">
        <f>'Pine Stumpage Quarterly'!AR155</f>
        <v>24.07</v>
      </c>
      <c r="AS154" s="20">
        <f>'Pine Stumpage Quarterly'!AS155</f>
        <v>26.98</v>
      </c>
      <c r="AT154" s="20">
        <f>'Pine Stumpage Quarterly'!AT155</f>
        <v>31.55</v>
      </c>
      <c r="AU154" s="20">
        <f>'Pine Stumpage Quarterly'!AU155</f>
        <v>35.22</v>
      </c>
      <c r="AV154" s="20">
        <f>'Pine Stumpage Quarterly'!AX155</f>
        <v>208.20000000000002</v>
      </c>
      <c r="AW154" s="3"/>
      <c r="AX154" s="3">
        <f>'Pine Stumpage Quarterly'!AZ155</f>
        <v>237.77166666666665</v>
      </c>
      <c r="AY154" s="4">
        <f>SUMPRODUCT(D154:F154,'Price Average'!D$49:F$49)+SUMPRODUCT(H154:T154,'Price Average'!H$49:T$49)+SUMPRODUCT(V154:Y154,'Price Average'!V$49:Y$49)</f>
        <v>184.12799323455144</v>
      </c>
      <c r="AZ154" s="27">
        <f>SUMPRODUCT(Z154:AB154,'Price Average'!Z$49:AB$49)+SUMPRODUCT(AD154:AO154,'Price Average'!AD$49:AO$49)+SUMPRODUCT(AR154:AU154,'Price Average'!AR$49:AU$49)</f>
        <v>28.878688845401186</v>
      </c>
      <c r="BA154" s="5" t="str">
        <f t="shared" si="14"/>
        <v>2014:2</v>
      </c>
      <c r="BB154" s="3">
        <f t="shared" si="15"/>
        <v>184.12799323455144</v>
      </c>
    </row>
    <row r="155" spans="1:54" x14ac:dyDescent="0.25">
      <c r="A155" s="17">
        <v>2014</v>
      </c>
      <c r="B155" s="17">
        <v>3</v>
      </c>
      <c r="C155" s="2">
        <v>151</v>
      </c>
      <c r="D155" s="20">
        <f>'Pine Stumpage Quarterly'!D156</f>
        <v>182</v>
      </c>
      <c r="E155" s="20">
        <f>'Pine Stumpage Quarterly'!E156</f>
        <v>205</v>
      </c>
      <c r="F155" s="20">
        <f>'Pine Stumpage Quarterly'!F156</f>
        <v>178</v>
      </c>
      <c r="G155" s="20">
        <f>'Pine Stumpage Quarterly'!G156</f>
        <v>163</v>
      </c>
      <c r="H155" s="20">
        <f>'Pine Stumpage Quarterly'!H156</f>
        <v>224</v>
      </c>
      <c r="I155" s="20">
        <f>'Pine Stumpage Quarterly'!I156</f>
        <v>212</v>
      </c>
      <c r="J155" s="20">
        <f>'Pine Stumpage Quarterly'!J156</f>
        <v>201</v>
      </c>
      <c r="K155" s="20">
        <f>'Pine Stumpage Quarterly'!K156</f>
        <v>223</v>
      </c>
      <c r="L155" s="20">
        <f>'Pine Stumpage Quarterly'!L156</f>
        <v>195</v>
      </c>
      <c r="M155" s="20">
        <f>'Pine Stumpage Quarterly'!M156</f>
        <v>189</v>
      </c>
      <c r="N155" s="20">
        <f>'Pine Stumpage Quarterly'!N156</f>
        <v>158</v>
      </c>
      <c r="O155" s="20">
        <f>'Pine Stumpage Quarterly'!O156</f>
        <v>186</v>
      </c>
      <c r="P155" s="20">
        <f>'Pine Stumpage Quarterly'!P156</f>
        <v>162</v>
      </c>
      <c r="Q155" s="20">
        <f>'Pine Stumpage Quarterly'!Q156</f>
        <v>200</v>
      </c>
      <c r="R155" s="20">
        <f>'Pine Stumpage Quarterly'!R156</f>
        <v>175</v>
      </c>
      <c r="S155" s="20">
        <f>'Pine Stumpage Quarterly'!S156</f>
        <v>209</v>
      </c>
      <c r="T155" s="20">
        <f>'Pine Stumpage Quarterly'!T156</f>
        <v>121</v>
      </c>
      <c r="U155" s="20">
        <f>'Pine Stumpage Quarterly'!U156</f>
        <v>156</v>
      </c>
      <c r="V155" s="20">
        <f>'Pine Stumpage Quarterly'!V156</f>
        <v>203</v>
      </c>
      <c r="W155" s="20">
        <f>'Pine Stumpage Quarterly'!W156</f>
        <v>246</v>
      </c>
      <c r="X155" s="20">
        <f>'Pine Stumpage Quarterly'!X156</f>
        <v>181</v>
      </c>
      <c r="Y155" s="20">
        <f>'Pine Stumpage Quarterly'!Y156</f>
        <v>179</v>
      </c>
      <c r="Z155" s="20">
        <f>'Pine Stumpage Quarterly'!Z156</f>
        <v>24.47</v>
      </c>
      <c r="AA155" s="20">
        <f>'Pine Stumpage Quarterly'!AA156</f>
        <v>34.74</v>
      </c>
      <c r="AB155" s="20">
        <f>'Pine Stumpage Quarterly'!AB156</f>
        <v>21.16</v>
      </c>
      <c r="AC155" s="20">
        <f>'Pine Stumpage Quarterly'!AC156</f>
        <v>19.82</v>
      </c>
      <c r="AD155" s="20">
        <f>'Pine Stumpage Quarterly'!AD156</f>
        <v>41.29</v>
      </c>
      <c r="AE155" s="20">
        <f>'Pine Stumpage Quarterly'!AE156</f>
        <v>38.729999999999997</v>
      </c>
      <c r="AF155" s="20">
        <f>'Pine Stumpage Quarterly'!AF156</f>
        <v>26.86</v>
      </c>
      <c r="AG155" s="20">
        <f>'Pine Stumpage Quarterly'!AG156</f>
        <v>37.950000000000003</v>
      </c>
      <c r="AH155" s="20">
        <f>'Pine Stumpage Quarterly'!AH156</f>
        <v>29.33</v>
      </c>
      <c r="AI155" s="20">
        <f>'Pine Stumpage Quarterly'!AI156</f>
        <v>25.85</v>
      </c>
      <c r="AJ155" s="20">
        <f>'Pine Stumpage Quarterly'!AJ156</f>
        <v>13.9</v>
      </c>
      <c r="AK155" s="20">
        <f>'Pine Stumpage Quarterly'!AK156</f>
        <v>24.75</v>
      </c>
      <c r="AL155" s="20">
        <f>'Pine Stumpage Quarterly'!AL156</f>
        <v>14.39</v>
      </c>
      <c r="AM155" s="20">
        <f>'Pine Stumpage Quarterly'!AM156</f>
        <v>22.86</v>
      </c>
      <c r="AN155" s="20">
        <f>'Pine Stumpage Quarterly'!AN156</f>
        <v>29.13</v>
      </c>
      <c r="AO155" s="20">
        <f>'Pine Stumpage Quarterly'!AO156</f>
        <v>35.159999999999997</v>
      </c>
      <c r="AP155" s="20">
        <f>'Pine Stumpage Quarterly'!AP156</f>
        <v>21.15</v>
      </c>
      <c r="AQ155" s="20">
        <f>'Pine Stumpage Quarterly'!AQ156</f>
        <v>18.13</v>
      </c>
      <c r="AR155" s="20">
        <f>'Pine Stumpage Quarterly'!AR156</f>
        <v>24.59</v>
      </c>
      <c r="AS155" s="20">
        <f>'Pine Stumpage Quarterly'!AS156</f>
        <v>24.75</v>
      </c>
      <c r="AT155" s="20">
        <f>'Pine Stumpage Quarterly'!AT156</f>
        <v>32.26</v>
      </c>
      <c r="AU155" s="20">
        <f>'Pine Stumpage Quarterly'!AU156</f>
        <v>34.19</v>
      </c>
      <c r="AV155" s="20">
        <f>'Pine Stumpage Quarterly'!AX156</f>
        <v>207.13333333333333</v>
      </c>
      <c r="AW155" s="3"/>
      <c r="AX155" s="3">
        <f>'Pine Stumpage Quarterly'!AZ156</f>
        <v>238.04433333333336</v>
      </c>
      <c r="AY155" s="4">
        <f>SUMPRODUCT(D155:F155,'Price Average'!D$49:F$49)+SUMPRODUCT(H155:T155,'Price Average'!H$49:T$49)+SUMPRODUCT(V155:Y155,'Price Average'!V$49:Y$49)</f>
        <v>178.21223498022775</v>
      </c>
      <c r="AZ155" s="27">
        <f>SUMPRODUCT(Z155:AB155,'Price Average'!Z$49:AB$49)+SUMPRODUCT(AD155:AO155,'Price Average'!AD$49:AO$49)+SUMPRODUCT(AR155:AU155,'Price Average'!AR$49:AU$49)</f>
        <v>27.921316373124597</v>
      </c>
      <c r="BA155" s="5" t="str">
        <f t="shared" si="14"/>
        <v>2014:3</v>
      </c>
      <c r="BB155" s="3">
        <f t="shared" si="15"/>
        <v>178.21223498022775</v>
      </c>
    </row>
    <row r="156" spans="1:54" x14ac:dyDescent="0.25">
      <c r="A156" s="17">
        <v>2014</v>
      </c>
      <c r="B156" s="17">
        <v>4</v>
      </c>
      <c r="C156" s="2">
        <v>152</v>
      </c>
      <c r="D156" s="20">
        <f>'Pine Stumpage Quarterly'!D157</f>
        <v>187</v>
      </c>
      <c r="E156" s="20">
        <f>'Pine Stumpage Quarterly'!E157</f>
        <v>188</v>
      </c>
      <c r="F156" s="20">
        <f>'Pine Stumpage Quarterly'!F157</f>
        <v>193</v>
      </c>
      <c r="G156" s="20">
        <f>'Pine Stumpage Quarterly'!G157</f>
        <v>173</v>
      </c>
      <c r="H156" s="20">
        <f>'Pine Stumpage Quarterly'!H157</f>
        <v>227</v>
      </c>
      <c r="I156" s="20">
        <f>'Pine Stumpage Quarterly'!I157</f>
        <v>213</v>
      </c>
      <c r="J156" s="20">
        <f>'Pine Stumpage Quarterly'!J157</f>
        <v>210</v>
      </c>
      <c r="K156" s="20">
        <f>'Pine Stumpage Quarterly'!K157</f>
        <v>230</v>
      </c>
      <c r="L156" s="20">
        <f>'Pine Stumpage Quarterly'!L157</f>
        <v>227</v>
      </c>
      <c r="M156" s="20">
        <f>'Pine Stumpage Quarterly'!M157</f>
        <v>204</v>
      </c>
      <c r="N156" s="20">
        <f>'Pine Stumpage Quarterly'!N157</f>
        <v>168</v>
      </c>
      <c r="O156" s="20">
        <f>'Pine Stumpage Quarterly'!O157</f>
        <v>187</v>
      </c>
      <c r="P156" s="20">
        <f>'Pine Stumpage Quarterly'!P157</f>
        <v>211</v>
      </c>
      <c r="Q156" s="20">
        <f>'Pine Stumpage Quarterly'!Q157</f>
        <v>233</v>
      </c>
      <c r="R156" s="20">
        <f>'Pine Stumpage Quarterly'!R157</f>
        <v>188</v>
      </c>
      <c r="S156" s="20">
        <f>'Pine Stumpage Quarterly'!S157</f>
        <v>202</v>
      </c>
      <c r="T156" s="20">
        <f>'Pine Stumpage Quarterly'!T157</f>
        <v>116</v>
      </c>
      <c r="U156" s="20">
        <f>'Pine Stumpage Quarterly'!U157</f>
        <v>122</v>
      </c>
      <c r="V156" s="20">
        <f>'Pine Stumpage Quarterly'!V157</f>
        <v>244</v>
      </c>
      <c r="W156" s="20">
        <f>'Pine Stumpage Quarterly'!W157</f>
        <v>254</v>
      </c>
      <c r="X156" s="20">
        <f>'Pine Stumpage Quarterly'!X157</f>
        <v>184</v>
      </c>
      <c r="Y156" s="20">
        <f>'Pine Stumpage Quarterly'!Y157</f>
        <v>188</v>
      </c>
      <c r="Z156" s="20">
        <f>'Pine Stumpage Quarterly'!Z157</f>
        <v>22.72</v>
      </c>
      <c r="AA156" s="20">
        <f>'Pine Stumpage Quarterly'!AA157</f>
        <v>32.44</v>
      </c>
      <c r="AB156" s="20">
        <f>'Pine Stumpage Quarterly'!AB157</f>
        <v>23.67</v>
      </c>
      <c r="AC156" s="20">
        <f>'Pine Stumpage Quarterly'!AC157</f>
        <v>20.64</v>
      </c>
      <c r="AD156" s="20">
        <f>'Pine Stumpage Quarterly'!AD157</f>
        <v>41.72</v>
      </c>
      <c r="AE156" s="20">
        <f>'Pine Stumpage Quarterly'!AE157</f>
        <v>37.299999999999997</v>
      </c>
      <c r="AF156" s="20">
        <f>'Pine Stumpage Quarterly'!AF157</f>
        <v>24.63</v>
      </c>
      <c r="AG156" s="20">
        <f>'Pine Stumpage Quarterly'!AG157</f>
        <v>37.880000000000003</v>
      </c>
      <c r="AH156" s="20">
        <f>'Pine Stumpage Quarterly'!AH157</f>
        <v>33.26</v>
      </c>
      <c r="AI156" s="20">
        <f>'Pine Stumpage Quarterly'!AI157</f>
        <v>28.84</v>
      </c>
      <c r="AJ156" s="20">
        <f>'Pine Stumpage Quarterly'!AJ157</f>
        <v>16.100000000000001</v>
      </c>
      <c r="AK156" s="20">
        <f>'Pine Stumpage Quarterly'!AK157</f>
        <v>24.82</v>
      </c>
      <c r="AL156" s="20">
        <f>'Pine Stumpage Quarterly'!AL157</f>
        <v>20.399999999999999</v>
      </c>
      <c r="AM156" s="20">
        <f>'Pine Stumpage Quarterly'!AM157</f>
        <v>25</v>
      </c>
      <c r="AN156" s="20">
        <f>'Pine Stumpage Quarterly'!AN157</f>
        <v>26.17</v>
      </c>
      <c r="AO156" s="20">
        <f>'Pine Stumpage Quarterly'!AO157</f>
        <v>36.44</v>
      </c>
      <c r="AP156" s="20">
        <f>'Pine Stumpage Quarterly'!AP157</f>
        <v>21.35</v>
      </c>
      <c r="AQ156" s="20">
        <f>'Pine Stumpage Quarterly'!AQ157</f>
        <v>21.94</v>
      </c>
      <c r="AR156" s="20">
        <f>'Pine Stumpage Quarterly'!AR157</f>
        <v>35.049999999999997</v>
      </c>
      <c r="AS156" s="20">
        <f>'Pine Stumpage Quarterly'!AS157</f>
        <v>29.04</v>
      </c>
      <c r="AT156" s="20">
        <f>'Pine Stumpage Quarterly'!AT157</f>
        <v>34.35</v>
      </c>
      <c r="AU156" s="20">
        <f>'Pine Stumpage Quarterly'!AU157</f>
        <v>36.1</v>
      </c>
      <c r="AV156" s="20">
        <f>'Pine Stumpage Quarterly'!AX157</f>
        <v>200.43333333333331</v>
      </c>
      <c r="AW156" s="3"/>
      <c r="AX156" s="3">
        <f>'Pine Stumpage Quarterly'!AZ157</f>
        <v>236.13199999999998</v>
      </c>
      <c r="AY156" s="4">
        <f>SUMPRODUCT(D156:F156,'Price Average'!D$49:F$49)+SUMPRODUCT(H156:T156,'Price Average'!H$49:T$49)+SUMPRODUCT(V156:Y156,'Price Average'!V$49:Y$49)</f>
        <v>188.17395302301205</v>
      </c>
      <c r="AZ156" s="27">
        <f>SUMPRODUCT(Z156:AB156,'Price Average'!Z$49:AB$49)+SUMPRODUCT(AD156:AO156,'Price Average'!AD$49:AO$49)+SUMPRODUCT(AR156:AU156,'Price Average'!AR$49:AU$49)</f>
        <v>28.532125244618392</v>
      </c>
      <c r="BA156" s="5" t="str">
        <f t="shared" si="14"/>
        <v>2014:4</v>
      </c>
      <c r="BB156" s="3">
        <f t="shared" si="15"/>
        <v>188.17395302301205</v>
      </c>
    </row>
    <row r="157" spans="1:54" x14ac:dyDescent="0.25">
      <c r="A157" s="17">
        <v>2015</v>
      </c>
      <c r="B157" s="17">
        <v>1</v>
      </c>
      <c r="C157" s="2">
        <v>153</v>
      </c>
      <c r="D157" s="20">
        <f>'Pine Stumpage Quarterly'!D158</f>
        <v>184</v>
      </c>
      <c r="E157" s="20">
        <f>'Pine Stumpage Quarterly'!E158</f>
        <v>188</v>
      </c>
      <c r="F157" s="20">
        <f>'Pine Stumpage Quarterly'!F158</f>
        <v>203</v>
      </c>
      <c r="G157" s="20">
        <f>'Pine Stumpage Quarterly'!G158</f>
        <v>177</v>
      </c>
      <c r="H157" s="20">
        <f>'Pine Stumpage Quarterly'!H158</f>
        <v>231</v>
      </c>
      <c r="I157" s="20">
        <f>'Pine Stumpage Quarterly'!I158</f>
        <v>216</v>
      </c>
      <c r="J157" s="20">
        <f>'Pine Stumpage Quarterly'!J158</f>
        <v>214</v>
      </c>
      <c r="K157" s="20">
        <f>'Pine Stumpage Quarterly'!K158</f>
        <v>228</v>
      </c>
      <c r="L157" s="20">
        <f>'Pine Stumpage Quarterly'!L158</f>
        <v>231</v>
      </c>
      <c r="M157" s="20">
        <f>'Pine Stumpage Quarterly'!M158</f>
        <v>211</v>
      </c>
      <c r="N157" s="20">
        <f>'Pine Stumpage Quarterly'!N158</f>
        <v>168</v>
      </c>
      <c r="O157" s="20">
        <f>'Pine Stumpage Quarterly'!O158</f>
        <v>197</v>
      </c>
      <c r="P157" s="20">
        <f>'Pine Stumpage Quarterly'!P158</f>
        <v>167</v>
      </c>
      <c r="Q157" s="20">
        <f>'Pine Stumpage Quarterly'!Q158</f>
        <v>222</v>
      </c>
      <c r="R157" s="20">
        <f>'Pine Stumpage Quarterly'!R158</f>
        <v>194</v>
      </c>
      <c r="S157" s="20">
        <f>'Pine Stumpage Quarterly'!S158</f>
        <v>208</v>
      </c>
      <c r="T157" s="20">
        <f>'Pine Stumpage Quarterly'!T158</f>
        <v>137</v>
      </c>
      <c r="U157" s="20">
        <f>'Pine Stumpage Quarterly'!U158</f>
        <v>144</v>
      </c>
      <c r="V157" s="20">
        <f>'Pine Stumpage Quarterly'!V158</f>
        <v>225</v>
      </c>
      <c r="W157" s="20">
        <f>'Pine Stumpage Quarterly'!W158</f>
        <v>246</v>
      </c>
      <c r="X157" s="20">
        <f>'Pine Stumpage Quarterly'!X158</f>
        <v>169</v>
      </c>
      <c r="Y157" s="20">
        <f>'Pine Stumpage Quarterly'!Y158</f>
        <v>180</v>
      </c>
      <c r="Z157" s="20">
        <f>'Pine Stumpage Quarterly'!Z158</f>
        <v>23.52</v>
      </c>
      <c r="AA157" s="20">
        <f>'Pine Stumpage Quarterly'!AA158</f>
        <v>34.020000000000003</v>
      </c>
      <c r="AB157" s="20">
        <f>'Pine Stumpage Quarterly'!AB158</f>
        <v>20.95</v>
      </c>
      <c r="AC157" s="20">
        <f>'Pine Stumpage Quarterly'!AC158</f>
        <v>19.34</v>
      </c>
      <c r="AD157" s="20">
        <f>'Pine Stumpage Quarterly'!AD158</f>
        <v>40.79</v>
      </c>
      <c r="AE157" s="20">
        <f>'Pine Stumpage Quarterly'!AE158</f>
        <v>36.049999999999997</v>
      </c>
      <c r="AF157" s="20">
        <f>'Pine Stumpage Quarterly'!AF158</f>
        <v>25.72</v>
      </c>
      <c r="AG157" s="20">
        <f>'Pine Stumpage Quarterly'!AG158</f>
        <v>38.25</v>
      </c>
      <c r="AH157" s="20">
        <f>'Pine Stumpage Quarterly'!AH158</f>
        <v>26.87</v>
      </c>
      <c r="AI157" s="20">
        <f>'Pine Stumpage Quarterly'!AI158</f>
        <v>25.62</v>
      </c>
      <c r="AJ157" s="20">
        <f>'Pine Stumpage Quarterly'!AJ158</f>
        <v>14.75</v>
      </c>
      <c r="AK157" s="20">
        <f>'Pine Stumpage Quarterly'!AK158</f>
        <v>30.13</v>
      </c>
      <c r="AL157" s="20">
        <f>'Pine Stumpage Quarterly'!AL158</f>
        <v>18.760000000000002</v>
      </c>
      <c r="AM157" s="20">
        <f>'Pine Stumpage Quarterly'!AM158</f>
        <v>31.02</v>
      </c>
      <c r="AN157" s="20">
        <f>'Pine Stumpage Quarterly'!AN158</f>
        <v>27.69</v>
      </c>
      <c r="AO157" s="20">
        <f>'Pine Stumpage Quarterly'!AO158</f>
        <v>37.31</v>
      </c>
      <c r="AP157" s="20">
        <f>'Pine Stumpage Quarterly'!AP158</f>
        <v>17.57</v>
      </c>
      <c r="AQ157" s="20">
        <f>'Pine Stumpage Quarterly'!AQ158</f>
        <v>23.83</v>
      </c>
      <c r="AR157" s="20">
        <f>'Pine Stumpage Quarterly'!AR158</f>
        <v>26.76</v>
      </c>
      <c r="AS157" s="20">
        <f>'Pine Stumpage Quarterly'!AS158</f>
        <v>27.61</v>
      </c>
      <c r="AT157" s="20">
        <f>'Pine Stumpage Quarterly'!AT158</f>
        <v>34.17</v>
      </c>
      <c r="AU157" s="20">
        <f>'Pine Stumpage Quarterly'!AU158</f>
        <v>35.340000000000003</v>
      </c>
      <c r="AV157" s="20">
        <f>'Pine Stumpage Quarterly'!AX158</f>
        <v>191.53333333333333</v>
      </c>
      <c r="AW157" s="3"/>
      <c r="AX157" s="3">
        <f>'Pine Stumpage Quarterly'!AZ158</f>
        <v>234.84933333333333</v>
      </c>
      <c r="AY157" s="4">
        <f>SUMPRODUCT(D157:F157,'Price Average'!D$49:F$49)+SUMPRODUCT(H157:T157,'Price Average'!H$49:T$49)+SUMPRODUCT(V157:Y157,'Price Average'!V$49:Y$49)</f>
        <v>189.06947210443568</v>
      </c>
      <c r="AZ157" s="27">
        <f>SUMPRODUCT(Z157:AB157,'Price Average'!Z$49:AB$49)+SUMPRODUCT(AD157:AO157,'Price Average'!AD$49:AO$49)+SUMPRODUCT(AR157:AU157,'Price Average'!AR$49:AU$49)</f>
        <v>28.02672472276582</v>
      </c>
      <c r="BA157" s="5" t="str">
        <f t="shared" si="14"/>
        <v>2015:1</v>
      </c>
      <c r="BB157" s="3">
        <f t="shared" si="15"/>
        <v>189.06947210443568</v>
      </c>
    </row>
    <row r="158" spans="1:54" x14ac:dyDescent="0.25">
      <c r="A158" s="17">
        <v>2015</v>
      </c>
      <c r="B158" s="17">
        <v>2</v>
      </c>
      <c r="C158" s="2">
        <v>154</v>
      </c>
      <c r="D158" s="20">
        <f>'Pine Stumpage Quarterly'!D159</f>
        <v>174</v>
      </c>
      <c r="E158" s="20">
        <f>'Pine Stumpage Quarterly'!E159</f>
        <v>202</v>
      </c>
      <c r="F158" s="20">
        <f>'Pine Stumpage Quarterly'!F159</f>
        <v>196</v>
      </c>
      <c r="G158" s="20">
        <f>'Pine Stumpage Quarterly'!G159</f>
        <v>167</v>
      </c>
      <c r="H158" s="20">
        <f>'Pine Stumpage Quarterly'!H159</f>
        <v>228</v>
      </c>
      <c r="I158" s="20">
        <f>'Pine Stumpage Quarterly'!I159</f>
        <v>201</v>
      </c>
      <c r="J158" s="20">
        <f>'Pine Stumpage Quarterly'!J159</f>
        <v>191</v>
      </c>
      <c r="K158" s="20">
        <f>'Pine Stumpage Quarterly'!K159</f>
        <v>214</v>
      </c>
      <c r="L158" s="20">
        <f>'Pine Stumpage Quarterly'!L159</f>
        <v>229</v>
      </c>
      <c r="M158" s="20">
        <f>'Pine Stumpage Quarterly'!M159</f>
        <v>204</v>
      </c>
      <c r="N158" s="20">
        <f>'Pine Stumpage Quarterly'!N159</f>
        <v>174</v>
      </c>
      <c r="O158" s="20">
        <f>'Pine Stumpage Quarterly'!O159</f>
        <v>199</v>
      </c>
      <c r="P158" s="20">
        <f>'Pine Stumpage Quarterly'!P159</f>
        <v>159</v>
      </c>
      <c r="Q158" s="20">
        <f>'Pine Stumpage Quarterly'!Q159</f>
        <v>194</v>
      </c>
      <c r="R158" s="20">
        <f>'Pine Stumpage Quarterly'!R159</f>
        <v>179</v>
      </c>
      <c r="S158" s="20">
        <f>'Pine Stumpage Quarterly'!S159</f>
        <v>203</v>
      </c>
      <c r="T158" s="20">
        <f>'Pine Stumpage Quarterly'!T159</f>
        <v>147</v>
      </c>
      <c r="U158" s="20">
        <f>'Pine Stumpage Quarterly'!U159</f>
        <v>151</v>
      </c>
      <c r="V158" s="20">
        <f>'Pine Stumpage Quarterly'!V159</f>
        <v>229</v>
      </c>
      <c r="W158" s="20">
        <f>'Pine Stumpage Quarterly'!W159</f>
        <v>237</v>
      </c>
      <c r="X158" s="20">
        <f>'Pine Stumpage Quarterly'!X159</f>
        <v>167</v>
      </c>
      <c r="Y158" s="20">
        <f>'Pine Stumpage Quarterly'!Y159</f>
        <v>183</v>
      </c>
      <c r="Z158" s="20">
        <f>'Pine Stumpage Quarterly'!Z159</f>
        <v>21.67</v>
      </c>
      <c r="AA158" s="20">
        <f>'Pine Stumpage Quarterly'!AA159</f>
        <v>29.44</v>
      </c>
      <c r="AB158" s="20">
        <f>'Pine Stumpage Quarterly'!AB159</f>
        <v>19.989999999999998</v>
      </c>
      <c r="AC158" s="20">
        <f>'Pine Stumpage Quarterly'!AC159</f>
        <v>20.69</v>
      </c>
      <c r="AD158" s="20">
        <f>'Pine Stumpage Quarterly'!AD159</f>
        <v>43.67</v>
      </c>
      <c r="AE158" s="20">
        <f>'Pine Stumpage Quarterly'!AE159</f>
        <v>33.39</v>
      </c>
      <c r="AF158" s="20">
        <f>'Pine Stumpage Quarterly'!AF159</f>
        <v>24.82</v>
      </c>
      <c r="AG158" s="20">
        <f>'Pine Stumpage Quarterly'!AG159</f>
        <v>39.61</v>
      </c>
      <c r="AH158" s="20">
        <f>'Pine Stumpage Quarterly'!AH159</f>
        <v>29.48</v>
      </c>
      <c r="AI158" s="20">
        <f>'Pine Stumpage Quarterly'!AI159</f>
        <v>26.95</v>
      </c>
      <c r="AJ158" s="20">
        <f>'Pine Stumpage Quarterly'!AJ159</f>
        <v>14.05</v>
      </c>
      <c r="AK158" s="20">
        <f>'Pine Stumpage Quarterly'!AK159</f>
        <v>27.32</v>
      </c>
      <c r="AL158" s="20">
        <f>'Pine Stumpage Quarterly'!AL159</f>
        <v>16.940000000000001</v>
      </c>
      <c r="AM158" s="20">
        <f>'Pine Stumpage Quarterly'!AM159</f>
        <v>23.36</v>
      </c>
      <c r="AN158" s="20">
        <f>'Pine Stumpage Quarterly'!AN159</f>
        <v>25.09</v>
      </c>
      <c r="AO158" s="20">
        <f>'Pine Stumpage Quarterly'!AO159</f>
        <v>32.19</v>
      </c>
      <c r="AP158" s="20">
        <f>'Pine Stumpage Quarterly'!AP159</f>
        <v>20.059999999999999</v>
      </c>
      <c r="AQ158" s="20">
        <f>'Pine Stumpage Quarterly'!AQ159</f>
        <v>21.52</v>
      </c>
      <c r="AR158" s="20">
        <f>'Pine Stumpage Quarterly'!AR159</f>
        <v>28.06</v>
      </c>
      <c r="AS158" s="20">
        <f>'Pine Stumpage Quarterly'!AS159</f>
        <v>32.68</v>
      </c>
      <c r="AT158" s="20">
        <f>'Pine Stumpage Quarterly'!AT159</f>
        <v>29.17</v>
      </c>
      <c r="AU158" s="20">
        <f>'Pine Stumpage Quarterly'!AU159</f>
        <v>35.74</v>
      </c>
      <c r="AV158" s="20">
        <f>'Pine Stumpage Quarterly'!AX159</f>
        <v>193</v>
      </c>
      <c r="AW158" s="3"/>
      <c r="AX158" s="3">
        <f>'Pine Stumpage Quarterly'!AZ159</f>
        <v>237.68066666666667</v>
      </c>
      <c r="AY158" s="4">
        <f>SUMPRODUCT(D158:F158,'Price Average'!D$49:F$49)+SUMPRODUCT(H158:T158,'Price Average'!H$49:T$49)+SUMPRODUCT(V158:Y158,'Price Average'!V$49:Y$49)</f>
        <v>184.72936061746626</v>
      </c>
      <c r="AZ158" s="27">
        <f>SUMPRODUCT(Z158:AB158,'Price Average'!Z$49:AB$49)+SUMPRODUCT(AD158:AO158,'Price Average'!AD$49:AO$49)+SUMPRODUCT(AR158:AU158,'Price Average'!AR$49:AU$49)</f>
        <v>27.420210045662106</v>
      </c>
      <c r="BA158" s="5" t="str">
        <f t="shared" si="14"/>
        <v>2015:2</v>
      </c>
      <c r="BB158" s="3">
        <f t="shared" si="15"/>
        <v>184.72936061746626</v>
      </c>
    </row>
    <row r="159" spans="1:54" x14ac:dyDescent="0.25">
      <c r="A159" s="17">
        <v>2015</v>
      </c>
      <c r="B159" s="17">
        <v>3</v>
      </c>
      <c r="C159" s="2">
        <v>155</v>
      </c>
      <c r="D159" s="20">
        <f>'Pine Stumpage Quarterly'!D160</f>
        <v>189</v>
      </c>
      <c r="E159" s="20">
        <f>'Pine Stumpage Quarterly'!E160</f>
        <v>189</v>
      </c>
      <c r="F159" s="20">
        <f>'Pine Stumpage Quarterly'!F160</f>
        <v>182</v>
      </c>
      <c r="G159" s="20">
        <f>'Pine Stumpage Quarterly'!G160</f>
        <v>163</v>
      </c>
      <c r="H159" s="20">
        <f>'Pine Stumpage Quarterly'!H160</f>
        <v>224</v>
      </c>
      <c r="I159" s="20">
        <f>'Pine Stumpage Quarterly'!I160</f>
        <v>202</v>
      </c>
      <c r="J159" s="20">
        <f>'Pine Stumpage Quarterly'!J160</f>
        <v>189</v>
      </c>
      <c r="K159" s="20">
        <f>'Pine Stumpage Quarterly'!K160</f>
        <v>216</v>
      </c>
      <c r="L159" s="20">
        <f>'Pine Stumpage Quarterly'!L160</f>
        <v>237</v>
      </c>
      <c r="M159" s="20">
        <f>'Pine Stumpage Quarterly'!M160</f>
        <v>198</v>
      </c>
      <c r="N159" s="20">
        <f>'Pine Stumpage Quarterly'!N160</f>
        <v>183</v>
      </c>
      <c r="O159" s="20">
        <f>'Pine Stumpage Quarterly'!O160</f>
        <v>205</v>
      </c>
      <c r="P159" s="20">
        <f>'Pine Stumpage Quarterly'!P160</f>
        <v>153</v>
      </c>
      <c r="Q159" s="20">
        <f>'Pine Stumpage Quarterly'!Q160</f>
        <v>190</v>
      </c>
      <c r="R159" s="20">
        <f>'Pine Stumpage Quarterly'!R160</f>
        <v>190</v>
      </c>
      <c r="S159" s="20">
        <f>'Pine Stumpage Quarterly'!S160</f>
        <v>212</v>
      </c>
      <c r="T159" s="20">
        <f>'Pine Stumpage Quarterly'!T160</f>
        <v>145</v>
      </c>
      <c r="U159" s="20">
        <f>'Pine Stumpage Quarterly'!U160</f>
        <v>153</v>
      </c>
      <c r="V159" s="20">
        <f>'Pine Stumpage Quarterly'!V160</f>
        <v>219</v>
      </c>
      <c r="W159" s="20">
        <f>'Pine Stumpage Quarterly'!W160</f>
        <v>229</v>
      </c>
      <c r="X159" s="20">
        <f>'Pine Stumpage Quarterly'!X160</f>
        <v>161</v>
      </c>
      <c r="Y159" s="20">
        <f>'Pine Stumpage Quarterly'!Y160</f>
        <v>178</v>
      </c>
      <c r="Z159" s="20">
        <f>'Pine Stumpage Quarterly'!Z160</f>
        <v>21.81</v>
      </c>
      <c r="AA159" s="20">
        <f>'Pine Stumpage Quarterly'!AA160</f>
        <v>27.97</v>
      </c>
      <c r="AB159" s="20">
        <f>'Pine Stumpage Quarterly'!AB160</f>
        <v>22.1</v>
      </c>
      <c r="AC159" s="20">
        <f>'Pine Stumpage Quarterly'!AC160</f>
        <v>17.09</v>
      </c>
      <c r="AD159" s="20">
        <f>'Pine Stumpage Quarterly'!AD160</f>
        <v>45.02</v>
      </c>
      <c r="AE159" s="20">
        <f>'Pine Stumpage Quarterly'!AE160</f>
        <v>33.21</v>
      </c>
      <c r="AF159" s="20">
        <f>'Pine Stumpage Quarterly'!AF160</f>
        <v>25.45</v>
      </c>
      <c r="AG159" s="20">
        <f>'Pine Stumpage Quarterly'!AG160</f>
        <v>35.659999999999997</v>
      </c>
      <c r="AH159" s="20">
        <f>'Pine Stumpage Quarterly'!AH160</f>
        <v>28.36</v>
      </c>
      <c r="AI159" s="20">
        <f>'Pine Stumpage Quarterly'!AI160</f>
        <v>24.73</v>
      </c>
      <c r="AJ159" s="20">
        <f>'Pine Stumpage Quarterly'!AJ160</f>
        <v>13.19</v>
      </c>
      <c r="AK159" s="20">
        <f>'Pine Stumpage Quarterly'!AK160</f>
        <v>24.11</v>
      </c>
      <c r="AL159" s="20">
        <f>'Pine Stumpage Quarterly'!AL160</f>
        <v>15.61</v>
      </c>
      <c r="AM159" s="20">
        <f>'Pine Stumpage Quarterly'!AM160</f>
        <v>23.72</v>
      </c>
      <c r="AN159" s="20">
        <f>'Pine Stumpage Quarterly'!AN160</f>
        <v>26.94</v>
      </c>
      <c r="AO159" s="20">
        <f>'Pine Stumpage Quarterly'!AO160</f>
        <v>35.26</v>
      </c>
      <c r="AP159" s="20">
        <f>'Pine Stumpage Quarterly'!AP160</f>
        <v>20.41</v>
      </c>
      <c r="AQ159" s="20">
        <f>'Pine Stumpage Quarterly'!AQ160</f>
        <v>20.18</v>
      </c>
      <c r="AR159" s="20">
        <f>'Pine Stumpage Quarterly'!AR160</f>
        <v>23.76</v>
      </c>
      <c r="AS159" s="20">
        <f>'Pine Stumpage Quarterly'!AS160</f>
        <v>27.97</v>
      </c>
      <c r="AT159" s="20">
        <f>'Pine Stumpage Quarterly'!AT160</f>
        <v>34.119999999999997</v>
      </c>
      <c r="AU159" s="20">
        <f>'Pine Stumpage Quarterly'!AU160</f>
        <v>34.799999999999997</v>
      </c>
      <c r="AV159" s="20">
        <f>'Pine Stumpage Quarterly'!AX160</f>
        <v>191.76666666666665</v>
      </c>
      <c r="AW159" s="3"/>
      <c r="AX159" s="3">
        <f>'Pine Stumpage Quarterly'!AZ160</f>
        <v>238.30499999999998</v>
      </c>
      <c r="AY159" s="4">
        <f>SUMPRODUCT(D159:F159,'Price Average'!D$49:F$49)+SUMPRODUCT(H159:T159,'Price Average'!H$49:T$49)+SUMPRODUCT(V159:Y159,'Price Average'!V$49:Y$49)</f>
        <v>183.8656653485159</v>
      </c>
      <c r="AZ159" s="27">
        <f>SUMPRODUCT(Z159:AB159,'Price Average'!Z$49:AB$49)+SUMPRODUCT(AD159:AO159,'Price Average'!AD$49:AO$49)+SUMPRODUCT(AR159:AU159,'Price Average'!AR$49:AU$49)</f>
        <v>27.125363339856495</v>
      </c>
      <c r="BA159" s="5" t="str">
        <f t="shared" si="14"/>
        <v>2015:3</v>
      </c>
      <c r="BB159" s="3">
        <f t="shared" si="15"/>
        <v>183.8656653485159</v>
      </c>
    </row>
    <row r="160" spans="1:54" x14ac:dyDescent="0.25">
      <c r="A160" s="17">
        <v>2015</v>
      </c>
      <c r="B160" s="17">
        <v>4</v>
      </c>
      <c r="C160" s="2">
        <v>156</v>
      </c>
      <c r="D160" s="20">
        <f>'Pine Stumpage Quarterly'!D161</f>
        <v>183</v>
      </c>
      <c r="E160" s="20">
        <f>'Pine Stumpage Quarterly'!E161</f>
        <v>182</v>
      </c>
      <c r="F160" s="20">
        <f>'Pine Stumpage Quarterly'!F161</f>
        <v>176</v>
      </c>
      <c r="G160" s="20">
        <f>'Pine Stumpage Quarterly'!G161</f>
        <v>183</v>
      </c>
      <c r="H160" s="20">
        <f>'Pine Stumpage Quarterly'!H161</f>
        <v>224</v>
      </c>
      <c r="I160" s="20">
        <f>'Pine Stumpage Quarterly'!I161</f>
        <v>211</v>
      </c>
      <c r="J160" s="20">
        <f>'Pine Stumpage Quarterly'!J161</f>
        <v>193</v>
      </c>
      <c r="K160" s="20">
        <f>'Pine Stumpage Quarterly'!K161</f>
        <v>213</v>
      </c>
      <c r="L160" s="20">
        <f>'Pine Stumpage Quarterly'!L161</f>
        <v>225</v>
      </c>
      <c r="M160" s="20">
        <f>'Pine Stumpage Quarterly'!M161</f>
        <v>186</v>
      </c>
      <c r="N160" s="20">
        <f>'Pine Stumpage Quarterly'!N161</f>
        <v>181</v>
      </c>
      <c r="O160" s="20">
        <f>'Pine Stumpage Quarterly'!O161</f>
        <v>197</v>
      </c>
      <c r="P160" s="20">
        <f>'Pine Stumpage Quarterly'!P161</f>
        <v>164</v>
      </c>
      <c r="Q160" s="20">
        <f>'Pine Stumpage Quarterly'!Q161</f>
        <v>199</v>
      </c>
      <c r="R160" s="20">
        <f>'Pine Stumpage Quarterly'!R161</f>
        <v>188</v>
      </c>
      <c r="S160" s="20">
        <f>'Pine Stumpage Quarterly'!S161</f>
        <v>218</v>
      </c>
      <c r="T160" s="20">
        <f>'Pine Stumpage Quarterly'!T161</f>
        <v>151</v>
      </c>
      <c r="U160" s="20">
        <f>'Pine Stumpage Quarterly'!U161</f>
        <v>149</v>
      </c>
      <c r="V160" s="20">
        <f>'Pine Stumpage Quarterly'!V161</f>
        <v>221</v>
      </c>
      <c r="W160" s="20">
        <f>'Pine Stumpage Quarterly'!W161</f>
        <v>231</v>
      </c>
      <c r="X160" s="20">
        <f>'Pine Stumpage Quarterly'!X161</f>
        <v>178</v>
      </c>
      <c r="Y160" s="20">
        <f>'Pine Stumpage Quarterly'!Y161</f>
        <v>175</v>
      </c>
      <c r="Z160" s="20">
        <f>'Pine Stumpage Quarterly'!Z161</f>
        <v>23.82</v>
      </c>
      <c r="AA160" s="20">
        <f>'Pine Stumpage Quarterly'!AA161</f>
        <v>28.65</v>
      </c>
      <c r="AB160" s="20">
        <f>'Pine Stumpage Quarterly'!AB161</f>
        <v>22.98</v>
      </c>
      <c r="AC160" s="20">
        <f>'Pine Stumpage Quarterly'!AC161</f>
        <v>21.24</v>
      </c>
      <c r="AD160" s="20">
        <f>'Pine Stumpage Quarterly'!AD161</f>
        <v>38.42</v>
      </c>
      <c r="AE160" s="20">
        <f>'Pine Stumpage Quarterly'!AE161</f>
        <v>32.89</v>
      </c>
      <c r="AF160" s="20">
        <f>'Pine Stumpage Quarterly'!AF161</f>
        <v>28.7</v>
      </c>
      <c r="AG160" s="20">
        <f>'Pine Stumpage Quarterly'!AG161</f>
        <v>42.08</v>
      </c>
      <c r="AH160" s="20">
        <f>'Pine Stumpage Quarterly'!AH161</f>
        <v>31</v>
      </c>
      <c r="AI160" s="20">
        <f>'Pine Stumpage Quarterly'!AI161</f>
        <v>23.11</v>
      </c>
      <c r="AJ160" s="20">
        <f>'Pine Stumpage Quarterly'!AJ161</f>
        <v>15.01</v>
      </c>
      <c r="AK160" s="20">
        <f>'Pine Stumpage Quarterly'!AK161</f>
        <v>25.33</v>
      </c>
      <c r="AL160" s="20">
        <f>'Pine Stumpage Quarterly'!AL161</f>
        <v>15.38</v>
      </c>
      <c r="AM160" s="20">
        <f>'Pine Stumpage Quarterly'!AM161</f>
        <v>24.6</v>
      </c>
      <c r="AN160" s="20">
        <f>'Pine Stumpage Quarterly'!AN161</f>
        <v>27.67</v>
      </c>
      <c r="AO160" s="20">
        <f>'Pine Stumpage Quarterly'!AO161</f>
        <v>40.61</v>
      </c>
      <c r="AP160" s="20">
        <f>'Pine Stumpage Quarterly'!AP161</f>
        <v>19.899999999999999</v>
      </c>
      <c r="AQ160" s="20">
        <f>'Pine Stumpage Quarterly'!AQ161</f>
        <v>19.38</v>
      </c>
      <c r="AR160" s="20">
        <f>'Pine Stumpage Quarterly'!AR161</f>
        <v>28.13</v>
      </c>
      <c r="AS160" s="20">
        <f>'Pine Stumpage Quarterly'!AS161</f>
        <v>27.36</v>
      </c>
      <c r="AT160" s="20">
        <f>'Pine Stumpage Quarterly'!AT161</f>
        <v>27.76</v>
      </c>
      <c r="AU160" s="20">
        <f>'Pine Stumpage Quarterly'!AU161</f>
        <v>31.63</v>
      </c>
      <c r="AV160" s="20">
        <f>'Pine Stumpage Quarterly'!AX161</f>
        <v>0</v>
      </c>
      <c r="AW160" s="3"/>
      <c r="AX160" s="3">
        <f>'Pine Stumpage Quarterly'!AZ161</f>
        <v>0</v>
      </c>
      <c r="AY160" s="4">
        <f>SUMPRODUCT(D160:F160,'Price Average'!D$49:F$49)+SUMPRODUCT(H160:T160,'Price Average'!H$49:T$49)+SUMPRODUCT(V160:Y160,'Price Average'!V$49:Y$49)</f>
        <v>180.59352756205632</v>
      </c>
      <c r="AZ160" s="27">
        <f>SUMPRODUCT(Z160:AB160,'Price Average'!Z$49:AB$49)+SUMPRODUCT(AD160:AO160,'Price Average'!AD$49:AO$49)+SUMPRODUCT(AR160:AU160,'Price Average'!AR$49:AU$49)</f>
        <v>27.149385518591004</v>
      </c>
      <c r="BA160" s="5" t="str">
        <f t="shared" si="14"/>
        <v>2015:4</v>
      </c>
      <c r="BB160" s="3">
        <f t="shared" si="15"/>
        <v>180.59352756205632</v>
      </c>
    </row>
    <row r="161" spans="1:54" x14ac:dyDescent="0.25">
      <c r="A161" s="17">
        <v>2016</v>
      </c>
      <c r="B161" s="17">
        <v>1</v>
      </c>
      <c r="C161" s="2">
        <v>157</v>
      </c>
      <c r="D161" s="20">
        <f>'Pine Stumpage Quarterly'!D162</f>
        <v>183</v>
      </c>
      <c r="E161" s="20">
        <f>'Pine Stumpage Quarterly'!E162</f>
        <v>201</v>
      </c>
      <c r="F161" s="20">
        <f>'Pine Stumpage Quarterly'!F162</f>
        <v>178</v>
      </c>
      <c r="G161" s="20">
        <f>'Pine Stumpage Quarterly'!G162</f>
        <v>177</v>
      </c>
      <c r="H161" s="20">
        <f>'Pine Stumpage Quarterly'!H162</f>
        <v>227</v>
      </c>
      <c r="I161" s="20">
        <f>'Pine Stumpage Quarterly'!I162</f>
        <v>215</v>
      </c>
      <c r="J161" s="20">
        <f>'Pine Stumpage Quarterly'!J162</f>
        <v>200</v>
      </c>
      <c r="K161" s="20">
        <f>'Pine Stumpage Quarterly'!K162</f>
        <v>218</v>
      </c>
      <c r="L161" s="20">
        <f>'Pine Stumpage Quarterly'!L162</f>
        <v>205</v>
      </c>
      <c r="M161" s="20">
        <f>'Pine Stumpage Quarterly'!M162</f>
        <v>199</v>
      </c>
      <c r="N161" s="20">
        <f>'Pine Stumpage Quarterly'!N162</f>
        <v>148</v>
      </c>
      <c r="O161" s="20">
        <f>'Pine Stumpage Quarterly'!O162</f>
        <v>192</v>
      </c>
      <c r="P161" s="20">
        <f>'Pine Stumpage Quarterly'!P162</f>
        <v>174</v>
      </c>
      <c r="Q161" s="20">
        <f>'Pine Stumpage Quarterly'!Q162</f>
        <v>207</v>
      </c>
      <c r="R161" s="20">
        <f>'Pine Stumpage Quarterly'!R162</f>
        <v>188</v>
      </c>
      <c r="S161" s="20">
        <f>'Pine Stumpage Quarterly'!S162</f>
        <v>217</v>
      </c>
      <c r="T161" s="20">
        <f>'Pine Stumpage Quarterly'!T162</f>
        <v>151</v>
      </c>
      <c r="U161" s="20">
        <f>'Pine Stumpage Quarterly'!U162</f>
        <v>157</v>
      </c>
      <c r="V161" s="20">
        <f>'Pine Stumpage Quarterly'!V162</f>
        <v>194</v>
      </c>
      <c r="W161" s="20">
        <f>'Pine Stumpage Quarterly'!W162</f>
        <v>244</v>
      </c>
      <c r="X161" s="20">
        <f>'Pine Stumpage Quarterly'!X162</f>
        <v>174</v>
      </c>
      <c r="Y161" s="20">
        <f>'Pine Stumpage Quarterly'!Y162</f>
        <v>174</v>
      </c>
      <c r="Z161" s="20">
        <f>'Pine Stumpage Quarterly'!Z162</f>
        <v>22.83</v>
      </c>
      <c r="AA161" s="20">
        <f>'Pine Stumpage Quarterly'!AA162</f>
        <v>28.64</v>
      </c>
      <c r="AB161" s="20">
        <f>'Pine Stumpage Quarterly'!AB162</f>
        <v>21.21</v>
      </c>
      <c r="AC161" s="20">
        <f>'Pine Stumpage Quarterly'!AC162</f>
        <v>17.36</v>
      </c>
      <c r="AD161" s="20">
        <f>'Pine Stumpage Quarterly'!AD162</f>
        <v>41.75</v>
      </c>
      <c r="AE161" s="20">
        <f>'Pine Stumpage Quarterly'!AE162</f>
        <v>40</v>
      </c>
      <c r="AF161" s="20">
        <f>'Pine Stumpage Quarterly'!AF162</f>
        <v>29.11</v>
      </c>
      <c r="AG161" s="20">
        <f>'Pine Stumpage Quarterly'!AG162</f>
        <v>43.89</v>
      </c>
      <c r="AH161" s="20">
        <f>'Pine Stumpage Quarterly'!AH162</f>
        <v>34.880000000000003</v>
      </c>
      <c r="AI161" s="20">
        <f>'Pine Stumpage Quarterly'!AI162</f>
        <v>28.19</v>
      </c>
      <c r="AJ161" s="20">
        <f>'Pine Stumpage Quarterly'!AJ162</f>
        <v>16.5</v>
      </c>
      <c r="AK161" s="20">
        <f>'Pine Stumpage Quarterly'!AK162</f>
        <v>26.69</v>
      </c>
      <c r="AL161" s="20">
        <f>'Pine Stumpage Quarterly'!AL162</f>
        <v>17.829999999999998</v>
      </c>
      <c r="AM161" s="20">
        <f>'Pine Stumpage Quarterly'!AM162</f>
        <v>24.27</v>
      </c>
      <c r="AN161" s="20">
        <f>'Pine Stumpage Quarterly'!AN162</f>
        <v>29.24</v>
      </c>
      <c r="AO161" s="20">
        <f>'Pine Stumpage Quarterly'!AO162</f>
        <v>40.659999999999997</v>
      </c>
      <c r="AP161" s="20">
        <f>'Pine Stumpage Quarterly'!AP162</f>
        <v>21.59</v>
      </c>
      <c r="AQ161" s="20">
        <f>'Pine Stumpage Quarterly'!AQ162</f>
        <v>15.76</v>
      </c>
      <c r="AR161" s="20">
        <f>'Pine Stumpage Quarterly'!AR162</f>
        <v>30.15</v>
      </c>
      <c r="AS161" s="20">
        <f>'Pine Stumpage Quarterly'!AS162</f>
        <v>27.57</v>
      </c>
      <c r="AT161" s="20">
        <f>'Pine Stumpage Quarterly'!AT162</f>
        <v>32.979999999999997</v>
      </c>
      <c r="AU161" s="20">
        <f>'Pine Stumpage Quarterly'!AU162</f>
        <v>34.549999999999997</v>
      </c>
      <c r="AV161" s="3"/>
      <c r="AW161" s="3"/>
      <c r="AX161" s="3"/>
      <c r="AY161" s="4">
        <f>SUMPRODUCT(D161:F161,'Price Average'!D$49:F$49)+SUMPRODUCT(H161:T161,'Price Average'!H$49:T$49)+SUMPRODUCT(V161:Y161,'Price Average'!V$49:Y$49)</f>
        <v>179.53804611939589</v>
      </c>
      <c r="AZ161" s="27">
        <f>SUMPRODUCT(Z161:AB161,'Price Average'!Z$49:AB$49)+SUMPRODUCT(AD161:AO161,'Price Average'!AD$49:AO$49)+SUMPRODUCT(AR161:AU161,'Price Average'!AR$49:AU$49)</f>
        <v>29.166623613829096</v>
      </c>
      <c r="BA161" s="5" t="str">
        <f t="shared" si="14"/>
        <v>2016:1</v>
      </c>
      <c r="BB161" s="3">
        <f t="shared" si="15"/>
        <v>179.53804611939589</v>
      </c>
    </row>
    <row r="162" spans="1:54" x14ac:dyDescent="0.25">
      <c r="A162" s="17">
        <v>2016</v>
      </c>
      <c r="B162" s="17">
        <v>2</v>
      </c>
      <c r="C162" s="2">
        <v>158</v>
      </c>
      <c r="D162" s="20">
        <f>'Pine Stumpage Quarterly'!D163</f>
        <v>177</v>
      </c>
      <c r="E162" s="20">
        <f>'Pine Stumpage Quarterly'!E163</f>
        <v>192</v>
      </c>
      <c r="F162" s="20">
        <f>'Pine Stumpage Quarterly'!F163</f>
        <v>176</v>
      </c>
      <c r="G162" s="20">
        <f>'Pine Stumpage Quarterly'!G163</f>
        <v>174</v>
      </c>
      <c r="H162" s="20">
        <f>'Pine Stumpage Quarterly'!H163</f>
        <v>222</v>
      </c>
      <c r="I162" s="20">
        <f>'Pine Stumpage Quarterly'!I163</f>
        <v>205</v>
      </c>
      <c r="J162" s="20">
        <f>'Pine Stumpage Quarterly'!J163</f>
        <v>183</v>
      </c>
      <c r="K162" s="20">
        <f>'Pine Stumpage Quarterly'!K163</f>
        <v>200</v>
      </c>
      <c r="L162" s="20">
        <f>'Pine Stumpage Quarterly'!L163</f>
        <v>226</v>
      </c>
      <c r="M162" s="20">
        <f>'Pine Stumpage Quarterly'!M163</f>
        <v>200</v>
      </c>
      <c r="N162" s="20">
        <f>'Pine Stumpage Quarterly'!N163</f>
        <v>179</v>
      </c>
      <c r="O162" s="20">
        <f>'Pine Stumpage Quarterly'!O163</f>
        <v>191</v>
      </c>
      <c r="P162" s="20">
        <f>'Pine Stumpage Quarterly'!P163</f>
        <v>157</v>
      </c>
      <c r="Q162" s="20">
        <f>'Pine Stumpage Quarterly'!Q163</f>
        <v>224</v>
      </c>
      <c r="R162" s="20">
        <f>'Pine Stumpage Quarterly'!R163</f>
        <v>183</v>
      </c>
      <c r="S162" s="20">
        <f>'Pine Stumpage Quarterly'!S163</f>
        <v>208</v>
      </c>
      <c r="T162" s="20">
        <f>'Pine Stumpage Quarterly'!T163</f>
        <v>146</v>
      </c>
      <c r="U162" s="20">
        <f>'Pine Stumpage Quarterly'!U163</f>
        <v>163</v>
      </c>
      <c r="V162" s="20">
        <f>'Pine Stumpage Quarterly'!V163</f>
        <v>203</v>
      </c>
      <c r="W162" s="20">
        <f>'Pine Stumpage Quarterly'!W163</f>
        <v>210</v>
      </c>
      <c r="X162" s="20">
        <f>'Pine Stumpage Quarterly'!X163</f>
        <v>144</v>
      </c>
      <c r="Y162" s="20">
        <f>'Pine Stumpage Quarterly'!Y163</f>
        <v>156</v>
      </c>
      <c r="Z162" s="20">
        <f>'Pine Stumpage Quarterly'!Z163</f>
        <v>22.78</v>
      </c>
      <c r="AA162" s="20">
        <f>'Pine Stumpage Quarterly'!AA163</f>
        <v>29.29</v>
      </c>
      <c r="AB162" s="20">
        <f>'Pine Stumpage Quarterly'!AB163</f>
        <v>20.45</v>
      </c>
      <c r="AC162" s="20">
        <f>'Pine Stumpage Quarterly'!AC163</f>
        <v>16.02</v>
      </c>
      <c r="AD162" s="20">
        <f>'Pine Stumpage Quarterly'!AD163</f>
        <v>45.85</v>
      </c>
      <c r="AE162" s="20">
        <f>'Pine Stumpage Quarterly'!AE163</f>
        <v>34.340000000000003</v>
      </c>
      <c r="AF162" s="20">
        <f>'Pine Stumpage Quarterly'!AF163</f>
        <v>28.38</v>
      </c>
      <c r="AG162" s="20">
        <f>'Pine Stumpage Quarterly'!AG163</f>
        <v>38.42</v>
      </c>
      <c r="AH162" s="20">
        <f>'Pine Stumpage Quarterly'!AH163</f>
        <v>30.54</v>
      </c>
      <c r="AI162" s="20">
        <f>'Pine Stumpage Quarterly'!AI163</f>
        <v>26.84</v>
      </c>
      <c r="AJ162" s="20">
        <f>'Pine Stumpage Quarterly'!AJ163</f>
        <v>16.71</v>
      </c>
      <c r="AK162" s="20">
        <f>'Pine Stumpage Quarterly'!AK163</f>
        <v>26.12</v>
      </c>
      <c r="AL162" s="20">
        <f>'Pine Stumpage Quarterly'!AL163</f>
        <v>16.739999999999998</v>
      </c>
      <c r="AM162" s="20">
        <f>'Pine Stumpage Quarterly'!AM163</f>
        <v>36.28</v>
      </c>
      <c r="AN162" s="20">
        <f>'Pine Stumpage Quarterly'!AN163</f>
        <v>27.74</v>
      </c>
      <c r="AO162" s="20">
        <f>'Pine Stumpage Quarterly'!AO163</f>
        <v>38.93</v>
      </c>
      <c r="AP162" s="20">
        <f>'Pine Stumpage Quarterly'!AP163</f>
        <v>16.690000000000001</v>
      </c>
      <c r="AQ162" s="20">
        <f>'Pine Stumpage Quarterly'!AQ163</f>
        <v>16.850000000000001</v>
      </c>
      <c r="AR162" s="20">
        <f>'Pine Stumpage Quarterly'!AR163</f>
        <v>25.48</v>
      </c>
      <c r="AS162" s="20">
        <f>'Pine Stumpage Quarterly'!AS163</f>
        <v>22.3</v>
      </c>
      <c r="AT162" s="20">
        <f>'Pine Stumpage Quarterly'!AT163</f>
        <v>34.17</v>
      </c>
      <c r="AU162" s="20">
        <f>'Pine Stumpage Quarterly'!AU163</f>
        <v>33.75</v>
      </c>
      <c r="AV162" s="3"/>
      <c r="AW162" s="3"/>
      <c r="AX162" s="3"/>
      <c r="AY162" s="4">
        <f>SUMPRODUCT(D162:F162,'Price Average'!D$49:F$49)+SUMPRODUCT(H162:T162,'Price Average'!H$49:T$49)+SUMPRODUCT(V162:Y162,'Price Average'!V$49:Y$49)</f>
        <v>177.93299109057128</v>
      </c>
      <c r="AZ162" s="27">
        <f>SUMPRODUCT(Z162:AB162,'Price Average'!Z$49:AB$49)+SUMPRODUCT(AD162:AO162,'Price Average'!AD$49:AO$49)+SUMPRODUCT(AR162:AU162,'Price Average'!AR$49:AU$49)</f>
        <v>28.928714285714292</v>
      </c>
      <c r="BA162" s="5" t="str">
        <f t="shared" si="14"/>
        <v>2016:2</v>
      </c>
      <c r="BB162" s="3">
        <f t="shared" si="15"/>
        <v>177.93299109057128</v>
      </c>
    </row>
    <row r="163" spans="1:54" x14ac:dyDescent="0.25">
      <c r="A163" s="17">
        <v>2016</v>
      </c>
      <c r="B163" s="17">
        <v>3</v>
      </c>
      <c r="C163" s="2">
        <v>159</v>
      </c>
      <c r="D163" s="20">
        <f>'Pine Stumpage Quarterly'!D164</f>
        <v>183</v>
      </c>
      <c r="E163" s="20">
        <f>'Pine Stumpage Quarterly'!E164</f>
        <v>170</v>
      </c>
      <c r="F163" s="20">
        <f>'Pine Stumpage Quarterly'!F164</f>
        <v>178</v>
      </c>
      <c r="G163" s="20">
        <f>'Pine Stumpage Quarterly'!G164</f>
        <v>169</v>
      </c>
      <c r="H163" s="20">
        <f>'Pine Stumpage Quarterly'!H164</f>
        <v>216</v>
      </c>
      <c r="I163" s="20">
        <f>'Pine Stumpage Quarterly'!I164</f>
        <v>199</v>
      </c>
      <c r="J163" s="20">
        <f>'Pine Stumpage Quarterly'!J164</f>
        <v>167</v>
      </c>
      <c r="K163" s="20">
        <f>'Pine Stumpage Quarterly'!K164</f>
        <v>214</v>
      </c>
      <c r="L163" s="20">
        <f>'Pine Stumpage Quarterly'!L164</f>
        <v>223</v>
      </c>
      <c r="M163" s="20">
        <f>'Pine Stumpage Quarterly'!M164</f>
        <v>193</v>
      </c>
      <c r="N163" s="20">
        <f>'Pine Stumpage Quarterly'!N164</f>
        <v>175</v>
      </c>
      <c r="O163" s="20">
        <f>'Pine Stumpage Quarterly'!O164</f>
        <v>186</v>
      </c>
      <c r="P163" s="20">
        <f>'Pine Stumpage Quarterly'!P164</f>
        <v>152</v>
      </c>
      <c r="Q163" s="20">
        <f>'Pine Stumpage Quarterly'!Q164</f>
        <v>227</v>
      </c>
      <c r="R163" s="20">
        <f>'Pine Stumpage Quarterly'!R164</f>
        <v>186</v>
      </c>
      <c r="S163" s="20">
        <f>'Pine Stumpage Quarterly'!S164</f>
        <v>218</v>
      </c>
      <c r="T163" s="20">
        <f>'Pine Stumpage Quarterly'!T164</f>
        <v>212</v>
      </c>
      <c r="U163" s="20">
        <f>'Pine Stumpage Quarterly'!U164</f>
        <v>125</v>
      </c>
      <c r="V163" s="20">
        <f>'Pine Stumpage Quarterly'!V164</f>
        <v>187</v>
      </c>
      <c r="W163" s="20">
        <f>'Pine Stumpage Quarterly'!W164</f>
        <v>213</v>
      </c>
      <c r="X163" s="20">
        <f>'Pine Stumpage Quarterly'!X164</f>
        <v>153</v>
      </c>
      <c r="Y163" s="20">
        <f>'Pine Stumpage Quarterly'!Y164</f>
        <v>159</v>
      </c>
      <c r="Z163" s="20">
        <f>'Pine Stumpage Quarterly'!Z164</f>
        <v>21.84</v>
      </c>
      <c r="AA163" s="20">
        <f>'Pine Stumpage Quarterly'!AA164</f>
        <v>28.25</v>
      </c>
      <c r="AB163" s="20">
        <f>'Pine Stumpage Quarterly'!AB164</f>
        <v>18.37</v>
      </c>
      <c r="AC163" s="20">
        <f>'Pine Stumpage Quarterly'!AC164</f>
        <v>15.32</v>
      </c>
      <c r="AD163" s="20">
        <f>'Pine Stumpage Quarterly'!AD164</f>
        <v>43.95</v>
      </c>
      <c r="AE163" s="20">
        <f>'Pine Stumpage Quarterly'!AE164</f>
        <v>33.799999999999997</v>
      </c>
      <c r="AF163" s="20">
        <f>'Pine Stumpage Quarterly'!AF164</f>
        <v>24.07</v>
      </c>
      <c r="AG163" s="20">
        <f>'Pine Stumpage Quarterly'!AG164</f>
        <v>40.78</v>
      </c>
      <c r="AH163" s="20">
        <f>'Pine Stumpage Quarterly'!AH164</f>
        <v>29.84</v>
      </c>
      <c r="AI163" s="20">
        <f>'Pine Stumpage Quarterly'!AI164</f>
        <v>24.04</v>
      </c>
      <c r="AJ163" s="20">
        <f>'Pine Stumpage Quarterly'!AJ164</f>
        <v>16.84</v>
      </c>
      <c r="AK163" s="20">
        <f>'Pine Stumpage Quarterly'!AK164</f>
        <v>24.82</v>
      </c>
      <c r="AL163" s="20">
        <f>'Pine Stumpage Quarterly'!AL164</f>
        <v>21.28</v>
      </c>
      <c r="AM163" s="20">
        <f>'Pine Stumpage Quarterly'!AM164</f>
        <v>40.119999999999997</v>
      </c>
      <c r="AN163" s="20">
        <f>'Pine Stumpage Quarterly'!AN164</f>
        <v>26.4</v>
      </c>
      <c r="AO163" s="20">
        <f>'Pine Stumpage Quarterly'!AO164</f>
        <v>40.82</v>
      </c>
      <c r="AP163" s="20">
        <f>'Pine Stumpage Quarterly'!AP164</f>
        <v>16.03</v>
      </c>
      <c r="AQ163" s="20">
        <f>'Pine Stumpage Quarterly'!AQ164</f>
        <v>15.76</v>
      </c>
      <c r="AR163" s="20">
        <f>'Pine Stumpage Quarterly'!AR164</f>
        <v>23.98</v>
      </c>
      <c r="AS163" s="20">
        <f>'Pine Stumpage Quarterly'!AS164</f>
        <v>19.420000000000002</v>
      </c>
      <c r="AT163" s="20">
        <f>'Pine Stumpage Quarterly'!AT164</f>
        <v>38.46</v>
      </c>
      <c r="AU163" s="20">
        <f>'Pine Stumpage Quarterly'!AU164</f>
        <v>35.159999999999997</v>
      </c>
      <c r="AV163" s="3"/>
      <c r="AW163" s="3"/>
      <c r="AX163" s="3"/>
      <c r="AY163" s="4">
        <f>SUMPRODUCT(D163:F163,'Price Average'!D$49:F$49)+SUMPRODUCT(H163:T163,'Price Average'!H$49:T$49)+SUMPRODUCT(V163:Y163,'Price Average'!V$49:Y$49)</f>
        <v>176.1821692315022</v>
      </c>
      <c r="AZ163" s="27">
        <f>SUMPRODUCT(Z163:AB163,'Price Average'!Z$49:AB$49)+SUMPRODUCT(AD163:AO163,'Price Average'!AD$49:AO$49)+SUMPRODUCT(AR163:AU163,'Price Average'!AR$49:AU$49)</f>
        <v>28.568559034572729</v>
      </c>
      <c r="BA163" s="5" t="str">
        <f t="shared" si="14"/>
        <v>2016:3</v>
      </c>
      <c r="BB163" s="3">
        <f t="shared" si="15"/>
        <v>176.1821692315022</v>
      </c>
    </row>
    <row r="164" spans="1:54" x14ac:dyDescent="0.25">
      <c r="A164" s="17">
        <v>2016</v>
      </c>
      <c r="B164" s="17">
        <v>4</v>
      </c>
      <c r="C164" s="2">
        <v>160</v>
      </c>
      <c r="D164" s="20">
        <f>'Pine Stumpage Quarterly'!D165</f>
        <v>180</v>
      </c>
      <c r="E164" s="20">
        <f>'Pine Stumpage Quarterly'!E165</f>
        <v>171</v>
      </c>
      <c r="F164" s="20">
        <f>'Pine Stumpage Quarterly'!F165</f>
        <v>175</v>
      </c>
      <c r="G164" s="20">
        <f>'Pine Stumpage Quarterly'!G165</f>
        <v>171</v>
      </c>
      <c r="H164" s="20">
        <f>'Pine Stumpage Quarterly'!H165</f>
        <v>216</v>
      </c>
      <c r="I164" s="20">
        <f>'Pine Stumpage Quarterly'!I165</f>
        <v>201</v>
      </c>
      <c r="J164" s="20">
        <f>'Pine Stumpage Quarterly'!J165</f>
        <v>172</v>
      </c>
      <c r="K164" s="20">
        <f>'Pine Stumpage Quarterly'!K165</f>
        <v>202</v>
      </c>
      <c r="L164" s="20">
        <f>'Pine Stumpage Quarterly'!L165</f>
        <v>201</v>
      </c>
      <c r="M164" s="20">
        <f>'Pine Stumpage Quarterly'!M165</f>
        <v>202</v>
      </c>
      <c r="N164" s="20">
        <f>'Pine Stumpage Quarterly'!N165</f>
        <v>166</v>
      </c>
      <c r="O164" s="20">
        <f>'Pine Stumpage Quarterly'!O165</f>
        <v>182</v>
      </c>
      <c r="P164" s="20">
        <f>'Pine Stumpage Quarterly'!P165</f>
        <v>159</v>
      </c>
      <c r="Q164" s="20">
        <f>'Pine Stumpage Quarterly'!Q165</f>
        <v>225</v>
      </c>
      <c r="R164" s="20">
        <f>'Pine Stumpage Quarterly'!R165</f>
        <v>182</v>
      </c>
      <c r="S164" s="20">
        <f>'Pine Stumpage Quarterly'!S165</f>
        <v>208</v>
      </c>
      <c r="T164" s="20">
        <f>'Pine Stumpage Quarterly'!T165</f>
        <v>117</v>
      </c>
      <c r="U164" s="20">
        <f>'Pine Stumpage Quarterly'!U165</f>
        <v>114</v>
      </c>
      <c r="V164" s="20">
        <f>'Pine Stumpage Quarterly'!V165</f>
        <v>198</v>
      </c>
      <c r="W164" s="20">
        <f>'Pine Stumpage Quarterly'!W165</f>
        <v>222</v>
      </c>
      <c r="X164" s="20">
        <f>'Pine Stumpage Quarterly'!X165</f>
        <v>155</v>
      </c>
      <c r="Y164" s="20">
        <f>'Pine Stumpage Quarterly'!Y165</f>
        <v>165</v>
      </c>
      <c r="Z164" s="20">
        <f>'Pine Stumpage Quarterly'!Z165</f>
        <v>21.56</v>
      </c>
      <c r="AA164" s="20">
        <f>'Pine Stumpage Quarterly'!AA165</f>
        <v>26.29</v>
      </c>
      <c r="AB164" s="20">
        <f>'Pine Stumpage Quarterly'!AB165</f>
        <v>19</v>
      </c>
      <c r="AC164" s="20">
        <f>'Pine Stumpage Quarterly'!AC165</f>
        <v>20.02</v>
      </c>
      <c r="AD164" s="20">
        <f>'Pine Stumpage Quarterly'!AD165</f>
        <v>35.08</v>
      </c>
      <c r="AE164" s="20">
        <f>'Pine Stumpage Quarterly'!AE165</f>
        <v>30.18</v>
      </c>
      <c r="AF164" s="20">
        <f>'Pine Stumpage Quarterly'!AF165</f>
        <v>25.18</v>
      </c>
      <c r="AG164" s="20">
        <f>'Pine Stumpage Quarterly'!AG165</f>
        <v>35.97</v>
      </c>
      <c r="AH164" s="20">
        <f>'Pine Stumpage Quarterly'!AH165</f>
        <v>30.6</v>
      </c>
      <c r="AI164" s="20">
        <f>'Pine Stumpage Quarterly'!AI165</f>
        <v>21.32</v>
      </c>
      <c r="AJ164" s="20">
        <f>'Pine Stumpage Quarterly'!AJ165</f>
        <v>14.93</v>
      </c>
      <c r="AK164" s="20">
        <f>'Pine Stumpage Quarterly'!AK165</f>
        <v>21.26</v>
      </c>
      <c r="AL164" s="20">
        <f>'Pine Stumpage Quarterly'!AL165</f>
        <v>18.78</v>
      </c>
      <c r="AM164" s="20">
        <f>'Pine Stumpage Quarterly'!AM165</f>
        <v>37</v>
      </c>
      <c r="AN164" s="20">
        <f>'Pine Stumpage Quarterly'!AN165</f>
        <v>24.18</v>
      </c>
      <c r="AO164" s="20">
        <f>'Pine Stumpage Quarterly'!AO165</f>
        <v>33.5</v>
      </c>
      <c r="AP164" s="20">
        <f>'Pine Stumpage Quarterly'!AP165</f>
        <v>17.54</v>
      </c>
      <c r="AQ164" s="20">
        <f>'Pine Stumpage Quarterly'!AQ165</f>
        <v>16.11</v>
      </c>
      <c r="AR164" s="20">
        <f>'Pine Stumpage Quarterly'!AR165</f>
        <v>25.49</v>
      </c>
      <c r="AS164" s="20">
        <f>'Pine Stumpage Quarterly'!AS165</f>
        <v>26.02</v>
      </c>
      <c r="AT164" s="20">
        <f>'Pine Stumpage Quarterly'!AT165</f>
        <v>31.8</v>
      </c>
      <c r="AU164" s="20">
        <f>'Pine Stumpage Quarterly'!AU165</f>
        <v>33.01</v>
      </c>
      <c r="AV164" s="3"/>
      <c r="AW164" s="3"/>
      <c r="AX164" s="3"/>
      <c r="AY164" s="4">
        <f>SUMPRODUCT(D164:F164,'Price Average'!D$49:F$49)+SUMPRODUCT(H164:T164,'Price Average'!H$49:T$49)+SUMPRODUCT(V164:Y164,'Price Average'!V$49:Y$49)</f>
        <v>171.92899614083569</v>
      </c>
      <c r="AZ164" s="27">
        <f>SUMPRODUCT(Z164:AB164,'Price Average'!Z$49:AB$49)+SUMPRODUCT(AD164:AO164,'Price Average'!AD$49:AO$49)+SUMPRODUCT(AR164:AU164,'Price Average'!AR$49:AU$49)</f>
        <v>25.857133072407045</v>
      </c>
      <c r="BA164" s="5" t="str">
        <f t="shared" si="14"/>
        <v>2016:4</v>
      </c>
      <c r="BB164" s="3">
        <f t="shared" si="15"/>
        <v>171.92899614083569</v>
      </c>
    </row>
    <row r="165" spans="1:54" x14ac:dyDescent="0.25">
      <c r="A165" s="17">
        <v>2017</v>
      </c>
      <c r="B165" s="17">
        <v>1</v>
      </c>
      <c r="C165" s="2">
        <v>161</v>
      </c>
      <c r="D165" s="20">
        <f>'Pine Stumpage Quarterly'!D166</f>
        <v>167</v>
      </c>
      <c r="E165" s="20">
        <f>'Pine Stumpage Quarterly'!E166</f>
        <v>181</v>
      </c>
      <c r="F165" s="20">
        <f>'Pine Stumpage Quarterly'!F166</f>
        <v>176</v>
      </c>
      <c r="G165" s="20">
        <f>'Pine Stumpage Quarterly'!G166</f>
        <v>147</v>
      </c>
      <c r="H165" s="20">
        <f>'Pine Stumpage Quarterly'!H166</f>
        <v>224</v>
      </c>
      <c r="I165" s="20">
        <f>'Pine Stumpage Quarterly'!I166</f>
        <v>195</v>
      </c>
      <c r="J165" s="20">
        <f>'Pine Stumpage Quarterly'!J166</f>
        <v>161</v>
      </c>
      <c r="K165" s="20">
        <f>'Pine Stumpage Quarterly'!K166</f>
        <v>195</v>
      </c>
      <c r="L165" s="20">
        <f>'Pine Stumpage Quarterly'!L166</f>
        <v>201</v>
      </c>
      <c r="M165" s="20">
        <f>'Pine Stumpage Quarterly'!M166</f>
        <v>187</v>
      </c>
      <c r="N165" s="20">
        <f>'Pine Stumpage Quarterly'!N166</f>
        <v>152</v>
      </c>
      <c r="O165" s="20">
        <f>'Pine Stumpage Quarterly'!O166</f>
        <v>190</v>
      </c>
      <c r="P165" s="20">
        <f>'Pine Stumpage Quarterly'!P166</f>
        <v>158</v>
      </c>
      <c r="Q165" s="20">
        <f>'Pine Stumpage Quarterly'!Q166</f>
        <v>217</v>
      </c>
      <c r="R165" s="20">
        <f>'Pine Stumpage Quarterly'!R166</f>
        <v>175</v>
      </c>
      <c r="S165" s="20">
        <f>'Pine Stumpage Quarterly'!S166</f>
        <v>208</v>
      </c>
      <c r="T165" s="20">
        <f>'Pine Stumpage Quarterly'!T166</f>
        <v>146</v>
      </c>
      <c r="U165" s="20">
        <f>'Pine Stumpage Quarterly'!U166</f>
        <v>131</v>
      </c>
      <c r="V165" s="20">
        <f>'Pine Stumpage Quarterly'!V166</f>
        <v>199</v>
      </c>
      <c r="W165" s="20">
        <f>'Pine Stumpage Quarterly'!W166</f>
        <v>202</v>
      </c>
      <c r="X165" s="20">
        <f>'Pine Stumpage Quarterly'!X166</f>
        <v>153</v>
      </c>
      <c r="Y165" s="20">
        <f>'Pine Stumpage Quarterly'!Y166</f>
        <v>155</v>
      </c>
      <c r="Z165" s="20">
        <f>'Pine Stumpage Quarterly'!Z166</f>
        <v>20.010000000000002</v>
      </c>
      <c r="AA165" s="20">
        <f>'Pine Stumpage Quarterly'!AA166</f>
        <v>24.78</v>
      </c>
      <c r="AB165" s="20">
        <f>'Pine Stumpage Quarterly'!AB166</f>
        <v>17.350000000000001</v>
      </c>
      <c r="AC165" s="20">
        <f>'Pine Stumpage Quarterly'!AC166</f>
        <v>17.84</v>
      </c>
      <c r="AD165" s="20">
        <f>'Pine Stumpage Quarterly'!AD166</f>
        <v>38.299999999999997</v>
      </c>
      <c r="AE165" s="20">
        <f>'Pine Stumpage Quarterly'!AE166</f>
        <v>31.45</v>
      </c>
      <c r="AF165" s="20">
        <f>'Pine Stumpage Quarterly'!AF166</f>
        <v>23.77</v>
      </c>
      <c r="AG165" s="20">
        <f>'Pine Stumpage Quarterly'!AG166</f>
        <v>38.14</v>
      </c>
      <c r="AH165" s="20">
        <f>'Pine Stumpage Quarterly'!AH166</f>
        <v>30.29</v>
      </c>
      <c r="AI165" s="20">
        <f>'Pine Stumpage Quarterly'!AI166</f>
        <v>25.89</v>
      </c>
      <c r="AJ165" s="20">
        <f>'Pine Stumpage Quarterly'!AJ166</f>
        <v>14.01</v>
      </c>
      <c r="AK165" s="20">
        <f>'Pine Stumpage Quarterly'!AK166</f>
        <v>22.22</v>
      </c>
      <c r="AL165" s="20">
        <f>'Pine Stumpage Quarterly'!AL166</f>
        <v>21.44</v>
      </c>
      <c r="AM165" s="20">
        <f>'Pine Stumpage Quarterly'!AM166</f>
        <v>35.869999999999997</v>
      </c>
      <c r="AN165" s="20">
        <f>'Pine Stumpage Quarterly'!AN166</f>
        <v>23.9</v>
      </c>
      <c r="AO165" s="20">
        <f>'Pine Stumpage Quarterly'!AO166</f>
        <v>33.369999999999997</v>
      </c>
      <c r="AP165" s="20">
        <f>'Pine Stumpage Quarterly'!AP166</f>
        <v>19.47</v>
      </c>
      <c r="AQ165" s="20">
        <f>'Pine Stumpage Quarterly'!AQ166</f>
        <v>19.5</v>
      </c>
      <c r="AR165" s="20">
        <f>'Pine Stumpage Quarterly'!AR166</f>
        <v>21.76</v>
      </c>
      <c r="AS165" s="20">
        <f>'Pine Stumpage Quarterly'!AS166</f>
        <v>24.63</v>
      </c>
      <c r="AT165" s="20">
        <f>'Pine Stumpage Quarterly'!AT166</f>
        <v>27.18</v>
      </c>
      <c r="AU165" s="20">
        <f>'Pine Stumpage Quarterly'!AU166</f>
        <v>32.9</v>
      </c>
      <c r="AV165" s="3"/>
      <c r="AW165" s="3"/>
      <c r="AX165" s="3"/>
      <c r="AY165" s="4">
        <f>SUMPRODUCT(D165:F165,'Price Average'!D$49:F$49)+SUMPRODUCT(H165:T165,'Price Average'!H$49:T$49)+SUMPRODUCT(V165:Y165,'Price Average'!V$49:Y$49)</f>
        <v>169.70916908857018</v>
      </c>
      <c r="AZ165" s="27">
        <f>SUMPRODUCT(Z165:AB165,'Price Average'!Z$49:AB$49)+SUMPRODUCT(AD165:AO165,'Price Average'!AD$49:AO$49)+SUMPRODUCT(AR165:AU165,'Price Average'!AR$49:AU$49)</f>
        <v>26.125582517938685</v>
      </c>
      <c r="BA165" s="5" t="str">
        <f t="shared" ref="BA165:BA181" si="16">CONCATENATE(A165,":",B165)</f>
        <v>2017:1</v>
      </c>
      <c r="BB165" s="3">
        <f t="shared" ref="BB165:BB182" si="17">AY165</f>
        <v>169.70916908857018</v>
      </c>
    </row>
    <row r="166" spans="1:54" x14ac:dyDescent="0.25">
      <c r="A166" s="17">
        <v>2017</v>
      </c>
      <c r="B166" s="17">
        <v>2</v>
      </c>
      <c r="C166" s="2">
        <v>162</v>
      </c>
      <c r="D166" s="20">
        <f>'Pine Stumpage Quarterly'!D167</f>
        <v>173</v>
      </c>
      <c r="E166" s="20">
        <f>'Pine Stumpage Quarterly'!E167</f>
        <v>174</v>
      </c>
      <c r="F166" s="20">
        <f>'Pine Stumpage Quarterly'!F167</f>
        <v>169</v>
      </c>
      <c r="G166" s="20">
        <f>'Pine Stumpage Quarterly'!G167</f>
        <v>164</v>
      </c>
      <c r="H166" s="20">
        <f>'Pine Stumpage Quarterly'!H167</f>
        <v>224</v>
      </c>
      <c r="I166" s="20">
        <f>'Pine Stumpage Quarterly'!I167</f>
        <v>196</v>
      </c>
      <c r="J166" s="20">
        <f>'Pine Stumpage Quarterly'!J167</f>
        <v>153</v>
      </c>
      <c r="K166" s="20">
        <f>'Pine Stumpage Quarterly'!K167</f>
        <v>200</v>
      </c>
      <c r="L166" s="20">
        <f>'Pine Stumpage Quarterly'!L167</f>
        <v>191</v>
      </c>
      <c r="M166" s="20">
        <f>'Pine Stumpage Quarterly'!M167</f>
        <v>171</v>
      </c>
      <c r="N166" s="20">
        <f>'Pine Stumpage Quarterly'!N167</f>
        <v>156</v>
      </c>
      <c r="O166" s="20">
        <f>'Pine Stumpage Quarterly'!O167</f>
        <v>177</v>
      </c>
      <c r="P166" s="20">
        <f>'Pine Stumpage Quarterly'!P167</f>
        <v>151</v>
      </c>
      <c r="Q166" s="20">
        <f>'Pine Stumpage Quarterly'!Q167</f>
        <v>204</v>
      </c>
      <c r="R166" s="20">
        <f>'Pine Stumpage Quarterly'!R167</f>
        <v>178</v>
      </c>
      <c r="S166" s="20">
        <f>'Pine Stumpage Quarterly'!S167</f>
        <v>207</v>
      </c>
      <c r="T166" s="20">
        <f>'Pine Stumpage Quarterly'!T167</f>
        <v>139</v>
      </c>
      <c r="U166" s="20">
        <f>'Pine Stumpage Quarterly'!U167</f>
        <v>140</v>
      </c>
      <c r="V166" s="20">
        <f>'Pine Stumpage Quarterly'!V167</f>
        <v>203</v>
      </c>
      <c r="W166" s="20">
        <f>'Pine Stumpage Quarterly'!W167</f>
        <v>207</v>
      </c>
      <c r="X166" s="20">
        <f>'Pine Stumpage Quarterly'!X167</f>
        <v>145</v>
      </c>
      <c r="Y166" s="20">
        <f>'Pine Stumpage Quarterly'!Y167</f>
        <v>147</v>
      </c>
      <c r="Z166" s="20">
        <f>'Pine Stumpage Quarterly'!Z167</f>
        <v>17.78</v>
      </c>
      <c r="AA166" s="20">
        <f>'Pine Stumpage Quarterly'!AA167</f>
        <v>22.18</v>
      </c>
      <c r="AB166" s="20">
        <f>'Pine Stumpage Quarterly'!AB167</f>
        <v>16.55</v>
      </c>
      <c r="AC166" s="20">
        <f>'Pine Stumpage Quarterly'!AC167</f>
        <v>14.1</v>
      </c>
      <c r="AD166" s="20">
        <f>'Pine Stumpage Quarterly'!AD167</f>
        <v>38.94</v>
      </c>
      <c r="AE166" s="20">
        <f>'Pine Stumpage Quarterly'!AE167</f>
        <v>30.04</v>
      </c>
      <c r="AF166" s="20">
        <f>'Pine Stumpage Quarterly'!AF167</f>
        <v>23.6</v>
      </c>
      <c r="AG166" s="20">
        <f>'Pine Stumpage Quarterly'!AG167</f>
        <v>36.18</v>
      </c>
      <c r="AH166" s="20">
        <f>'Pine Stumpage Quarterly'!AH167</f>
        <v>28.91</v>
      </c>
      <c r="AI166" s="20">
        <f>'Pine Stumpage Quarterly'!AI167</f>
        <v>25.02</v>
      </c>
      <c r="AJ166" s="20">
        <f>'Pine Stumpage Quarterly'!AJ167</f>
        <v>13.31</v>
      </c>
      <c r="AK166" s="20">
        <f>'Pine Stumpage Quarterly'!AK167</f>
        <v>22.67</v>
      </c>
      <c r="AL166" s="20">
        <f>'Pine Stumpage Quarterly'!AL167</f>
        <v>22.46</v>
      </c>
      <c r="AM166" s="20">
        <f>'Pine Stumpage Quarterly'!AM167</f>
        <v>44.35</v>
      </c>
      <c r="AN166" s="20">
        <f>'Pine Stumpage Quarterly'!AN167</f>
        <v>23.98</v>
      </c>
      <c r="AO166" s="20">
        <f>'Pine Stumpage Quarterly'!AO167</f>
        <v>32.57</v>
      </c>
      <c r="AP166" s="20">
        <f>'Pine Stumpage Quarterly'!AP167</f>
        <v>18.36</v>
      </c>
      <c r="AQ166" s="20">
        <f>'Pine Stumpage Quarterly'!AQ167</f>
        <v>18.28</v>
      </c>
      <c r="AR166" s="20">
        <f>'Pine Stumpage Quarterly'!AR167</f>
        <v>19.22</v>
      </c>
      <c r="AS166" s="20">
        <f>'Pine Stumpage Quarterly'!AS167</f>
        <v>22.95</v>
      </c>
      <c r="AT166" s="20">
        <f>'Pine Stumpage Quarterly'!AT167</f>
        <v>25.57</v>
      </c>
      <c r="AU166" s="20">
        <f>'Pine Stumpage Quarterly'!AU167</f>
        <v>31.19</v>
      </c>
      <c r="AV166" s="3"/>
      <c r="AW166" s="3"/>
      <c r="AX166" s="3"/>
      <c r="AY166" s="4">
        <f>SUMPRODUCT(D166:F166,'Price Average'!D$49:F$49)+SUMPRODUCT(H166:T166,'Price Average'!H$49:T$49)+SUMPRODUCT(V166:Y166,'Price Average'!V$49:Y$49)</f>
        <v>164.86741864786316</v>
      </c>
      <c r="AZ166" s="27">
        <f>SUMPRODUCT(Z166:AB166,'Price Average'!Z$49:AB$49)+SUMPRODUCT(AD166:AO166,'Price Average'!AD$49:AO$49)+SUMPRODUCT(AR166:AU166,'Price Average'!AR$49:AU$49)</f>
        <v>25.783650358773652</v>
      </c>
      <c r="BA166" s="5" t="str">
        <f t="shared" si="16"/>
        <v>2017:2</v>
      </c>
      <c r="BB166" s="3">
        <f t="shared" si="17"/>
        <v>164.86741864786316</v>
      </c>
    </row>
    <row r="167" spans="1:54" x14ac:dyDescent="0.25">
      <c r="A167" s="17">
        <v>2017</v>
      </c>
      <c r="B167" s="17">
        <v>3</v>
      </c>
      <c r="C167" s="2">
        <v>163</v>
      </c>
      <c r="D167" s="20">
        <f>'Pine Stumpage Quarterly'!D168</f>
        <v>169</v>
      </c>
      <c r="E167" s="20">
        <f>'Pine Stumpage Quarterly'!E168</f>
        <v>174</v>
      </c>
      <c r="F167" s="20">
        <f>'Pine Stumpage Quarterly'!F168</f>
        <v>166</v>
      </c>
      <c r="G167" s="20">
        <f>'Pine Stumpage Quarterly'!G168</f>
        <v>170</v>
      </c>
      <c r="H167" s="20">
        <f>'Pine Stumpage Quarterly'!H168</f>
        <v>216</v>
      </c>
      <c r="I167" s="20">
        <f>'Pine Stumpage Quarterly'!I168</f>
        <v>201</v>
      </c>
      <c r="J167" s="20">
        <f>'Pine Stumpage Quarterly'!J168</f>
        <v>170</v>
      </c>
      <c r="K167" s="20">
        <f>'Pine Stumpage Quarterly'!K168</f>
        <v>205</v>
      </c>
      <c r="L167" s="20">
        <f>'Pine Stumpage Quarterly'!L168</f>
        <v>195</v>
      </c>
      <c r="M167" s="20">
        <f>'Pine Stumpage Quarterly'!M168</f>
        <v>179</v>
      </c>
      <c r="N167" s="20">
        <f>'Pine Stumpage Quarterly'!N168</f>
        <v>162</v>
      </c>
      <c r="O167" s="20">
        <f>'Pine Stumpage Quarterly'!O168</f>
        <v>187</v>
      </c>
      <c r="P167" s="20">
        <f>'Pine Stumpage Quarterly'!P168</f>
        <v>153</v>
      </c>
      <c r="Q167" s="20">
        <f>'Pine Stumpage Quarterly'!Q168</f>
        <v>197</v>
      </c>
      <c r="R167" s="20">
        <f>'Pine Stumpage Quarterly'!R168</f>
        <v>177</v>
      </c>
      <c r="S167" s="20">
        <f>'Pine Stumpage Quarterly'!S168</f>
        <v>204</v>
      </c>
      <c r="T167" s="20">
        <f>'Pine Stumpage Quarterly'!T168</f>
        <v>139</v>
      </c>
      <c r="U167" s="20">
        <f>'Pine Stumpage Quarterly'!U168</f>
        <v>133</v>
      </c>
      <c r="V167" s="20">
        <f>'Pine Stumpage Quarterly'!V168</f>
        <v>207</v>
      </c>
      <c r="W167" s="20">
        <f>'Pine Stumpage Quarterly'!W168</f>
        <v>214</v>
      </c>
      <c r="X167" s="20">
        <f>'Pine Stumpage Quarterly'!X168</f>
        <v>142</v>
      </c>
      <c r="Y167" s="20">
        <f>'Pine Stumpage Quarterly'!Y168</f>
        <v>152</v>
      </c>
      <c r="Z167" s="20">
        <f>'Pine Stumpage Quarterly'!Z168</f>
        <v>20.92</v>
      </c>
      <c r="AA167" s="20">
        <f>'Pine Stumpage Quarterly'!AA168</f>
        <v>23.86</v>
      </c>
      <c r="AB167" s="20">
        <f>'Pine Stumpage Quarterly'!AB168</f>
        <v>17.309999999999999</v>
      </c>
      <c r="AC167" s="20">
        <f>'Pine Stumpage Quarterly'!AC168</f>
        <v>15.22</v>
      </c>
      <c r="AD167" s="20">
        <f>'Pine Stumpage Quarterly'!AD168</f>
        <v>40.98</v>
      </c>
      <c r="AE167" s="20">
        <f>'Pine Stumpage Quarterly'!AE168</f>
        <v>31.35</v>
      </c>
      <c r="AF167" s="20">
        <f>'Pine Stumpage Quarterly'!AF168</f>
        <v>25.25</v>
      </c>
      <c r="AG167" s="20">
        <f>'Pine Stumpage Quarterly'!AG168</f>
        <v>38.58</v>
      </c>
      <c r="AH167" s="20">
        <f>'Pine Stumpage Quarterly'!AH168</f>
        <v>28.73</v>
      </c>
      <c r="AI167" s="20">
        <f>'Pine Stumpage Quarterly'!AI168</f>
        <v>25.99</v>
      </c>
      <c r="AJ167" s="20">
        <f>'Pine Stumpage Quarterly'!AJ168</f>
        <v>13.8</v>
      </c>
      <c r="AK167" s="20">
        <f>'Pine Stumpage Quarterly'!AK168</f>
        <v>20.41</v>
      </c>
      <c r="AL167" s="20">
        <f>'Pine Stumpage Quarterly'!AL168</f>
        <v>21.44</v>
      </c>
      <c r="AM167" s="20">
        <f>'Pine Stumpage Quarterly'!AM168</f>
        <v>37.92</v>
      </c>
      <c r="AN167" s="20">
        <f>'Pine Stumpage Quarterly'!AN168</f>
        <v>23.35</v>
      </c>
      <c r="AO167" s="20">
        <f>'Pine Stumpage Quarterly'!AO168</f>
        <v>32.619999999999997</v>
      </c>
      <c r="AP167" s="20">
        <f>'Pine Stumpage Quarterly'!AP168</f>
        <v>15.37</v>
      </c>
      <c r="AQ167" s="20">
        <f>'Pine Stumpage Quarterly'!AQ168</f>
        <v>19.100000000000001</v>
      </c>
      <c r="AR167" s="20">
        <f>'Pine Stumpage Quarterly'!AR168</f>
        <v>19.87</v>
      </c>
      <c r="AS167" s="20">
        <f>'Pine Stumpage Quarterly'!AS168</f>
        <v>22.59</v>
      </c>
      <c r="AT167" s="20">
        <f>'Pine Stumpage Quarterly'!AT168</f>
        <v>23.95</v>
      </c>
      <c r="AU167" s="20">
        <f>'Pine Stumpage Quarterly'!AU168</f>
        <v>30.77</v>
      </c>
      <c r="AV167" s="3"/>
      <c r="AW167" s="3"/>
      <c r="AX167" s="3"/>
      <c r="AY167" s="4">
        <f>SUMPRODUCT(D167:F167,'Price Average'!D$49:F$49)+SUMPRODUCT(H167:T167,'Price Average'!H$49:T$49)+SUMPRODUCT(V167:Y167,'Price Average'!V$49:Y$49)</f>
        <v>166.83514221735194</v>
      </c>
      <c r="AZ167" s="27">
        <f>SUMPRODUCT(Z167:AB167,'Price Average'!Z$49:AB$49)+SUMPRODUCT(AD167:AO167,'Price Average'!AD$49:AO$49)+SUMPRODUCT(AR167:AU167,'Price Average'!AR$49:AU$49)</f>
        <v>26.328332681017613</v>
      </c>
      <c r="BA167" s="5" t="str">
        <f t="shared" si="16"/>
        <v>2017:3</v>
      </c>
      <c r="BB167" s="3">
        <f t="shared" si="17"/>
        <v>166.83514221735194</v>
      </c>
    </row>
    <row r="168" spans="1:54" x14ac:dyDescent="0.25">
      <c r="A168" s="17">
        <v>2017</v>
      </c>
      <c r="B168" s="17">
        <v>4</v>
      </c>
      <c r="C168" s="2">
        <v>164</v>
      </c>
      <c r="D168" s="20">
        <f>'Pine Stumpage Quarterly'!D169</f>
        <v>177</v>
      </c>
      <c r="E168" s="20">
        <f>'Pine Stumpage Quarterly'!E169</f>
        <v>187</v>
      </c>
      <c r="F168" s="20">
        <f>'Pine Stumpage Quarterly'!F169</f>
        <v>177</v>
      </c>
      <c r="G168" s="20">
        <f>'Pine Stumpage Quarterly'!G169</f>
        <v>161</v>
      </c>
      <c r="H168" s="20">
        <f>'Pine Stumpage Quarterly'!H169</f>
        <v>233</v>
      </c>
      <c r="I168" s="20">
        <f>'Pine Stumpage Quarterly'!I169</f>
        <v>212</v>
      </c>
      <c r="J168" s="20">
        <f>'Pine Stumpage Quarterly'!J169</f>
        <v>168</v>
      </c>
      <c r="K168" s="20">
        <f>'Pine Stumpage Quarterly'!K169</f>
        <v>205</v>
      </c>
      <c r="L168" s="20">
        <f>'Pine Stumpage Quarterly'!L169</f>
        <v>176</v>
      </c>
      <c r="M168" s="20">
        <f>'Pine Stumpage Quarterly'!M169</f>
        <v>171</v>
      </c>
      <c r="N168" s="20">
        <f>'Pine Stumpage Quarterly'!N169</f>
        <v>164</v>
      </c>
      <c r="O168" s="20">
        <f>'Pine Stumpage Quarterly'!O169</f>
        <v>184</v>
      </c>
      <c r="P168" s="20">
        <f>'Pine Stumpage Quarterly'!P169</f>
        <v>160</v>
      </c>
      <c r="Q168" s="20">
        <f>'Pine Stumpage Quarterly'!Q169</f>
        <v>200</v>
      </c>
      <c r="R168" s="20">
        <f>'Pine Stumpage Quarterly'!R169</f>
        <v>178</v>
      </c>
      <c r="S168" s="20">
        <f>'Pine Stumpage Quarterly'!S169</f>
        <v>198</v>
      </c>
      <c r="T168" s="20">
        <f>'Pine Stumpage Quarterly'!T169</f>
        <v>137</v>
      </c>
      <c r="U168" s="20">
        <f>'Pine Stumpage Quarterly'!U169</f>
        <v>140</v>
      </c>
      <c r="V168" s="20">
        <f>'Pine Stumpage Quarterly'!V169</f>
        <v>183</v>
      </c>
      <c r="W168" s="20">
        <f>'Pine Stumpage Quarterly'!W169</f>
        <v>188</v>
      </c>
      <c r="X168" s="20">
        <f>'Pine Stumpage Quarterly'!X169</f>
        <v>144</v>
      </c>
      <c r="Y168" s="20">
        <f>'Pine Stumpage Quarterly'!Y169</f>
        <v>153</v>
      </c>
      <c r="Z168" s="20">
        <f>'Pine Stumpage Quarterly'!Z169</f>
        <v>22.87</v>
      </c>
      <c r="AA168" s="20">
        <f>'Pine Stumpage Quarterly'!AA169</f>
        <v>27.34</v>
      </c>
      <c r="AB168" s="20">
        <f>'Pine Stumpage Quarterly'!AB169</f>
        <v>17.04</v>
      </c>
      <c r="AC168" s="20">
        <f>'Pine Stumpage Quarterly'!AC169</f>
        <v>17.62</v>
      </c>
      <c r="AD168" s="20">
        <f>'Pine Stumpage Quarterly'!AD169</f>
        <v>42.05</v>
      </c>
      <c r="AE168" s="20">
        <f>'Pine Stumpage Quarterly'!AE169</f>
        <v>32.89</v>
      </c>
      <c r="AF168" s="20">
        <f>'Pine Stumpage Quarterly'!AF169</f>
        <v>24.89</v>
      </c>
      <c r="AG168" s="20">
        <f>'Pine Stumpage Quarterly'!AG169</f>
        <v>38.86</v>
      </c>
      <c r="AH168" s="20">
        <f>'Pine Stumpage Quarterly'!AH169</f>
        <v>28.68</v>
      </c>
      <c r="AI168" s="20">
        <f>'Pine Stumpage Quarterly'!AI169</f>
        <v>24.93</v>
      </c>
      <c r="AJ168" s="20">
        <f>'Pine Stumpage Quarterly'!AJ169</f>
        <v>14.62</v>
      </c>
      <c r="AK168" s="20">
        <f>'Pine Stumpage Quarterly'!AK169</f>
        <v>22.61</v>
      </c>
      <c r="AL168" s="20">
        <f>'Pine Stumpage Quarterly'!AL169</f>
        <v>21.76</v>
      </c>
      <c r="AM168" s="20">
        <f>'Pine Stumpage Quarterly'!AM169</f>
        <v>35.93</v>
      </c>
      <c r="AN168" s="20">
        <f>'Pine Stumpage Quarterly'!AN169</f>
        <v>22.25</v>
      </c>
      <c r="AO168" s="20">
        <f>'Pine Stumpage Quarterly'!AO169</f>
        <v>33.29</v>
      </c>
      <c r="AP168" s="20">
        <f>'Pine Stumpage Quarterly'!AP169</f>
        <v>16.34</v>
      </c>
      <c r="AQ168" s="20">
        <f>'Pine Stumpage Quarterly'!AQ169</f>
        <v>15.87</v>
      </c>
      <c r="AR168" s="20">
        <f>'Pine Stumpage Quarterly'!AR169</f>
        <v>23.09</v>
      </c>
      <c r="AS168" s="20">
        <f>'Pine Stumpage Quarterly'!AS169</f>
        <v>25.52</v>
      </c>
      <c r="AT168" s="20">
        <f>'Pine Stumpage Quarterly'!AT169</f>
        <v>26</v>
      </c>
      <c r="AU168" s="20">
        <f>'Pine Stumpage Quarterly'!AU169</f>
        <v>32.96</v>
      </c>
      <c r="AV168" s="3"/>
      <c r="AW168" s="3"/>
      <c r="AX168" s="3"/>
      <c r="AY168" s="4">
        <f>SUMPRODUCT(D168:F168,'Price Average'!D$49:F$49)+SUMPRODUCT(H168:T168,'Price Average'!H$49:T$49)+SUMPRODUCT(V168:Y168,'Price Average'!V$49:Y$49)</f>
        <v>168.09357282386011</v>
      </c>
      <c r="AZ168" s="27">
        <f>SUMPRODUCT(Z168:AB168,'Price Average'!Z$49:AB$49)+SUMPRODUCT(AD168:AO168,'Price Average'!AD$49:AO$49)+SUMPRODUCT(AR168:AU168,'Price Average'!AR$49:AU$49)</f>
        <v>27.112861709067193</v>
      </c>
      <c r="BA168" s="5" t="str">
        <f t="shared" si="16"/>
        <v>2017:4</v>
      </c>
      <c r="BB168" s="3">
        <f t="shared" si="17"/>
        <v>168.09357282386011</v>
      </c>
    </row>
    <row r="169" spans="1:54" x14ac:dyDescent="0.25">
      <c r="A169" s="2">
        <v>2018</v>
      </c>
      <c r="B169" s="17">
        <v>1</v>
      </c>
      <c r="C169" s="2">
        <v>165</v>
      </c>
      <c r="D169" s="20">
        <f>'Pine Stumpage Quarterly'!D170</f>
        <v>182</v>
      </c>
      <c r="E169" s="20">
        <f>'Pine Stumpage Quarterly'!E170</f>
        <v>195</v>
      </c>
      <c r="F169" s="20">
        <f>'Pine Stumpage Quarterly'!F170</f>
        <v>177</v>
      </c>
      <c r="G169" s="20">
        <f>'Pine Stumpage Quarterly'!G170</f>
        <v>166</v>
      </c>
      <c r="H169" s="20">
        <f>'Pine Stumpage Quarterly'!H170</f>
        <v>231</v>
      </c>
      <c r="I169" s="20">
        <f>'Pine Stumpage Quarterly'!I170</f>
        <v>199</v>
      </c>
      <c r="J169" s="20">
        <f>'Pine Stumpage Quarterly'!J170</f>
        <v>168</v>
      </c>
      <c r="K169" s="20">
        <f>'Pine Stumpage Quarterly'!K170</f>
        <v>210</v>
      </c>
      <c r="L169" s="20">
        <f>'Pine Stumpage Quarterly'!L170</f>
        <v>193</v>
      </c>
      <c r="M169" s="20">
        <f>'Pine Stumpage Quarterly'!M170</f>
        <v>174</v>
      </c>
      <c r="N169" s="20">
        <f>'Pine Stumpage Quarterly'!N170</f>
        <v>166</v>
      </c>
      <c r="O169" s="20">
        <f>'Pine Stumpage Quarterly'!O170</f>
        <v>184</v>
      </c>
      <c r="P169" s="20">
        <f>'Pine Stumpage Quarterly'!P170</f>
        <v>165</v>
      </c>
      <c r="Q169" s="20">
        <f>'Pine Stumpage Quarterly'!Q170</f>
        <v>210</v>
      </c>
      <c r="R169" s="20">
        <f>'Pine Stumpage Quarterly'!R170</f>
        <v>169</v>
      </c>
      <c r="S169" s="20">
        <f>'Pine Stumpage Quarterly'!S170</f>
        <v>205</v>
      </c>
      <c r="T169" s="20">
        <f>'Pine Stumpage Quarterly'!T170</f>
        <v>139</v>
      </c>
      <c r="U169" s="20">
        <f>'Pine Stumpage Quarterly'!U170</f>
        <v>135</v>
      </c>
      <c r="V169" s="20">
        <f>'Pine Stumpage Quarterly'!V170</f>
        <v>203</v>
      </c>
      <c r="W169" s="20">
        <f>'Pine Stumpage Quarterly'!W170</f>
        <v>190</v>
      </c>
      <c r="X169" s="20">
        <f>'Pine Stumpage Quarterly'!X170</f>
        <v>146</v>
      </c>
      <c r="Y169" s="20">
        <f>'Pine Stumpage Quarterly'!Y170</f>
        <v>149</v>
      </c>
      <c r="Z169" s="20">
        <f>'Pine Stumpage Quarterly'!Z170</f>
        <v>19.3</v>
      </c>
      <c r="AA169" s="20">
        <f>'Pine Stumpage Quarterly'!AA170</f>
        <v>28.44</v>
      </c>
      <c r="AB169" s="20">
        <f>'Pine Stumpage Quarterly'!AB170</f>
        <v>19.39</v>
      </c>
      <c r="AC169" s="20">
        <f>'Pine Stumpage Quarterly'!AC170</f>
        <v>17.27</v>
      </c>
      <c r="AD169" s="20">
        <f>'Pine Stumpage Quarterly'!AD170</f>
        <v>42.89</v>
      </c>
      <c r="AE169" s="20">
        <f>'Pine Stumpage Quarterly'!AE170</f>
        <v>31.76</v>
      </c>
      <c r="AF169" s="20">
        <f>'Pine Stumpage Quarterly'!AF170</f>
        <v>24.37</v>
      </c>
      <c r="AG169" s="20">
        <f>'Pine Stumpage Quarterly'!AG170</f>
        <v>36.840000000000003</v>
      </c>
      <c r="AH169" s="20">
        <f>'Pine Stumpage Quarterly'!AH170</f>
        <v>31.05</v>
      </c>
      <c r="AI169" s="20">
        <f>'Pine Stumpage Quarterly'!AI170</f>
        <v>23.39</v>
      </c>
      <c r="AJ169" s="20">
        <f>'Pine Stumpage Quarterly'!AJ170</f>
        <v>12.24</v>
      </c>
      <c r="AK169" s="20">
        <f>'Pine Stumpage Quarterly'!AK170</f>
        <v>20.77</v>
      </c>
      <c r="AL169" s="20">
        <f>'Pine Stumpage Quarterly'!AL170</f>
        <v>23.48</v>
      </c>
      <c r="AM169" s="20">
        <f>'Pine Stumpage Quarterly'!AM170</f>
        <v>37.93</v>
      </c>
      <c r="AN169" s="20">
        <f>'Pine Stumpage Quarterly'!AN170</f>
        <v>23.33</v>
      </c>
      <c r="AO169" s="20">
        <f>'Pine Stumpage Quarterly'!AO170</f>
        <v>34.369999999999997</v>
      </c>
      <c r="AP169" s="20">
        <f>'Pine Stumpage Quarterly'!AP170</f>
        <v>13.94</v>
      </c>
      <c r="AQ169" s="20">
        <f>'Pine Stumpage Quarterly'!AQ170</f>
        <v>16.43</v>
      </c>
      <c r="AR169" s="20">
        <f>'Pine Stumpage Quarterly'!AR170</f>
        <v>25.1</v>
      </c>
      <c r="AS169" s="20">
        <f>'Pine Stumpage Quarterly'!AS170</f>
        <v>24.15</v>
      </c>
      <c r="AT169" s="20">
        <f>'Pine Stumpage Quarterly'!AT170</f>
        <v>24.79</v>
      </c>
      <c r="AU169" s="20">
        <f>'Pine Stumpage Quarterly'!AU170</f>
        <v>32.36</v>
      </c>
      <c r="AV169" s="3"/>
      <c r="AW169" s="3"/>
      <c r="AX169" s="3"/>
      <c r="AY169" s="4">
        <f>SUMPRODUCT(D169:F169,'Price Average'!D$49:F$49)+SUMPRODUCT(H169:T169,'Price Average'!H$49:T$49)+SUMPRODUCT(V169:Y169,'Price Average'!V$49:Y$49)</f>
        <v>171.55706560579353</v>
      </c>
      <c r="AZ169" s="27">
        <f>SUMPRODUCT(Z169:AB169,'Price Average'!Z$49:AB$49)+SUMPRODUCT(AD169:AO169,'Price Average'!AD$49:AO$49)+SUMPRODUCT(AR169:AU169,'Price Average'!AR$49:AU$49)</f>
        <v>27.075446183953041</v>
      </c>
      <c r="BA169" s="5" t="str">
        <f t="shared" si="16"/>
        <v>2018:1</v>
      </c>
      <c r="BB169" s="3">
        <f t="shared" si="17"/>
        <v>171.55706560579353</v>
      </c>
    </row>
    <row r="170" spans="1:54" x14ac:dyDescent="0.25">
      <c r="A170" s="2">
        <v>2018</v>
      </c>
      <c r="B170" s="17">
        <v>2</v>
      </c>
      <c r="C170" s="2">
        <v>166</v>
      </c>
      <c r="D170" s="20">
        <f>'Pine Stumpage Quarterly'!D171</f>
        <v>173</v>
      </c>
      <c r="E170" s="20">
        <f>'Pine Stumpage Quarterly'!E171</f>
        <v>184</v>
      </c>
      <c r="F170" s="20">
        <f>'Pine Stumpage Quarterly'!F171</f>
        <v>172</v>
      </c>
      <c r="G170" s="20">
        <f>'Pine Stumpage Quarterly'!G171</f>
        <v>159</v>
      </c>
      <c r="H170" s="20">
        <f>'Pine Stumpage Quarterly'!H171</f>
        <v>226</v>
      </c>
      <c r="I170" s="20">
        <f>'Pine Stumpage Quarterly'!I171</f>
        <v>202</v>
      </c>
      <c r="J170" s="20">
        <f>'Pine Stumpage Quarterly'!J171</f>
        <v>165</v>
      </c>
      <c r="K170" s="20">
        <f>'Pine Stumpage Quarterly'!K171</f>
        <v>212</v>
      </c>
      <c r="L170" s="20">
        <f>'Pine Stumpage Quarterly'!L171</f>
        <v>205</v>
      </c>
      <c r="M170" s="20">
        <f>'Pine Stumpage Quarterly'!M171</f>
        <v>168</v>
      </c>
      <c r="N170" s="20">
        <f>'Pine Stumpage Quarterly'!N171</f>
        <v>173</v>
      </c>
      <c r="O170" s="20">
        <f>'Pine Stumpage Quarterly'!O171</f>
        <v>186</v>
      </c>
      <c r="P170" s="20">
        <f>'Pine Stumpage Quarterly'!P171</f>
        <v>166</v>
      </c>
      <c r="Q170" s="20">
        <f>'Pine Stumpage Quarterly'!Q171</f>
        <v>211</v>
      </c>
      <c r="R170" s="20">
        <f>'Pine Stumpage Quarterly'!R171</f>
        <v>168</v>
      </c>
      <c r="S170" s="20">
        <f>'Pine Stumpage Quarterly'!S171</f>
        <v>205</v>
      </c>
      <c r="T170" s="20">
        <f>'Pine Stumpage Quarterly'!T171</f>
        <v>140</v>
      </c>
      <c r="U170" s="20">
        <f>'Pine Stumpage Quarterly'!U171</f>
        <v>131</v>
      </c>
      <c r="V170" s="20">
        <f>'Pine Stumpage Quarterly'!V171</f>
        <v>192</v>
      </c>
      <c r="W170" s="20">
        <f>'Pine Stumpage Quarterly'!W171</f>
        <v>184</v>
      </c>
      <c r="X170" s="20">
        <f>'Pine Stumpage Quarterly'!X171</f>
        <v>139</v>
      </c>
      <c r="Y170" s="20">
        <f>'Pine Stumpage Quarterly'!Y171</f>
        <v>148</v>
      </c>
      <c r="Z170" s="20">
        <f>'Pine Stumpage Quarterly'!Z171</f>
        <v>17.88</v>
      </c>
      <c r="AA170" s="20">
        <f>'Pine Stumpage Quarterly'!AA171</f>
        <v>25.3</v>
      </c>
      <c r="AB170" s="20">
        <f>'Pine Stumpage Quarterly'!AB171</f>
        <v>20.03</v>
      </c>
      <c r="AC170" s="20">
        <f>'Pine Stumpage Quarterly'!AC171</f>
        <v>17.21</v>
      </c>
      <c r="AD170" s="20">
        <f>'Pine Stumpage Quarterly'!AD171</f>
        <v>43.16</v>
      </c>
      <c r="AE170" s="20">
        <f>'Pine Stumpage Quarterly'!AE171</f>
        <v>31.13</v>
      </c>
      <c r="AF170" s="20">
        <f>'Pine Stumpage Quarterly'!AF171</f>
        <v>24.39</v>
      </c>
      <c r="AG170" s="20">
        <f>'Pine Stumpage Quarterly'!AG171</f>
        <v>37.19</v>
      </c>
      <c r="AH170" s="20">
        <f>'Pine Stumpage Quarterly'!AH171</f>
        <v>29.87</v>
      </c>
      <c r="AI170" s="20">
        <f>'Pine Stumpage Quarterly'!AI171</f>
        <v>23.77</v>
      </c>
      <c r="AJ170" s="20">
        <f>'Pine Stumpage Quarterly'!AJ171</f>
        <v>11.4</v>
      </c>
      <c r="AK170" s="20">
        <f>'Pine Stumpage Quarterly'!AK171</f>
        <v>19.89</v>
      </c>
      <c r="AL170" s="20">
        <f>'Pine Stumpage Quarterly'!AL171</f>
        <v>21.59</v>
      </c>
      <c r="AM170" s="20">
        <f>'Pine Stumpage Quarterly'!AM171</f>
        <v>39.61</v>
      </c>
      <c r="AN170" s="20">
        <f>'Pine Stumpage Quarterly'!AN171</f>
        <v>22.14</v>
      </c>
      <c r="AO170" s="20">
        <f>'Pine Stumpage Quarterly'!AO171</f>
        <v>34.92</v>
      </c>
      <c r="AP170" s="20">
        <f>'Pine Stumpage Quarterly'!AP171</f>
        <v>13.6</v>
      </c>
      <c r="AQ170" s="20">
        <f>'Pine Stumpage Quarterly'!AQ171</f>
        <v>13.09</v>
      </c>
      <c r="AR170" s="20">
        <f>'Pine Stumpage Quarterly'!AR171</f>
        <v>24.14</v>
      </c>
      <c r="AS170" s="20">
        <f>'Pine Stumpage Quarterly'!AS171</f>
        <v>20.22</v>
      </c>
      <c r="AT170" s="20">
        <f>'Pine Stumpage Quarterly'!AT171</f>
        <v>25.95</v>
      </c>
      <c r="AU170" s="20">
        <f>'Pine Stumpage Quarterly'!AU171</f>
        <v>31</v>
      </c>
      <c r="AV170" s="3"/>
      <c r="AW170" s="3"/>
      <c r="AX170" s="3"/>
      <c r="AY170" s="4">
        <f>SUMPRODUCT(D170:F170,'Price Average'!D$49:F$49)+SUMPRODUCT(H170:T170,'Price Average'!H$49:T$49)+SUMPRODUCT(V170:Y170,'Price Average'!V$49:Y$49)</f>
        <v>171.08182143027304</v>
      </c>
      <c r="AZ170" s="27">
        <f>SUMPRODUCT(Z170:AB170,'Price Average'!Z$49:AB$49)+SUMPRODUCT(AD170:AO170,'Price Average'!AD$49:AO$49)+SUMPRODUCT(AR170:AU170,'Price Average'!AR$49:AU$49)</f>
        <v>26.678799739073717</v>
      </c>
      <c r="BA170" s="5" t="str">
        <f t="shared" si="16"/>
        <v>2018:2</v>
      </c>
      <c r="BB170" s="3">
        <f t="shared" si="17"/>
        <v>171.08182143027304</v>
      </c>
    </row>
    <row r="171" spans="1:54" x14ac:dyDescent="0.25">
      <c r="A171" s="2">
        <v>2018</v>
      </c>
      <c r="B171" s="17">
        <v>3</v>
      </c>
      <c r="C171" s="2">
        <v>167</v>
      </c>
      <c r="D171" s="20">
        <f>'Pine Stumpage Quarterly'!D172</f>
        <v>179</v>
      </c>
      <c r="E171" s="20">
        <f>'Pine Stumpage Quarterly'!E172</f>
        <v>180</v>
      </c>
      <c r="F171" s="20">
        <f>'Pine Stumpage Quarterly'!F172</f>
        <v>173</v>
      </c>
      <c r="G171" s="20">
        <f>'Pine Stumpage Quarterly'!G172</f>
        <v>159</v>
      </c>
      <c r="H171" s="20">
        <f>'Pine Stumpage Quarterly'!H172</f>
        <v>234</v>
      </c>
      <c r="I171" s="20">
        <f>'Pine Stumpage Quarterly'!I172</f>
        <v>212</v>
      </c>
      <c r="J171" s="20">
        <f>'Pine Stumpage Quarterly'!J172</f>
        <v>163</v>
      </c>
      <c r="K171" s="20">
        <f>'Pine Stumpage Quarterly'!K172</f>
        <v>204</v>
      </c>
      <c r="L171" s="20">
        <f>'Pine Stumpage Quarterly'!L172</f>
        <v>196</v>
      </c>
      <c r="M171" s="20">
        <f>'Pine Stumpage Quarterly'!M172</f>
        <v>161</v>
      </c>
      <c r="N171" s="20">
        <f>'Pine Stumpage Quarterly'!N172</f>
        <v>176</v>
      </c>
      <c r="O171" s="20">
        <f>'Pine Stumpage Quarterly'!O172</f>
        <v>182</v>
      </c>
      <c r="P171" s="20">
        <f>'Pine Stumpage Quarterly'!P172</f>
        <v>167</v>
      </c>
      <c r="Q171" s="20">
        <f>'Pine Stumpage Quarterly'!Q172</f>
        <v>221</v>
      </c>
      <c r="R171" s="20">
        <f>'Pine Stumpage Quarterly'!R172</f>
        <v>164</v>
      </c>
      <c r="S171" s="20">
        <f>'Pine Stumpage Quarterly'!S172</f>
        <v>206</v>
      </c>
      <c r="T171" s="20">
        <f>'Pine Stumpage Quarterly'!T172</f>
        <v>139</v>
      </c>
      <c r="U171" s="20">
        <f>'Pine Stumpage Quarterly'!U172</f>
        <v>140</v>
      </c>
      <c r="V171" s="20">
        <f>'Pine Stumpage Quarterly'!V172</f>
        <v>186</v>
      </c>
      <c r="W171" s="20">
        <f>'Pine Stumpage Quarterly'!W172</f>
        <v>181</v>
      </c>
      <c r="X171" s="20">
        <f>'Pine Stumpage Quarterly'!X172</f>
        <v>144</v>
      </c>
      <c r="Y171" s="20">
        <f>'Pine Stumpage Quarterly'!Y172</f>
        <v>164</v>
      </c>
      <c r="Z171" s="20">
        <f>'Pine Stumpage Quarterly'!Z172</f>
        <v>18.05</v>
      </c>
      <c r="AA171" s="20">
        <f>'Pine Stumpage Quarterly'!AA172</f>
        <v>23.61</v>
      </c>
      <c r="AB171" s="20">
        <f>'Pine Stumpage Quarterly'!AB172</f>
        <v>17.329999999999998</v>
      </c>
      <c r="AC171" s="20">
        <f>'Pine Stumpage Quarterly'!AC172</f>
        <v>16.649999999999999</v>
      </c>
      <c r="AD171" s="20">
        <f>'Pine Stumpage Quarterly'!AD172</f>
        <v>42.77</v>
      </c>
      <c r="AE171" s="20">
        <f>'Pine Stumpage Quarterly'!AE172</f>
        <v>33.14</v>
      </c>
      <c r="AF171" s="20">
        <f>'Pine Stumpage Quarterly'!AF172</f>
        <v>22.53</v>
      </c>
      <c r="AG171" s="20">
        <f>'Pine Stumpage Quarterly'!AG172</f>
        <v>35.47</v>
      </c>
      <c r="AH171" s="20">
        <f>'Pine Stumpage Quarterly'!AH172</f>
        <v>24.78</v>
      </c>
      <c r="AI171" s="20">
        <f>'Pine Stumpage Quarterly'!AI172</f>
        <v>18.670000000000002</v>
      </c>
      <c r="AJ171" s="20">
        <f>'Pine Stumpage Quarterly'!AJ172</f>
        <v>9.6</v>
      </c>
      <c r="AK171" s="20">
        <f>'Pine Stumpage Quarterly'!AK172</f>
        <v>18.05</v>
      </c>
      <c r="AL171" s="20">
        <f>'Pine Stumpage Quarterly'!AL172</f>
        <v>20.52</v>
      </c>
      <c r="AM171" s="20">
        <f>'Pine Stumpage Quarterly'!AM172</f>
        <v>33.93</v>
      </c>
      <c r="AN171" s="20">
        <f>'Pine Stumpage Quarterly'!AN172</f>
        <v>22.9</v>
      </c>
      <c r="AO171" s="20">
        <f>'Pine Stumpage Quarterly'!AO172</f>
        <v>31.75</v>
      </c>
      <c r="AP171" s="20">
        <f>'Pine Stumpage Quarterly'!AP172</f>
        <v>13.63</v>
      </c>
      <c r="AQ171" s="20">
        <f>'Pine Stumpage Quarterly'!AQ172</f>
        <v>13.67</v>
      </c>
      <c r="AR171" s="20">
        <f>'Pine Stumpage Quarterly'!AR172</f>
        <v>22.37</v>
      </c>
      <c r="AS171" s="20">
        <f>'Pine Stumpage Quarterly'!AS172</f>
        <v>18.72</v>
      </c>
      <c r="AT171" s="20">
        <f>'Pine Stumpage Quarterly'!AT172</f>
        <v>28.81</v>
      </c>
      <c r="AU171" s="20">
        <f>'Pine Stumpage Quarterly'!AU172</f>
        <v>30.27</v>
      </c>
      <c r="AV171" s="3"/>
      <c r="AW171" s="3"/>
      <c r="AX171" s="3"/>
      <c r="AY171" s="4">
        <f>SUMPRODUCT(D171:F171,'Price Average'!D$49:F$49)+SUMPRODUCT(H171:T171,'Price Average'!H$49:T$49)+SUMPRODUCT(V171:Y171,'Price Average'!V$49:Y$49)</f>
        <v>171.55461432178765</v>
      </c>
      <c r="AZ171" s="27">
        <f>SUMPRODUCT(Z171:AB171,'Price Average'!Z$49:AB$49)+SUMPRODUCT(AD171:AO171,'Price Average'!AD$49:AO$49)+SUMPRODUCT(AR171:AU171,'Price Average'!AR$49:AU$49)</f>
        <v>25.292120026092633</v>
      </c>
      <c r="BA171" s="5" t="str">
        <f t="shared" si="16"/>
        <v>2018:3</v>
      </c>
      <c r="BB171" s="3">
        <f t="shared" si="17"/>
        <v>171.55461432178765</v>
      </c>
    </row>
    <row r="172" spans="1:54" x14ac:dyDescent="0.25">
      <c r="A172" s="2">
        <v>2018</v>
      </c>
      <c r="B172" s="2">
        <v>4</v>
      </c>
      <c r="C172" s="2">
        <v>168</v>
      </c>
      <c r="D172" s="20">
        <f>'Pine Stumpage Quarterly'!D173</f>
        <v>171</v>
      </c>
      <c r="E172" s="20">
        <f>'Pine Stumpage Quarterly'!E173</f>
        <v>180</v>
      </c>
      <c r="F172" s="20">
        <f>'Pine Stumpage Quarterly'!F173</f>
        <v>183</v>
      </c>
      <c r="G172" s="20">
        <f>'Pine Stumpage Quarterly'!G173</f>
        <v>169</v>
      </c>
      <c r="H172" s="20">
        <f>'Pine Stumpage Quarterly'!H173</f>
        <v>226</v>
      </c>
      <c r="I172" s="20">
        <f>'Pine Stumpage Quarterly'!I173</f>
        <v>202</v>
      </c>
      <c r="J172" s="20">
        <f>'Pine Stumpage Quarterly'!J173</f>
        <v>179</v>
      </c>
      <c r="K172" s="20">
        <f>'Pine Stumpage Quarterly'!K173</f>
        <v>204</v>
      </c>
      <c r="L172" s="20">
        <f>'Pine Stumpage Quarterly'!L173</f>
        <v>192</v>
      </c>
      <c r="M172" s="20">
        <f>'Pine Stumpage Quarterly'!M173</f>
        <v>159</v>
      </c>
      <c r="N172" s="20">
        <f>'Pine Stumpage Quarterly'!N173</f>
        <v>161</v>
      </c>
      <c r="O172" s="20">
        <f>'Pine Stumpage Quarterly'!O173</f>
        <v>187</v>
      </c>
      <c r="P172" s="20">
        <f>'Pine Stumpage Quarterly'!P173</f>
        <v>166</v>
      </c>
      <c r="Q172" s="20">
        <f>'Pine Stumpage Quarterly'!Q173</f>
        <v>202</v>
      </c>
      <c r="R172" s="20">
        <f>'Pine Stumpage Quarterly'!R173</f>
        <v>169</v>
      </c>
      <c r="S172" s="20">
        <f>'Pine Stumpage Quarterly'!S173</f>
        <v>204</v>
      </c>
      <c r="T172" s="20">
        <f>'Pine Stumpage Quarterly'!T173</f>
        <v>139</v>
      </c>
      <c r="U172" s="20">
        <f>'Pine Stumpage Quarterly'!U173</f>
        <v>157</v>
      </c>
      <c r="V172" s="20">
        <f>'Pine Stumpage Quarterly'!V173</f>
        <v>196</v>
      </c>
      <c r="W172" s="20">
        <f>'Pine Stumpage Quarterly'!W173</f>
        <v>195</v>
      </c>
      <c r="X172" s="20">
        <f>'Pine Stumpage Quarterly'!X173</f>
        <v>151</v>
      </c>
      <c r="Y172" s="20">
        <f>'Pine Stumpage Quarterly'!Y173</f>
        <v>168</v>
      </c>
      <c r="Z172" s="20">
        <f>'Pine Stumpage Quarterly'!Z173</f>
        <v>16.05</v>
      </c>
      <c r="AA172" s="20">
        <f>'Pine Stumpage Quarterly'!AA173</f>
        <v>29.46</v>
      </c>
      <c r="AB172" s="20">
        <f>'Pine Stumpage Quarterly'!AB173</f>
        <v>17.88</v>
      </c>
      <c r="AC172" s="20">
        <f>'Pine Stumpage Quarterly'!AC173</f>
        <v>19.21</v>
      </c>
      <c r="AD172" s="20">
        <f>'Pine Stumpage Quarterly'!AD173</f>
        <v>39.82</v>
      </c>
      <c r="AE172" s="20">
        <f>'Pine Stumpage Quarterly'!AE173</f>
        <v>20.83</v>
      </c>
      <c r="AF172" s="20">
        <f>'Pine Stumpage Quarterly'!AF173</f>
        <v>25.74</v>
      </c>
      <c r="AG172" s="20">
        <f>'Pine Stumpage Quarterly'!AG173</f>
        <v>37.92</v>
      </c>
      <c r="AH172" s="20">
        <f>'Pine Stumpage Quarterly'!AH173</f>
        <v>24.5</v>
      </c>
      <c r="AI172" s="20">
        <f>'Pine Stumpage Quarterly'!AI173</f>
        <v>20.059999999999999</v>
      </c>
      <c r="AJ172" s="20">
        <f>'Pine Stumpage Quarterly'!AJ173</f>
        <v>11.63</v>
      </c>
      <c r="AK172" s="20">
        <f>'Pine Stumpage Quarterly'!AK173</f>
        <v>17.809999999999999</v>
      </c>
      <c r="AL172" s="20">
        <f>'Pine Stumpage Quarterly'!AL173</f>
        <v>20.43</v>
      </c>
      <c r="AM172" s="20">
        <f>'Pine Stumpage Quarterly'!AM173</f>
        <v>35.26</v>
      </c>
      <c r="AN172" s="20">
        <f>'Pine Stumpage Quarterly'!AN173</f>
        <v>21.83</v>
      </c>
      <c r="AO172" s="20">
        <f>'Pine Stumpage Quarterly'!AO173</f>
        <v>30.27</v>
      </c>
      <c r="AP172" s="20">
        <f>'Pine Stumpage Quarterly'!AP173</f>
        <v>13.94</v>
      </c>
      <c r="AQ172" s="20">
        <f>'Pine Stumpage Quarterly'!AQ173</f>
        <v>15.23</v>
      </c>
      <c r="AR172" s="20">
        <f>'Pine Stumpage Quarterly'!AR173</f>
        <v>28.17</v>
      </c>
      <c r="AS172" s="20">
        <f>'Pine Stumpage Quarterly'!AS173</f>
        <v>19.670000000000002</v>
      </c>
      <c r="AT172" s="20">
        <f>'Pine Stumpage Quarterly'!AT173</f>
        <v>31.55</v>
      </c>
      <c r="AU172" s="20">
        <f>'Pine Stumpage Quarterly'!AU173</f>
        <v>33.090000000000003</v>
      </c>
      <c r="AV172" s="3"/>
      <c r="AW172" s="3"/>
      <c r="AX172" s="3"/>
      <c r="AY172" s="4">
        <f>SUMPRODUCT(D172:F172,'Price Average'!D$49:F$49)+SUMPRODUCT(H172:T172,'Price Average'!H$49:T$49)+SUMPRODUCT(V172:Y172,'Price Average'!V$49:Y$49)</f>
        <v>170.70309686026013</v>
      </c>
      <c r="AZ172" s="27">
        <f>SUMPRODUCT(Z172:AB172,'Price Average'!Z$49:AB$49)+SUMPRODUCT(AD172:AO172,'Price Average'!AD$49:AO$49)+SUMPRODUCT(AR172:AU172,'Price Average'!AR$49:AU$49)</f>
        <v>24.551348988910636</v>
      </c>
      <c r="BA172" s="5" t="str">
        <f t="shared" si="16"/>
        <v>2018:4</v>
      </c>
      <c r="BB172" s="3">
        <f t="shared" si="17"/>
        <v>170.70309686026013</v>
      </c>
    </row>
    <row r="173" spans="1:54" x14ac:dyDescent="0.25">
      <c r="A173" s="2">
        <v>2019</v>
      </c>
      <c r="B173" s="17">
        <v>1</v>
      </c>
      <c r="C173" s="2">
        <v>169</v>
      </c>
      <c r="D173" s="20">
        <f>'Pine Stumpage Quarterly'!D174</f>
        <v>167.44</v>
      </c>
      <c r="E173" s="20">
        <f>'Pine Stumpage Quarterly'!E174</f>
        <v>177.94</v>
      </c>
      <c r="F173" s="20">
        <f>'Pine Stumpage Quarterly'!F174</f>
        <v>190.67999999999998</v>
      </c>
      <c r="G173" s="20">
        <f>'Pine Stumpage Quarterly'!G174</f>
        <v>167.51</v>
      </c>
      <c r="H173" s="20">
        <f>'Pine Stumpage Quarterly'!H174</f>
        <v>207.54999999999998</v>
      </c>
      <c r="I173" s="20">
        <f>'Pine Stumpage Quarterly'!I174</f>
        <v>207.97</v>
      </c>
      <c r="J173" s="20">
        <f>'Pine Stumpage Quarterly'!J174</f>
        <v>169.26</v>
      </c>
      <c r="K173" s="20">
        <f>'Pine Stumpage Quarterly'!K174</f>
        <v>196.49</v>
      </c>
      <c r="L173" s="20">
        <f>'Pine Stumpage Quarterly'!L174</f>
        <v>187.53</v>
      </c>
      <c r="M173" s="20">
        <f>'Pine Stumpage Quarterly'!M174</f>
        <v>156.87</v>
      </c>
      <c r="N173" s="20">
        <f>'Pine Stumpage Quarterly'!N174</f>
        <v>152.17999999999998</v>
      </c>
      <c r="O173" s="20">
        <f>'Pine Stumpage Quarterly'!O174</f>
        <v>174.23000000000002</v>
      </c>
      <c r="P173" s="20">
        <f>'Pine Stumpage Quarterly'!P174</f>
        <v>169.4</v>
      </c>
      <c r="Q173" s="20">
        <f>'Pine Stumpage Quarterly'!Q174</f>
        <v>249.90000000000003</v>
      </c>
      <c r="R173" s="20">
        <f>'Pine Stumpage Quarterly'!R174</f>
        <v>157.22</v>
      </c>
      <c r="S173" s="20">
        <f>'Pine Stumpage Quarterly'!S174</f>
        <v>187.6</v>
      </c>
      <c r="T173" s="20">
        <f>'Pine Stumpage Quarterly'!T174</f>
        <v>130.48000000000002</v>
      </c>
      <c r="U173" s="20">
        <f>'Pine Stumpage Quarterly'!U174</f>
        <v>136.08000000000001</v>
      </c>
      <c r="V173" s="20">
        <f>'Pine Stumpage Quarterly'!V174</f>
        <v>194.32000000000002</v>
      </c>
      <c r="W173" s="20">
        <f>'Pine Stumpage Quarterly'!W174</f>
        <v>182.56</v>
      </c>
      <c r="X173" s="20">
        <f>'Pine Stumpage Quarterly'!X174</f>
        <v>139.09</v>
      </c>
      <c r="Y173" s="20">
        <f>'Pine Stumpage Quarterly'!Y174</f>
        <v>159.66999999999999</v>
      </c>
      <c r="Z173" s="20">
        <f>'Pine Stumpage Quarterly'!Z174</f>
        <v>16.910799999999998</v>
      </c>
      <c r="AA173" s="20">
        <f>'Pine Stumpage Quarterly'!AA174</f>
        <v>28.434799999999999</v>
      </c>
      <c r="AB173" s="20">
        <f>'Pine Stumpage Quarterly'!AB174</f>
        <v>25.888800000000003</v>
      </c>
      <c r="AC173" s="20">
        <f>'Pine Stumpage Quarterly'!AC174</f>
        <v>22.324400000000001</v>
      </c>
      <c r="AD173" s="20">
        <f>'Pine Stumpage Quarterly'!AD174</f>
        <v>44.434399999999997</v>
      </c>
      <c r="AE173" s="20">
        <f>'Pine Stumpage Quarterly'!AE174</f>
        <v>27.604000000000003</v>
      </c>
      <c r="AF173" s="20">
        <f>'Pine Stumpage Quarterly'!AF174</f>
        <v>27.523600000000002</v>
      </c>
      <c r="AG173" s="20">
        <f>'Pine Stumpage Quarterly'!AG174</f>
        <v>38.592000000000006</v>
      </c>
      <c r="AH173" s="20">
        <f>'Pine Stumpage Quarterly'!AH174</f>
        <v>27.014400000000002</v>
      </c>
      <c r="AI173" s="20">
        <f>'Pine Stumpage Quarterly'!AI174</f>
        <v>24.522000000000002</v>
      </c>
      <c r="AJ173" s="20">
        <f>'Pine Stumpage Quarterly'!AJ174</f>
        <v>9.2192000000000007</v>
      </c>
      <c r="AK173" s="20">
        <f>'Pine Stumpage Quarterly'!AK174</f>
        <v>20.180400000000002</v>
      </c>
      <c r="AL173" s="20">
        <f>'Pine Stumpage Quarterly'!AL174</f>
        <v>22.860399999999998</v>
      </c>
      <c r="AM173" s="20">
        <f>'Pine Stumpage Quarterly'!AM174</f>
        <v>31.543600000000001</v>
      </c>
      <c r="AN173" s="20">
        <f>'Pine Stumpage Quarterly'!AN174</f>
        <v>26.076400000000003</v>
      </c>
      <c r="AO173" s="20">
        <f>'Pine Stumpage Quarterly'!AO174</f>
        <v>35.510000000000005</v>
      </c>
      <c r="AP173" s="20">
        <f>'Pine Stumpage Quarterly'!AP174</f>
        <v>14.364800000000002</v>
      </c>
      <c r="AQ173" s="20">
        <f>'Pine Stumpage Quarterly'!AQ174</f>
        <v>13.185600000000001</v>
      </c>
      <c r="AR173" s="20">
        <f>'Pine Stumpage Quarterly'!AR174</f>
        <v>32.803200000000004</v>
      </c>
      <c r="AS173" s="20">
        <f>'Pine Stumpage Quarterly'!AS174</f>
        <v>35.912000000000006</v>
      </c>
      <c r="AT173" s="20">
        <f>'Pine Stumpage Quarterly'!AT174</f>
        <v>33.848400000000005</v>
      </c>
      <c r="AU173" s="20">
        <f>'Pine Stumpage Quarterly'!AU174</f>
        <v>37.734400000000001</v>
      </c>
      <c r="AV173" s="3"/>
      <c r="AW173" s="3"/>
      <c r="AX173" s="3"/>
      <c r="AY173" s="4">
        <f>SUMPRODUCT(D173:F173,'Price Average'!D$49:F$49)+SUMPRODUCT(H173:T173,'Price Average'!H$49:T$49)+SUMPRODUCT(V173:Y173,'Price Average'!V$49:Y$49)</f>
        <v>168.58486702558483</v>
      </c>
      <c r="AZ173" s="27">
        <f>SUMPRODUCT(Z173:AB173,'Price Average'!Z$49:AB$49)+SUMPRODUCT(AD173:AO173,'Price Average'!AD$49:AO$49)+SUMPRODUCT(AR173:AU173,'Price Average'!AR$49:AU$49)</f>
        <v>26.944015472928903</v>
      </c>
      <c r="BA173" s="5" t="str">
        <f t="shared" si="16"/>
        <v>2019:1</v>
      </c>
      <c r="BB173" s="3">
        <f t="shared" si="17"/>
        <v>168.58486702558483</v>
      </c>
    </row>
    <row r="174" spans="1:54" x14ac:dyDescent="0.25">
      <c r="A174" s="2">
        <v>2019</v>
      </c>
      <c r="B174" s="17">
        <v>2</v>
      </c>
      <c r="C174" s="2">
        <v>170</v>
      </c>
      <c r="D174" s="20">
        <f>'Pine Stumpage Quarterly'!D175</f>
        <v>164</v>
      </c>
      <c r="E174" s="20">
        <f>'Pine Stumpage Quarterly'!E175</f>
        <v>166</v>
      </c>
      <c r="F174" s="20">
        <f>'Pine Stumpage Quarterly'!F175</f>
        <v>183</v>
      </c>
      <c r="G174" s="20">
        <f>'Pine Stumpage Quarterly'!G175</f>
        <v>165</v>
      </c>
      <c r="H174" s="20">
        <f>'Pine Stumpage Quarterly'!H175</f>
        <v>207</v>
      </c>
      <c r="I174" s="20">
        <f>'Pine Stumpage Quarterly'!I175</f>
        <v>190</v>
      </c>
      <c r="J174" s="20">
        <f>'Pine Stumpage Quarterly'!J175</f>
        <v>160</v>
      </c>
      <c r="K174" s="20">
        <f>'Pine Stumpage Quarterly'!K175</f>
        <v>193</v>
      </c>
      <c r="L174" s="20">
        <f>'Pine Stumpage Quarterly'!L175</f>
        <v>186</v>
      </c>
      <c r="M174" s="20">
        <f>'Pine Stumpage Quarterly'!M175</f>
        <v>160</v>
      </c>
      <c r="N174" s="20">
        <f>'Pine Stumpage Quarterly'!N175</f>
        <v>152</v>
      </c>
      <c r="O174" s="20">
        <f>'Pine Stumpage Quarterly'!O175</f>
        <v>174</v>
      </c>
      <c r="P174" s="20">
        <f>'Pine Stumpage Quarterly'!P175</f>
        <v>159</v>
      </c>
      <c r="Q174" s="20">
        <f>'Pine Stumpage Quarterly'!Q175</f>
        <v>239</v>
      </c>
      <c r="R174" s="20">
        <f>'Pine Stumpage Quarterly'!R175</f>
        <v>153</v>
      </c>
      <c r="S174" s="20">
        <f>'Pine Stumpage Quarterly'!S175</f>
        <v>186</v>
      </c>
      <c r="T174" s="20">
        <f>'Pine Stumpage Quarterly'!T175</f>
        <v>134</v>
      </c>
      <c r="U174" s="20">
        <f>'Pine Stumpage Quarterly'!U175</f>
        <v>135</v>
      </c>
      <c r="V174" s="20">
        <f>'Pine Stumpage Quarterly'!V175</f>
        <v>214</v>
      </c>
      <c r="W174" s="20">
        <f>'Pine Stumpage Quarterly'!W175</f>
        <v>181</v>
      </c>
      <c r="X174" s="20">
        <f>'Pine Stumpage Quarterly'!X175</f>
        <v>141</v>
      </c>
      <c r="Y174" s="20">
        <f>'Pine Stumpage Quarterly'!Y175</f>
        <v>142</v>
      </c>
      <c r="Z174" s="20">
        <f>'Pine Stumpage Quarterly'!Z175</f>
        <v>16.440000000000001</v>
      </c>
      <c r="AA174" s="20">
        <f>'Pine Stumpage Quarterly'!AA175</f>
        <v>24.11</v>
      </c>
      <c r="AB174" s="20">
        <f>'Pine Stumpage Quarterly'!AB175</f>
        <v>18.5</v>
      </c>
      <c r="AC174" s="20">
        <f>'Pine Stumpage Quarterly'!AC175</f>
        <v>17.66</v>
      </c>
      <c r="AD174" s="20">
        <f>'Pine Stumpage Quarterly'!AD175</f>
        <v>41.81</v>
      </c>
      <c r="AE174" s="20">
        <f>'Pine Stumpage Quarterly'!AE175</f>
        <v>29.06</v>
      </c>
      <c r="AF174" s="20">
        <f>'Pine Stumpage Quarterly'!AF175</f>
        <v>25.19</v>
      </c>
      <c r="AG174" s="20">
        <f>'Pine Stumpage Quarterly'!AG175</f>
        <v>40.15</v>
      </c>
      <c r="AH174" s="20">
        <f>'Pine Stumpage Quarterly'!AH175</f>
        <v>27.27</v>
      </c>
      <c r="AI174" s="20">
        <f>'Pine Stumpage Quarterly'!AI175</f>
        <v>21.29</v>
      </c>
      <c r="AJ174" s="20">
        <f>'Pine Stumpage Quarterly'!AJ175</f>
        <v>10.95</v>
      </c>
      <c r="AK174" s="20">
        <f>'Pine Stumpage Quarterly'!AK175</f>
        <v>21.49</v>
      </c>
      <c r="AL174" s="20">
        <f>'Pine Stumpage Quarterly'!AL175</f>
        <v>21.14</v>
      </c>
      <c r="AM174" s="20">
        <f>'Pine Stumpage Quarterly'!AM175</f>
        <v>23.99</v>
      </c>
      <c r="AN174" s="20">
        <f>'Pine Stumpage Quarterly'!AN175</f>
        <v>23.96</v>
      </c>
      <c r="AO174" s="20">
        <f>'Pine Stumpage Quarterly'!AO175</f>
        <v>35.549999999999997</v>
      </c>
      <c r="AP174" s="20">
        <f>'Pine Stumpage Quarterly'!AP175</f>
        <v>14.4</v>
      </c>
      <c r="AQ174" s="20">
        <f>'Pine Stumpage Quarterly'!AQ175</f>
        <v>11.44</v>
      </c>
      <c r="AR174" s="20">
        <f>'Pine Stumpage Quarterly'!AR175</f>
        <v>29.43</v>
      </c>
      <c r="AS174" s="20">
        <f>'Pine Stumpage Quarterly'!AS175</f>
        <v>27.6</v>
      </c>
      <c r="AT174" s="20">
        <f>'Pine Stumpage Quarterly'!AT175</f>
        <v>32.14</v>
      </c>
      <c r="AU174" s="20">
        <f>'Pine Stumpage Quarterly'!AU175</f>
        <v>32.39</v>
      </c>
      <c r="AV174" s="3"/>
      <c r="AW174" s="3"/>
      <c r="AX174" s="3"/>
      <c r="AY174" s="4">
        <f>SUMPRODUCT(D174:F174,'Price Average'!D$49:F$49)+SUMPRODUCT(H174:T174,'Price Average'!H$49:T$49)+SUMPRODUCT(V174:Y174,'Price Average'!V$49:Y$49)</f>
        <v>163.18378674543808</v>
      </c>
      <c r="AZ174" s="27">
        <f>SUMPRODUCT(Z174:AB174,'Price Average'!Z$49:AB$49)+SUMPRODUCT(AD174:AO174,'Price Average'!AD$49:AO$49)+SUMPRODUCT(AR174:AU174,'Price Average'!AR$49:AU$49)</f>
        <v>25.356054794520549</v>
      </c>
      <c r="BA174" s="5" t="str">
        <f t="shared" si="16"/>
        <v>2019:2</v>
      </c>
      <c r="BB174" s="3">
        <f t="shared" si="17"/>
        <v>163.18378674543808</v>
      </c>
    </row>
    <row r="175" spans="1:54" x14ac:dyDescent="0.25">
      <c r="A175" s="2">
        <v>2019</v>
      </c>
      <c r="B175" s="17">
        <v>3</v>
      </c>
      <c r="C175" s="2">
        <v>171</v>
      </c>
      <c r="D175" s="20">
        <f>'Pine Stumpage Quarterly'!D176</f>
        <v>155</v>
      </c>
      <c r="E175" s="20">
        <f>'Pine Stumpage Quarterly'!E176</f>
        <v>164</v>
      </c>
      <c r="F175" s="20">
        <f>'Pine Stumpage Quarterly'!F176</f>
        <v>170</v>
      </c>
      <c r="G175" s="20">
        <f>'Pine Stumpage Quarterly'!G176</f>
        <v>154</v>
      </c>
      <c r="H175" s="20">
        <f>'Pine Stumpage Quarterly'!H176</f>
        <v>197</v>
      </c>
      <c r="I175" s="20">
        <f>'Pine Stumpage Quarterly'!I176</f>
        <v>187</v>
      </c>
      <c r="J175" s="20">
        <f>'Pine Stumpage Quarterly'!J176</f>
        <v>151</v>
      </c>
      <c r="K175" s="20">
        <f>'Pine Stumpage Quarterly'!K176</f>
        <v>179</v>
      </c>
      <c r="L175" s="20">
        <f>'Pine Stumpage Quarterly'!L176</f>
        <v>182</v>
      </c>
      <c r="M175" s="20">
        <f>'Pine Stumpage Quarterly'!M176</f>
        <v>153</v>
      </c>
      <c r="N175" s="20">
        <f>'Pine Stumpage Quarterly'!N176</f>
        <v>150</v>
      </c>
      <c r="O175" s="20">
        <f>'Pine Stumpage Quarterly'!O176</f>
        <v>169</v>
      </c>
      <c r="P175" s="20">
        <f>'Pine Stumpage Quarterly'!P176</f>
        <v>159</v>
      </c>
      <c r="Q175" s="20">
        <f>'Pine Stumpage Quarterly'!Q176</f>
        <v>226</v>
      </c>
      <c r="R175" s="20">
        <f>'Pine Stumpage Quarterly'!R176</f>
        <v>147</v>
      </c>
      <c r="S175" s="20">
        <f>'Pine Stumpage Quarterly'!S176</f>
        <v>177</v>
      </c>
      <c r="T175" s="20">
        <f>'Pine Stumpage Quarterly'!T176</f>
        <v>134</v>
      </c>
      <c r="U175" s="20">
        <f>'Pine Stumpage Quarterly'!U176</f>
        <v>124</v>
      </c>
      <c r="V175" s="20">
        <f>'Pine Stumpage Quarterly'!V176</f>
        <v>201</v>
      </c>
      <c r="W175" s="20">
        <f>'Pine Stumpage Quarterly'!W176</f>
        <v>188</v>
      </c>
      <c r="X175" s="20">
        <f>'Pine Stumpage Quarterly'!X176</f>
        <v>136</v>
      </c>
      <c r="Y175" s="20">
        <f>'Pine Stumpage Quarterly'!Y176</f>
        <v>143</v>
      </c>
      <c r="Z175" s="20">
        <f>'Pine Stumpage Quarterly'!Z176</f>
        <v>15.79</v>
      </c>
      <c r="AA175" s="20">
        <f>'Pine Stumpage Quarterly'!AA176</f>
        <v>21.41</v>
      </c>
      <c r="AB175" s="20">
        <f>'Pine Stumpage Quarterly'!AB176</f>
        <v>18.37</v>
      </c>
      <c r="AC175" s="20">
        <f>'Pine Stumpage Quarterly'!AC176</f>
        <v>17.18</v>
      </c>
      <c r="AD175" s="20">
        <f>'Pine Stumpage Quarterly'!AD176</f>
        <v>40.98</v>
      </c>
      <c r="AE175" s="20">
        <f>'Pine Stumpage Quarterly'!AE176</f>
        <v>28.22</v>
      </c>
      <c r="AF175" s="20">
        <f>'Pine Stumpage Quarterly'!AF176</f>
        <v>24.04</v>
      </c>
      <c r="AG175" s="20">
        <f>'Pine Stumpage Quarterly'!AG176</f>
        <v>36.76</v>
      </c>
      <c r="AH175" s="20">
        <f>'Pine Stumpage Quarterly'!AH176</f>
        <v>26.66</v>
      </c>
      <c r="AI175" s="20">
        <f>'Pine Stumpage Quarterly'!AI176</f>
        <v>19.309999999999999</v>
      </c>
      <c r="AJ175" s="20">
        <f>'Pine Stumpage Quarterly'!AJ176</f>
        <v>11.7</v>
      </c>
      <c r="AK175" s="20">
        <f>'Pine Stumpage Quarterly'!AK176</f>
        <v>18.63</v>
      </c>
      <c r="AL175" s="20">
        <f>'Pine Stumpage Quarterly'!AL176</f>
        <v>21.08</v>
      </c>
      <c r="AM175" s="20">
        <f>'Pine Stumpage Quarterly'!AM176</f>
        <v>26.68</v>
      </c>
      <c r="AN175" s="20">
        <f>'Pine Stumpage Quarterly'!AN176</f>
        <v>22.92</v>
      </c>
      <c r="AO175" s="20">
        <f>'Pine Stumpage Quarterly'!AO176</f>
        <v>30.88</v>
      </c>
      <c r="AP175" s="20">
        <f>'Pine Stumpage Quarterly'!AP176</f>
        <v>14.65</v>
      </c>
      <c r="AQ175" s="20">
        <f>'Pine Stumpage Quarterly'!AQ176</f>
        <v>13.88</v>
      </c>
      <c r="AR175" s="20">
        <f>'Pine Stumpage Quarterly'!AR176</f>
        <v>25.25</v>
      </c>
      <c r="AS175" s="20">
        <f>'Pine Stumpage Quarterly'!AS176</f>
        <v>22.04</v>
      </c>
      <c r="AT175" s="20">
        <f>'Pine Stumpage Quarterly'!AT176</f>
        <v>25.86</v>
      </c>
      <c r="AU175" s="20">
        <f>'Pine Stumpage Quarterly'!AU176</f>
        <v>28.8</v>
      </c>
      <c r="AV175" s="3"/>
      <c r="AW175" s="3"/>
      <c r="AX175" s="3"/>
      <c r="AY175" s="4">
        <f>SUMPRODUCT(D175:F175,'Price Average'!D$49:F$49)+SUMPRODUCT(H175:T175,'Price Average'!H$49:T$49)+SUMPRODUCT(V175:Y175,'Price Average'!V$49:Y$49)</f>
        <v>156.9797108008957</v>
      </c>
      <c r="AZ175" s="27">
        <f>SUMPRODUCT(Z175:AB175,'Price Average'!Z$49:AB$49)+SUMPRODUCT(AD175:AO175,'Price Average'!AD$49:AO$49)+SUMPRODUCT(AR175:AU175,'Price Average'!AR$49:AU$49)</f>
        <v>24.265896281800394</v>
      </c>
      <c r="BA175" s="5" t="str">
        <f t="shared" si="16"/>
        <v>2019:3</v>
      </c>
      <c r="BB175" s="3">
        <f t="shared" si="17"/>
        <v>156.9797108008957</v>
      </c>
    </row>
    <row r="176" spans="1:54" x14ac:dyDescent="0.25">
      <c r="A176" s="2">
        <v>2019</v>
      </c>
      <c r="B176" s="2">
        <v>4</v>
      </c>
      <c r="C176" s="2">
        <v>172</v>
      </c>
      <c r="D176" s="20">
        <f>'Pine Stumpage Quarterly'!D177</f>
        <v>159</v>
      </c>
      <c r="E176" s="20">
        <f>'Pine Stumpage Quarterly'!E177</f>
        <v>162</v>
      </c>
      <c r="F176" s="20">
        <f>'Pine Stumpage Quarterly'!F177</f>
        <v>172</v>
      </c>
      <c r="G176" s="20">
        <f>'Pine Stumpage Quarterly'!G177</f>
        <v>162</v>
      </c>
      <c r="H176" s="20">
        <f>'Pine Stumpage Quarterly'!H177</f>
        <v>202</v>
      </c>
      <c r="I176" s="20">
        <f>'Pine Stumpage Quarterly'!I177</f>
        <v>179</v>
      </c>
      <c r="J176" s="20">
        <f>'Pine Stumpage Quarterly'!J177</f>
        <v>155</v>
      </c>
      <c r="K176" s="20">
        <f>'Pine Stumpage Quarterly'!K177</f>
        <v>177</v>
      </c>
      <c r="L176" s="20">
        <f>'Pine Stumpage Quarterly'!L177</f>
        <v>183</v>
      </c>
      <c r="M176" s="20">
        <f>'Pine Stumpage Quarterly'!M177</f>
        <v>159</v>
      </c>
      <c r="N176" s="20">
        <f>'Pine Stumpage Quarterly'!N177</f>
        <v>150</v>
      </c>
      <c r="O176" s="20">
        <f>'Pine Stumpage Quarterly'!O177</f>
        <v>168</v>
      </c>
      <c r="P176" s="20">
        <f>'Pine Stumpage Quarterly'!P177</f>
        <v>156</v>
      </c>
      <c r="Q176" s="20">
        <f>'Pine Stumpage Quarterly'!Q177</f>
        <v>231</v>
      </c>
      <c r="R176" s="20">
        <f>'Pine Stumpage Quarterly'!R177</f>
        <v>157</v>
      </c>
      <c r="S176" s="20">
        <f>'Pine Stumpage Quarterly'!S177</f>
        <v>173</v>
      </c>
      <c r="T176" s="20">
        <f>'Pine Stumpage Quarterly'!T177</f>
        <v>136</v>
      </c>
      <c r="U176" s="20">
        <f>'Pine Stumpage Quarterly'!U177</f>
        <v>120</v>
      </c>
      <c r="V176" s="20">
        <f>'Pine Stumpage Quarterly'!V177</f>
        <v>189</v>
      </c>
      <c r="W176" s="20">
        <f>'Pine Stumpage Quarterly'!W177</f>
        <v>200</v>
      </c>
      <c r="X176" s="20">
        <f>'Pine Stumpage Quarterly'!X177</f>
        <v>154</v>
      </c>
      <c r="Y176" s="20">
        <f>'Pine Stumpage Quarterly'!Y177</f>
        <v>150</v>
      </c>
      <c r="Z176" s="20">
        <f>'Pine Stumpage Quarterly'!Z177</f>
        <v>15.75</v>
      </c>
      <c r="AA176" s="20">
        <f>'Pine Stumpage Quarterly'!AA177</f>
        <v>22.37</v>
      </c>
      <c r="AB176" s="20">
        <f>'Pine Stumpage Quarterly'!AB177</f>
        <v>16.97</v>
      </c>
      <c r="AC176" s="20">
        <f>'Pine Stumpage Quarterly'!AC177</f>
        <v>17.3</v>
      </c>
      <c r="AD176" s="20">
        <f>'Pine Stumpage Quarterly'!AD177</f>
        <v>38.549999999999997</v>
      </c>
      <c r="AE176" s="20">
        <f>'Pine Stumpage Quarterly'!AE177</f>
        <v>26.71</v>
      </c>
      <c r="AF176" s="20">
        <f>'Pine Stumpage Quarterly'!AF177</f>
        <v>24.54</v>
      </c>
      <c r="AG176" s="20">
        <f>'Pine Stumpage Quarterly'!AG177</f>
        <v>34.14</v>
      </c>
      <c r="AH176" s="20">
        <f>'Pine Stumpage Quarterly'!AH177</f>
        <v>24.74</v>
      </c>
      <c r="AI176" s="20">
        <f>'Pine Stumpage Quarterly'!AI177</f>
        <v>16.579999999999998</v>
      </c>
      <c r="AJ176" s="20">
        <f>'Pine Stumpage Quarterly'!AJ177</f>
        <v>9.42</v>
      </c>
      <c r="AK176" s="20">
        <f>'Pine Stumpage Quarterly'!AK177</f>
        <v>15.71</v>
      </c>
      <c r="AL176" s="20">
        <f>'Pine Stumpage Quarterly'!AL177</f>
        <v>21.08</v>
      </c>
      <c r="AM176" s="20">
        <f>'Pine Stumpage Quarterly'!AM177</f>
        <v>31.61</v>
      </c>
      <c r="AN176" s="20">
        <f>'Pine Stumpage Quarterly'!AN177</f>
        <v>21.44</v>
      </c>
      <c r="AO176" s="20">
        <f>'Pine Stumpage Quarterly'!AO177</f>
        <v>28.69</v>
      </c>
      <c r="AP176" s="20">
        <f>'Pine Stumpage Quarterly'!AP177</f>
        <v>18.21</v>
      </c>
      <c r="AQ176" s="20">
        <f>'Pine Stumpage Quarterly'!AQ177</f>
        <v>14.29</v>
      </c>
      <c r="AR176" s="20">
        <f>'Pine Stumpage Quarterly'!AR177</f>
        <v>21.88</v>
      </c>
      <c r="AS176" s="20">
        <f>'Pine Stumpage Quarterly'!AS177</f>
        <v>25.85</v>
      </c>
      <c r="AT176" s="20">
        <f>'Pine Stumpage Quarterly'!AT177</f>
        <v>32.159999999999997</v>
      </c>
      <c r="AU176" s="20">
        <f>'Pine Stumpage Quarterly'!AU177</f>
        <v>34.380000000000003</v>
      </c>
      <c r="AV176" s="3"/>
      <c r="AW176" s="3"/>
      <c r="AX176" s="3"/>
      <c r="AY176" s="4">
        <f>SUMPRODUCT(D176:F176,'Price Average'!D$49:F$49)+SUMPRODUCT(H176:T176,'Price Average'!H$49:T$49)+SUMPRODUCT(V176:Y176,'Price Average'!V$49:Y$49)</f>
        <v>158.61171327838389</v>
      </c>
      <c r="AZ176" s="27">
        <f>SUMPRODUCT(Z176:AB176,'Price Average'!Z$49:AB$49)+SUMPRODUCT(AD176:AO176,'Price Average'!AD$49:AO$49)+SUMPRODUCT(AR176:AU176,'Price Average'!AR$49:AU$49)</f>
        <v>23.709073059360733</v>
      </c>
      <c r="BA176" s="5" t="str">
        <f t="shared" si="16"/>
        <v>2019:4</v>
      </c>
      <c r="BB176" s="3">
        <f t="shared" si="17"/>
        <v>158.61171327838389</v>
      </c>
    </row>
    <row r="177" spans="1:54" x14ac:dyDescent="0.25">
      <c r="A177" s="2">
        <v>2020</v>
      </c>
      <c r="B177" s="17">
        <v>1</v>
      </c>
      <c r="C177" s="2">
        <v>173</v>
      </c>
      <c r="D177" s="20">
        <f>'Pine Stumpage Quarterly'!D178</f>
        <v>167</v>
      </c>
      <c r="E177" s="20">
        <f>'Pine Stumpage Quarterly'!E178</f>
        <v>168</v>
      </c>
      <c r="F177" s="20">
        <f>'Pine Stumpage Quarterly'!F178</f>
        <v>178</v>
      </c>
      <c r="G177" s="20">
        <f>'Pine Stumpage Quarterly'!G178</f>
        <v>154</v>
      </c>
      <c r="H177" s="20">
        <f>'Pine Stumpage Quarterly'!H178</f>
        <v>198</v>
      </c>
      <c r="I177" s="20">
        <f>'Pine Stumpage Quarterly'!I178</f>
        <v>179</v>
      </c>
      <c r="J177" s="20">
        <f>'Pine Stumpage Quarterly'!J178</f>
        <v>153</v>
      </c>
      <c r="K177" s="20">
        <f>'Pine Stumpage Quarterly'!K178</f>
        <v>190</v>
      </c>
      <c r="L177" s="20">
        <f>'Pine Stumpage Quarterly'!L178</f>
        <v>184</v>
      </c>
      <c r="M177" s="20">
        <f>'Pine Stumpage Quarterly'!M178</f>
        <v>160</v>
      </c>
      <c r="N177" s="20">
        <f>'Pine Stumpage Quarterly'!N178</f>
        <v>155</v>
      </c>
      <c r="O177" s="20">
        <f>'Pine Stumpage Quarterly'!O178</f>
        <v>171</v>
      </c>
      <c r="P177" s="20">
        <f>'Pine Stumpage Quarterly'!P178</f>
        <v>146</v>
      </c>
      <c r="Q177" s="20">
        <f>'Pine Stumpage Quarterly'!Q178</f>
        <v>229</v>
      </c>
      <c r="R177" s="20">
        <f>'Pine Stumpage Quarterly'!R178</f>
        <v>157</v>
      </c>
      <c r="S177" s="20">
        <f>'Pine Stumpage Quarterly'!S178</f>
        <v>172</v>
      </c>
      <c r="T177" s="20">
        <f>'Pine Stumpage Quarterly'!T178</f>
        <v>136</v>
      </c>
      <c r="U177" s="20">
        <f>'Pine Stumpage Quarterly'!U178</f>
        <v>119</v>
      </c>
      <c r="V177" s="20">
        <f>'Pine Stumpage Quarterly'!V178</f>
        <v>210</v>
      </c>
      <c r="W177" s="20">
        <f>'Pine Stumpage Quarterly'!W178</f>
        <v>190</v>
      </c>
      <c r="X177" s="20">
        <f>'Pine Stumpage Quarterly'!X178</f>
        <v>147</v>
      </c>
      <c r="Y177" s="20">
        <f>'Pine Stumpage Quarterly'!Y178</f>
        <v>151</v>
      </c>
      <c r="Z177" s="20">
        <f>'Pine Stumpage Quarterly'!Z178</f>
        <v>17.22</v>
      </c>
      <c r="AA177" s="20">
        <f>'Pine Stumpage Quarterly'!AA178</f>
        <v>24.73</v>
      </c>
      <c r="AB177" s="20">
        <f>'Pine Stumpage Quarterly'!AB178</f>
        <v>15.78</v>
      </c>
      <c r="AC177" s="20">
        <f>'Pine Stumpage Quarterly'!AC178</f>
        <v>14.69</v>
      </c>
      <c r="AD177" s="20">
        <f>'Pine Stumpage Quarterly'!AD178</f>
        <v>38.18</v>
      </c>
      <c r="AE177" s="20">
        <f>'Pine Stumpage Quarterly'!AE178</f>
        <v>28.14</v>
      </c>
      <c r="AF177" s="20">
        <f>'Pine Stumpage Quarterly'!AF178</f>
        <v>23.2</v>
      </c>
      <c r="AG177" s="20">
        <f>'Pine Stumpage Quarterly'!AG178</f>
        <v>35.270000000000003</v>
      </c>
      <c r="AH177" s="20">
        <f>'Pine Stumpage Quarterly'!AH178</f>
        <v>24.19</v>
      </c>
      <c r="AI177" s="20">
        <f>'Pine Stumpage Quarterly'!AI178</f>
        <v>18.13</v>
      </c>
      <c r="AJ177" s="20">
        <f>'Pine Stumpage Quarterly'!AJ178</f>
        <v>8.94</v>
      </c>
      <c r="AK177" s="20">
        <f>'Pine Stumpage Quarterly'!AK178</f>
        <v>16.25</v>
      </c>
      <c r="AL177" s="20">
        <f>'Pine Stumpage Quarterly'!AL178</f>
        <v>19.29</v>
      </c>
      <c r="AM177" s="20">
        <f>'Pine Stumpage Quarterly'!AM178</f>
        <v>31.3</v>
      </c>
      <c r="AN177" s="20">
        <f>'Pine Stumpage Quarterly'!AN178</f>
        <v>23.16</v>
      </c>
      <c r="AO177" s="20">
        <f>'Pine Stumpage Quarterly'!AO178</f>
        <v>27.1</v>
      </c>
      <c r="AP177" s="20">
        <f>'Pine Stumpage Quarterly'!AP178</f>
        <v>19.03</v>
      </c>
      <c r="AQ177" s="20">
        <f>'Pine Stumpage Quarterly'!AQ178</f>
        <v>16.86</v>
      </c>
      <c r="AR177" s="20">
        <f>'Pine Stumpage Quarterly'!AR178</f>
        <v>25.65</v>
      </c>
      <c r="AS177" s="20">
        <f>'Pine Stumpage Quarterly'!AS178</f>
        <v>28.6</v>
      </c>
      <c r="AT177" s="20">
        <f>'Pine Stumpage Quarterly'!AT178</f>
        <v>26.9</v>
      </c>
      <c r="AU177" s="20">
        <f>'Pine Stumpage Quarterly'!AU178</f>
        <v>31.99</v>
      </c>
      <c r="AV177" s="3"/>
      <c r="AW177" s="3"/>
      <c r="AX177" s="3"/>
      <c r="AY177" s="4">
        <f>SUMPRODUCT(D177:F177,'Price Average'!D$49:F$49)+SUMPRODUCT(H177:T177,'Price Average'!H$49:T$49)+SUMPRODUCT(V177:Y177,'Price Average'!V$49:Y$49)</f>
        <v>161.39447091333554</v>
      </c>
      <c r="AZ177" s="27">
        <f>SUMPRODUCT(Z177:AB177,'Price Average'!Z$49:AB$49)+SUMPRODUCT(AD177:AO177,'Price Average'!AD$49:AO$49)+SUMPRODUCT(AR177:AU177,'Price Average'!AR$49:AU$49)</f>
        <v>23.785543378995438</v>
      </c>
      <c r="BA177" s="5" t="str">
        <f t="shared" si="16"/>
        <v>2020:1</v>
      </c>
      <c r="BB177" s="3">
        <f t="shared" si="17"/>
        <v>161.39447091333554</v>
      </c>
    </row>
    <row r="178" spans="1:54" x14ac:dyDescent="0.25">
      <c r="A178" s="2">
        <v>2020</v>
      </c>
      <c r="B178" s="17">
        <v>2</v>
      </c>
      <c r="C178" s="2">
        <v>174</v>
      </c>
      <c r="D178" s="20">
        <f>'Pine Stumpage Quarterly'!D179</f>
        <v>155</v>
      </c>
      <c r="E178" s="20">
        <f>'Pine Stumpage Quarterly'!E179</f>
        <v>172</v>
      </c>
      <c r="F178" s="20">
        <f>'Pine Stumpage Quarterly'!F179</f>
        <v>170</v>
      </c>
      <c r="G178" s="20">
        <f>'Pine Stumpage Quarterly'!G179</f>
        <v>161</v>
      </c>
      <c r="H178" s="20">
        <f>'Pine Stumpage Quarterly'!H179</f>
        <v>195</v>
      </c>
      <c r="I178" s="20">
        <f>'Pine Stumpage Quarterly'!I179</f>
        <v>183</v>
      </c>
      <c r="J178" s="20">
        <f>'Pine Stumpage Quarterly'!J179</f>
        <v>142</v>
      </c>
      <c r="K178" s="20">
        <f>'Pine Stumpage Quarterly'!K179</f>
        <v>189</v>
      </c>
      <c r="L178" s="20">
        <f>'Pine Stumpage Quarterly'!L179</f>
        <v>194</v>
      </c>
      <c r="M178" s="20">
        <f>'Pine Stumpage Quarterly'!M179</f>
        <v>171</v>
      </c>
      <c r="N178" s="20">
        <f>'Pine Stumpage Quarterly'!N179</f>
        <v>140</v>
      </c>
      <c r="O178" s="20">
        <f>'Pine Stumpage Quarterly'!O179</f>
        <v>146</v>
      </c>
      <c r="P178" s="20">
        <f>'Pine Stumpage Quarterly'!P179</f>
        <v>132</v>
      </c>
      <c r="Q178" s="20">
        <f>'Pine Stumpage Quarterly'!Q179</f>
        <v>188</v>
      </c>
      <c r="R178" s="20">
        <f>'Pine Stumpage Quarterly'!R179</f>
        <v>140</v>
      </c>
      <c r="S178" s="20">
        <f>'Pine Stumpage Quarterly'!S179</f>
        <v>175</v>
      </c>
      <c r="T178" s="20">
        <f>'Pine Stumpage Quarterly'!T179</f>
        <v>132</v>
      </c>
      <c r="U178" s="20">
        <f>'Pine Stumpage Quarterly'!U179</f>
        <v>116</v>
      </c>
      <c r="V178" s="20">
        <f>'Pine Stumpage Quarterly'!V179</f>
        <v>159</v>
      </c>
      <c r="W178" s="20">
        <f>'Pine Stumpage Quarterly'!W179</f>
        <v>168</v>
      </c>
      <c r="X178" s="20">
        <f>'Pine Stumpage Quarterly'!X179</f>
        <v>142</v>
      </c>
      <c r="Y178" s="20">
        <f>'Pine Stumpage Quarterly'!Y179</f>
        <v>138</v>
      </c>
      <c r="Z178" s="20">
        <f>'Pine Stumpage Quarterly'!Z179</f>
        <v>12.32</v>
      </c>
      <c r="AA178" s="20">
        <f>'Pine Stumpage Quarterly'!AA179</f>
        <v>22.19</v>
      </c>
      <c r="AB178" s="20">
        <f>'Pine Stumpage Quarterly'!AB179</f>
        <v>16.399999999999999</v>
      </c>
      <c r="AC178" s="20">
        <f>'Pine Stumpage Quarterly'!AC179</f>
        <v>15.55</v>
      </c>
      <c r="AD178" s="20">
        <f>'Pine Stumpage Quarterly'!AD179</f>
        <v>40.19</v>
      </c>
      <c r="AE178" s="20">
        <f>'Pine Stumpage Quarterly'!AE179</f>
        <v>29.28</v>
      </c>
      <c r="AF178" s="20">
        <f>'Pine Stumpage Quarterly'!AF179</f>
        <v>18.68</v>
      </c>
      <c r="AG178" s="20">
        <f>'Pine Stumpage Quarterly'!AG179</f>
        <v>35.49</v>
      </c>
      <c r="AH178" s="20">
        <f>'Pine Stumpage Quarterly'!AH179</f>
        <v>23.64</v>
      </c>
      <c r="AI178" s="20">
        <f>'Pine Stumpage Quarterly'!AI179</f>
        <v>20.02</v>
      </c>
      <c r="AJ178" s="20">
        <f>'Pine Stumpage Quarterly'!AJ179</f>
        <v>8.19</v>
      </c>
      <c r="AK178" s="20">
        <f>'Pine Stumpage Quarterly'!AK179</f>
        <v>15.78</v>
      </c>
      <c r="AL178" s="20">
        <f>'Pine Stumpage Quarterly'!AL179</f>
        <v>20</v>
      </c>
      <c r="AM178" s="20">
        <f>'Pine Stumpage Quarterly'!AM179</f>
        <v>28.76</v>
      </c>
      <c r="AN178" s="20">
        <f>'Pine Stumpage Quarterly'!AN179</f>
        <v>22.18</v>
      </c>
      <c r="AO178" s="20">
        <f>'Pine Stumpage Quarterly'!AO179</f>
        <v>26.48</v>
      </c>
      <c r="AP178" s="20">
        <f>'Pine Stumpage Quarterly'!AP179</f>
        <v>16.43</v>
      </c>
      <c r="AQ178" s="20">
        <f>'Pine Stumpage Quarterly'!AQ179</f>
        <v>16.739999999999998</v>
      </c>
      <c r="AR178" s="20">
        <f>'Pine Stumpage Quarterly'!AR179</f>
        <v>21.31</v>
      </c>
      <c r="AS178" s="20">
        <f>'Pine Stumpage Quarterly'!AS179</f>
        <v>25.8</v>
      </c>
      <c r="AT178" s="20">
        <f>'Pine Stumpage Quarterly'!AT179</f>
        <v>24.38</v>
      </c>
      <c r="AU178" s="20">
        <f>'Pine Stumpage Quarterly'!AU179</f>
        <v>32.03</v>
      </c>
      <c r="AV178" s="3"/>
      <c r="AW178" s="3"/>
      <c r="AX178" s="3"/>
      <c r="AY178" s="4">
        <f>SUMPRODUCT(D178:F178,'Price Average'!D$49:F$49)+SUMPRODUCT(H178:T178,'Price Average'!H$49:T$49)+SUMPRODUCT(V178:Y178,'Price Average'!V$49:Y$49)</f>
        <v>155.53536137977036</v>
      </c>
      <c r="AZ178" s="27">
        <f>SUMPRODUCT(Z178:AB178,'Price Average'!Z$49:AB$49)+SUMPRODUCT(AD178:AO178,'Price Average'!AD$49:AO$49)+SUMPRODUCT(AR178:AU178,'Price Average'!AR$49:AU$49)</f>
        <v>23.222037181996086</v>
      </c>
      <c r="BA178" s="5" t="str">
        <f t="shared" si="16"/>
        <v>2020:2</v>
      </c>
      <c r="BB178" s="3">
        <f t="shared" si="17"/>
        <v>155.53536137977036</v>
      </c>
    </row>
    <row r="179" spans="1:54" x14ac:dyDescent="0.25">
      <c r="A179" s="2">
        <v>2020</v>
      </c>
      <c r="B179" s="17">
        <v>3</v>
      </c>
      <c r="C179" s="2">
        <v>175</v>
      </c>
      <c r="D179" s="20">
        <f>'Pine Stumpage Quarterly'!D180</f>
        <v>153</v>
      </c>
      <c r="E179" s="20">
        <f>'Pine Stumpage Quarterly'!E180</f>
        <v>165</v>
      </c>
      <c r="F179" s="20">
        <f>'Pine Stumpage Quarterly'!F180</f>
        <v>168</v>
      </c>
      <c r="G179" s="20">
        <f>'Pine Stumpage Quarterly'!G180</f>
        <v>158</v>
      </c>
      <c r="H179" s="20">
        <f>'Pine Stumpage Quarterly'!H180</f>
        <v>199</v>
      </c>
      <c r="I179" s="20">
        <f>'Pine Stumpage Quarterly'!I180</f>
        <v>185</v>
      </c>
      <c r="J179" s="20">
        <f>'Pine Stumpage Quarterly'!J180</f>
        <v>144</v>
      </c>
      <c r="K179" s="20">
        <f>'Pine Stumpage Quarterly'!K180</f>
        <v>194</v>
      </c>
      <c r="L179" s="20">
        <f>'Pine Stumpage Quarterly'!L180</f>
        <v>180</v>
      </c>
      <c r="M179" s="20">
        <f>'Pine Stumpage Quarterly'!M180</f>
        <v>146</v>
      </c>
      <c r="N179" s="20">
        <f>'Pine Stumpage Quarterly'!N180</f>
        <v>141</v>
      </c>
      <c r="O179" s="20">
        <f>'Pine Stumpage Quarterly'!O180</f>
        <v>164</v>
      </c>
      <c r="P179" s="20">
        <f>'Pine Stumpage Quarterly'!P180</f>
        <v>131</v>
      </c>
      <c r="Q179" s="20">
        <f>'Pine Stumpage Quarterly'!Q180</f>
        <v>188</v>
      </c>
      <c r="R179" s="20">
        <f>'Pine Stumpage Quarterly'!R180</f>
        <v>135</v>
      </c>
      <c r="S179" s="20">
        <f>'Pine Stumpage Quarterly'!S180</f>
        <v>168</v>
      </c>
      <c r="T179" s="20">
        <f>'Pine Stumpage Quarterly'!T180</f>
        <v>115</v>
      </c>
      <c r="U179" s="20">
        <f>'Pine Stumpage Quarterly'!U180</f>
        <v>119</v>
      </c>
      <c r="V179" s="20">
        <f>'Pine Stumpage Quarterly'!V180</f>
        <v>160</v>
      </c>
      <c r="W179" s="20">
        <f>'Pine Stumpage Quarterly'!W180</f>
        <v>168</v>
      </c>
      <c r="X179" s="20">
        <f>'Pine Stumpage Quarterly'!X180</f>
        <v>151</v>
      </c>
      <c r="Y179" s="20">
        <f>'Pine Stumpage Quarterly'!Y180</f>
        <v>136</v>
      </c>
      <c r="Z179" s="20">
        <f>'Pine Stumpage Quarterly'!Z180</f>
        <v>13.7</v>
      </c>
      <c r="AA179" s="20">
        <f>'Pine Stumpage Quarterly'!AA180</f>
        <v>18.329999999999998</v>
      </c>
      <c r="AB179" s="20">
        <f>'Pine Stumpage Quarterly'!AB180</f>
        <v>16.46</v>
      </c>
      <c r="AC179" s="20">
        <f>'Pine Stumpage Quarterly'!AC180</f>
        <v>14.84</v>
      </c>
      <c r="AD179" s="20">
        <f>'Pine Stumpage Quarterly'!AD180</f>
        <v>39.56</v>
      </c>
      <c r="AE179" s="20">
        <f>'Pine Stumpage Quarterly'!AE180</f>
        <v>31.95</v>
      </c>
      <c r="AF179" s="20">
        <f>'Pine Stumpage Quarterly'!AF180</f>
        <v>18.149999999999999</v>
      </c>
      <c r="AG179" s="20">
        <f>'Pine Stumpage Quarterly'!AG180</f>
        <v>35.93</v>
      </c>
      <c r="AH179" s="20">
        <f>'Pine Stumpage Quarterly'!AH180</f>
        <v>17.940000000000001</v>
      </c>
      <c r="AI179" s="20">
        <f>'Pine Stumpage Quarterly'!AI180</f>
        <v>12.88</v>
      </c>
      <c r="AJ179" s="20">
        <f>'Pine Stumpage Quarterly'!AJ180</f>
        <v>9.41</v>
      </c>
      <c r="AK179" s="20">
        <f>'Pine Stumpage Quarterly'!AK180</f>
        <v>14.57</v>
      </c>
      <c r="AL179" s="20">
        <f>'Pine Stumpage Quarterly'!AL180</f>
        <v>19.41</v>
      </c>
      <c r="AM179" s="20">
        <f>'Pine Stumpage Quarterly'!AM180</f>
        <v>32.22</v>
      </c>
      <c r="AN179" s="20">
        <f>'Pine Stumpage Quarterly'!AN180</f>
        <v>20.69</v>
      </c>
      <c r="AO179" s="20">
        <f>'Pine Stumpage Quarterly'!AO180</f>
        <v>26.72</v>
      </c>
      <c r="AP179" s="20">
        <f>'Pine Stumpage Quarterly'!AP180</f>
        <v>15.09</v>
      </c>
      <c r="AQ179" s="20">
        <f>'Pine Stumpage Quarterly'!AQ180</f>
        <v>14.38</v>
      </c>
      <c r="AR179" s="20">
        <f>'Pine Stumpage Quarterly'!AR180</f>
        <v>20.37</v>
      </c>
      <c r="AS179" s="20">
        <f>'Pine Stumpage Quarterly'!AS180</f>
        <v>24.6</v>
      </c>
      <c r="AT179" s="20">
        <f>'Pine Stumpage Quarterly'!AT180</f>
        <v>29.95</v>
      </c>
      <c r="AU179" s="20">
        <f>'Pine Stumpage Quarterly'!AU180</f>
        <v>30.65</v>
      </c>
      <c r="AV179" s="3"/>
      <c r="AW179" s="3"/>
      <c r="AX179" s="3"/>
      <c r="AY179" s="4">
        <f>SUMPRODUCT(D179:F179,'Price Average'!D$49:F$49)+SUMPRODUCT(H179:T179,'Price Average'!H$49:T$49)+SUMPRODUCT(V179:Y179,'Price Average'!V$49:Y$49)</f>
        <v>153.97627566820717</v>
      </c>
      <c r="AZ179" s="27">
        <f>SUMPRODUCT(Z179:AB179,'Price Average'!Z$49:AB$49)+SUMPRODUCT(AD179:AO179,'Price Average'!AD$49:AO$49)+SUMPRODUCT(AR179:AU179,'Price Average'!AR$49:AU$49)</f>
        <v>22.797886497064585</v>
      </c>
      <c r="BA179" s="5" t="str">
        <f t="shared" si="16"/>
        <v>2020:3</v>
      </c>
      <c r="BB179" s="3">
        <f t="shared" si="17"/>
        <v>153.97627566820717</v>
      </c>
    </row>
    <row r="180" spans="1:54" x14ac:dyDescent="0.25">
      <c r="A180" s="2">
        <v>2020</v>
      </c>
      <c r="B180" s="2">
        <v>4</v>
      </c>
      <c r="C180" s="2">
        <v>176</v>
      </c>
      <c r="D180" s="20">
        <f>'Pine Stumpage Quarterly'!D181</f>
        <v>159</v>
      </c>
      <c r="E180" s="20">
        <f>'Pine Stumpage Quarterly'!E181</f>
        <v>171</v>
      </c>
      <c r="F180" s="20">
        <f>'Pine Stumpage Quarterly'!F181</f>
        <v>180</v>
      </c>
      <c r="G180" s="20">
        <f>'Pine Stumpage Quarterly'!G181</f>
        <v>153</v>
      </c>
      <c r="H180" s="20">
        <f>'Pine Stumpage Quarterly'!H181</f>
        <v>210</v>
      </c>
      <c r="I180" s="20">
        <f>'Pine Stumpage Quarterly'!I181</f>
        <v>205</v>
      </c>
      <c r="J180" s="20">
        <f>'Pine Stumpage Quarterly'!J181</f>
        <v>158</v>
      </c>
      <c r="K180" s="20">
        <f>'Pine Stumpage Quarterly'!K181</f>
        <v>190</v>
      </c>
      <c r="L180" s="20">
        <f>'Pine Stumpage Quarterly'!L181</f>
        <v>179</v>
      </c>
      <c r="M180" s="20">
        <f>'Pine Stumpage Quarterly'!M181</f>
        <v>158</v>
      </c>
      <c r="N180" s="20">
        <f>'Pine Stumpage Quarterly'!N181</f>
        <v>169</v>
      </c>
      <c r="O180" s="20">
        <f>'Pine Stumpage Quarterly'!O181</f>
        <v>165</v>
      </c>
      <c r="P180" s="20">
        <f>'Pine Stumpage Quarterly'!P181</f>
        <v>150</v>
      </c>
      <c r="Q180" s="20">
        <f>'Pine Stumpage Quarterly'!Q181</f>
        <v>230</v>
      </c>
      <c r="R180" s="20">
        <f>'Pine Stumpage Quarterly'!R181</f>
        <v>138</v>
      </c>
      <c r="S180" s="20">
        <f>'Pine Stumpage Quarterly'!S181</f>
        <v>170</v>
      </c>
      <c r="T180" s="20">
        <f>'Pine Stumpage Quarterly'!T181</f>
        <v>99</v>
      </c>
      <c r="U180" s="20">
        <f>'Pine Stumpage Quarterly'!U181</f>
        <v>109</v>
      </c>
      <c r="V180" s="20">
        <f>'Pine Stumpage Quarterly'!V181</f>
        <v>182</v>
      </c>
      <c r="W180" s="20">
        <f>'Pine Stumpage Quarterly'!W181</f>
        <v>226</v>
      </c>
      <c r="X180" s="20">
        <f>'Pine Stumpage Quarterly'!X181</f>
        <v>147</v>
      </c>
      <c r="Y180" s="20">
        <f>'Pine Stumpage Quarterly'!Y181</f>
        <v>156</v>
      </c>
      <c r="Z180" s="20">
        <f>'Pine Stumpage Quarterly'!Z181</f>
        <v>15.95</v>
      </c>
      <c r="AA180" s="20">
        <f>'Pine Stumpage Quarterly'!AA181</f>
        <v>22.19</v>
      </c>
      <c r="AB180" s="20">
        <f>'Pine Stumpage Quarterly'!AB181</f>
        <v>14.61</v>
      </c>
      <c r="AC180" s="20">
        <f>'Pine Stumpage Quarterly'!AC181</f>
        <v>14.82</v>
      </c>
      <c r="AD180" s="20">
        <f>'Pine Stumpage Quarterly'!AD181</f>
        <v>42.6</v>
      </c>
      <c r="AE180" s="20">
        <f>'Pine Stumpage Quarterly'!AE181</f>
        <v>31.12</v>
      </c>
      <c r="AF180" s="20">
        <f>'Pine Stumpage Quarterly'!AF181</f>
        <v>25.23</v>
      </c>
      <c r="AG180" s="20">
        <f>'Pine Stumpage Quarterly'!AG181</f>
        <v>36.99</v>
      </c>
      <c r="AH180" s="20">
        <f>'Pine Stumpage Quarterly'!AH181</f>
        <v>21.49</v>
      </c>
      <c r="AI180" s="20">
        <f>'Pine Stumpage Quarterly'!AI181</f>
        <v>15.47</v>
      </c>
      <c r="AJ180" s="20">
        <f>'Pine Stumpage Quarterly'!AJ181</f>
        <v>10.81</v>
      </c>
      <c r="AK180" s="20">
        <f>'Pine Stumpage Quarterly'!AK181</f>
        <v>14.3</v>
      </c>
      <c r="AL180" s="20">
        <f>'Pine Stumpage Quarterly'!AL181</f>
        <v>20.72</v>
      </c>
      <c r="AM180" s="20">
        <f>'Pine Stumpage Quarterly'!AM181</f>
        <v>33.450000000000003</v>
      </c>
      <c r="AN180" s="20">
        <f>'Pine Stumpage Quarterly'!AN181</f>
        <v>21.88</v>
      </c>
      <c r="AO180" s="20">
        <f>'Pine Stumpage Quarterly'!AO181</f>
        <v>28.85</v>
      </c>
      <c r="AP180" s="20">
        <f>'Pine Stumpage Quarterly'!AP181</f>
        <v>16.079999999999998</v>
      </c>
      <c r="AQ180" s="20">
        <f>'Pine Stumpage Quarterly'!AQ181</f>
        <v>15.4</v>
      </c>
      <c r="AR180" s="20">
        <f>'Pine Stumpage Quarterly'!AR181</f>
        <v>19.72</v>
      </c>
      <c r="AS180" s="20">
        <f>'Pine Stumpage Quarterly'!AS181</f>
        <v>25.22</v>
      </c>
      <c r="AT180" s="20">
        <f>'Pine Stumpage Quarterly'!AT181</f>
        <v>25.54</v>
      </c>
      <c r="AU180" s="20">
        <f>'Pine Stumpage Quarterly'!AU181</f>
        <v>33.47</v>
      </c>
      <c r="AV180" s="3"/>
      <c r="AW180" s="3"/>
      <c r="AX180" s="3"/>
      <c r="AY180" s="4">
        <f>SUMPRODUCT(D180:F180,'Price Average'!D$49:F$49)+SUMPRODUCT(H180:T180,'Price Average'!H$49:T$49)+SUMPRODUCT(V180:Y180,'Price Average'!V$49:Y$49)</f>
        <v>162.94140263947784</v>
      </c>
      <c r="AZ180" s="27">
        <f>SUMPRODUCT(Z180:AB180,'Price Average'!Z$49:AB$49)+SUMPRODUCT(AD180:AO180,'Price Average'!AD$49:AO$49)+SUMPRODUCT(AR180:AU180,'Price Average'!AR$49:AU$49)</f>
        <v>24.378406392694071</v>
      </c>
      <c r="BA180" s="5" t="str">
        <f t="shared" si="16"/>
        <v>2020:4</v>
      </c>
      <c r="BB180" s="3">
        <f t="shared" si="17"/>
        <v>162.94140263947784</v>
      </c>
    </row>
    <row r="181" spans="1:54" x14ac:dyDescent="0.25">
      <c r="A181" s="2">
        <v>2021</v>
      </c>
      <c r="B181" s="17">
        <v>1</v>
      </c>
      <c r="C181" s="2">
        <v>177</v>
      </c>
      <c r="D181" s="20">
        <f>'Pine Stumpage Quarterly'!D182</f>
        <v>158</v>
      </c>
      <c r="E181" s="20">
        <f>'Pine Stumpage Quarterly'!E182</f>
        <v>169</v>
      </c>
      <c r="F181" s="20">
        <f>'Pine Stumpage Quarterly'!F182</f>
        <v>209</v>
      </c>
      <c r="G181" s="20">
        <f>'Pine Stumpage Quarterly'!G182</f>
        <v>169</v>
      </c>
      <c r="H181" s="20">
        <f>'Pine Stumpage Quarterly'!H182</f>
        <v>223</v>
      </c>
      <c r="I181" s="20">
        <f>'Pine Stumpage Quarterly'!I182</f>
        <v>210</v>
      </c>
      <c r="J181" s="20">
        <f>'Pine Stumpage Quarterly'!J182</f>
        <v>164</v>
      </c>
      <c r="K181" s="20">
        <f>'Pine Stumpage Quarterly'!K182</f>
        <v>214</v>
      </c>
      <c r="L181" s="20">
        <f>'Pine Stumpage Quarterly'!L182</f>
        <v>159</v>
      </c>
      <c r="M181" s="20">
        <f>'Pine Stumpage Quarterly'!M182</f>
        <v>160</v>
      </c>
      <c r="N181" s="20">
        <f>'Pine Stumpage Quarterly'!N182</f>
        <v>174</v>
      </c>
      <c r="O181" s="20">
        <f>'Pine Stumpage Quarterly'!O182</f>
        <v>171</v>
      </c>
      <c r="P181" s="20">
        <f>'Pine Stumpage Quarterly'!P182</f>
        <v>164</v>
      </c>
      <c r="Q181" s="20">
        <f>'Pine Stumpage Quarterly'!Q182</f>
        <v>187</v>
      </c>
      <c r="R181" s="20">
        <f>'Pine Stumpage Quarterly'!R182</f>
        <v>152</v>
      </c>
      <c r="S181" s="20">
        <f>'Pine Stumpage Quarterly'!S182</f>
        <v>178</v>
      </c>
      <c r="T181" s="20">
        <f>'Pine Stumpage Quarterly'!T182</f>
        <v>119</v>
      </c>
      <c r="U181" s="20">
        <f>'Pine Stumpage Quarterly'!U182</f>
        <v>109</v>
      </c>
      <c r="V181" s="20">
        <f>'Pine Stumpage Quarterly'!V182</f>
        <v>181</v>
      </c>
      <c r="W181" s="20">
        <f>'Pine Stumpage Quarterly'!W182</f>
        <v>241</v>
      </c>
      <c r="X181" s="20">
        <f>'Pine Stumpage Quarterly'!X182</f>
        <v>138</v>
      </c>
      <c r="Y181" s="20">
        <f>'Pine Stumpage Quarterly'!Y182</f>
        <v>158</v>
      </c>
      <c r="Z181" s="20">
        <f>'Pine Stumpage Quarterly'!Z182</f>
        <v>15.4</v>
      </c>
      <c r="AA181" s="20">
        <f>'Pine Stumpage Quarterly'!AA182</f>
        <v>26.91</v>
      </c>
      <c r="AB181" s="20">
        <f>'Pine Stumpage Quarterly'!AB182</f>
        <v>13.69</v>
      </c>
      <c r="AC181" s="20">
        <f>'Pine Stumpage Quarterly'!AC182</f>
        <v>11.86</v>
      </c>
      <c r="AD181" s="20">
        <f>'Pine Stumpage Quarterly'!AD182</f>
        <v>45.11</v>
      </c>
      <c r="AE181" s="20">
        <f>'Pine Stumpage Quarterly'!AE182</f>
        <v>29.95</v>
      </c>
      <c r="AF181" s="20">
        <f>'Pine Stumpage Quarterly'!AF182</f>
        <v>25.21</v>
      </c>
      <c r="AG181" s="20">
        <f>'Pine Stumpage Quarterly'!AG182</f>
        <v>36.340000000000003</v>
      </c>
      <c r="AH181" s="20">
        <f>'Pine Stumpage Quarterly'!AH182</f>
        <v>23.69</v>
      </c>
      <c r="AI181" s="20">
        <f>'Pine Stumpage Quarterly'!AI182</f>
        <v>15.24</v>
      </c>
      <c r="AJ181" s="20">
        <f>'Pine Stumpage Quarterly'!AJ182</f>
        <v>8.07</v>
      </c>
      <c r="AK181" s="20">
        <f>'Pine Stumpage Quarterly'!AK182</f>
        <v>14.6</v>
      </c>
      <c r="AL181" s="20">
        <f>'Pine Stumpage Quarterly'!AL182</f>
        <v>23.43</v>
      </c>
      <c r="AM181" s="20">
        <f>'Pine Stumpage Quarterly'!AM182</f>
        <v>37.79</v>
      </c>
      <c r="AN181" s="20">
        <f>'Pine Stumpage Quarterly'!AN182</f>
        <v>25.49</v>
      </c>
      <c r="AO181" s="20">
        <f>'Pine Stumpage Quarterly'!AO182</f>
        <v>31.09</v>
      </c>
      <c r="AP181" s="20">
        <f>'Pine Stumpage Quarterly'!AP182</f>
        <v>20.22</v>
      </c>
      <c r="AQ181" s="20">
        <f>'Pine Stumpage Quarterly'!AQ182</f>
        <v>14.3</v>
      </c>
      <c r="AR181" s="20">
        <f>'Pine Stumpage Quarterly'!AR182</f>
        <v>19.309999999999999</v>
      </c>
      <c r="AS181" s="20">
        <f>'Pine Stumpage Quarterly'!AS182</f>
        <v>26.58</v>
      </c>
      <c r="AT181" s="20">
        <f>'Pine Stumpage Quarterly'!AT182</f>
        <v>28.54</v>
      </c>
      <c r="AU181" s="20">
        <f>'Pine Stumpage Quarterly'!AU182</f>
        <v>38.42</v>
      </c>
      <c r="AV181" s="3"/>
      <c r="AW181" s="3"/>
      <c r="AX181" s="3"/>
      <c r="AY181" s="4">
        <f>SUMPRODUCT(D181:F181,'Price Average'!D$49:F$49)+SUMPRODUCT(H181:T181,'Price Average'!H$49:T$49)+SUMPRODUCT(V181:Y181,'Price Average'!V$49:Y$49)</f>
        <v>165.22188527323837</v>
      </c>
      <c r="AZ181" s="27">
        <f>SUMPRODUCT(Z181:AB181,'Price Average'!Z$49:AB$49)+SUMPRODUCT(AD181:AO181,'Price Average'!AD$49:AO$49)+SUMPRODUCT(AR181:AU181,'Price Average'!AR$49:AU$49)</f>
        <v>25.492273972602742</v>
      </c>
      <c r="BA181" s="5" t="str">
        <f t="shared" si="16"/>
        <v>2021:1</v>
      </c>
      <c r="BB181" s="3">
        <f t="shared" si="17"/>
        <v>165.22188527323837</v>
      </c>
    </row>
    <row r="182" spans="1:54" x14ac:dyDescent="0.25">
      <c r="A182" s="2">
        <v>2021</v>
      </c>
      <c r="B182" s="17">
        <v>2</v>
      </c>
      <c r="C182" s="2">
        <v>178</v>
      </c>
      <c r="D182" s="20">
        <f>'Pine Stumpage Quarterly'!D183</f>
        <v>161</v>
      </c>
      <c r="E182" s="20">
        <f>'Pine Stumpage Quarterly'!E183</f>
        <v>173</v>
      </c>
      <c r="F182" s="20">
        <f>'Pine Stumpage Quarterly'!F183</f>
        <v>203</v>
      </c>
      <c r="G182" s="20">
        <f>'Pine Stumpage Quarterly'!G183</f>
        <v>167</v>
      </c>
      <c r="H182" s="20">
        <f>'Pine Stumpage Quarterly'!H183</f>
        <v>216</v>
      </c>
      <c r="I182" s="20">
        <f>'Pine Stumpage Quarterly'!I183</f>
        <v>207</v>
      </c>
      <c r="J182" s="20">
        <f>'Pine Stumpage Quarterly'!J183</f>
        <v>177</v>
      </c>
      <c r="K182" s="20">
        <f>'Pine Stumpage Quarterly'!K183</f>
        <v>203</v>
      </c>
      <c r="L182" s="20">
        <f>'Pine Stumpage Quarterly'!L183</f>
        <v>193</v>
      </c>
      <c r="M182" s="20">
        <f>'Pine Stumpage Quarterly'!M183</f>
        <v>192</v>
      </c>
      <c r="N182" s="20">
        <f>'Pine Stumpage Quarterly'!N183</f>
        <v>152</v>
      </c>
      <c r="O182" s="20">
        <f>'Pine Stumpage Quarterly'!O183</f>
        <v>173</v>
      </c>
      <c r="P182" s="20">
        <f>'Pine Stumpage Quarterly'!P183</f>
        <v>184</v>
      </c>
      <c r="Q182" s="20">
        <f>'Pine Stumpage Quarterly'!Q183</f>
        <v>242</v>
      </c>
      <c r="R182" s="20">
        <f>'Pine Stumpage Quarterly'!R183</f>
        <v>164</v>
      </c>
      <c r="S182" s="20">
        <f>'Pine Stumpage Quarterly'!S183</f>
        <v>178</v>
      </c>
      <c r="T182" s="20">
        <f>'Pine Stumpage Quarterly'!T183</f>
        <v>116</v>
      </c>
      <c r="U182" s="20">
        <f>'Pine Stumpage Quarterly'!U183</f>
        <v>111</v>
      </c>
      <c r="V182" s="20">
        <f>'Pine Stumpage Quarterly'!V183</f>
        <v>197</v>
      </c>
      <c r="W182" s="20">
        <f>'Pine Stumpage Quarterly'!W183</f>
        <v>228</v>
      </c>
      <c r="X182" s="20">
        <f>'Pine Stumpage Quarterly'!X183</f>
        <v>141</v>
      </c>
      <c r="Y182" s="20">
        <f>'Pine Stumpage Quarterly'!Y183</f>
        <v>142</v>
      </c>
      <c r="Z182" s="20">
        <f>'Pine Stumpage Quarterly'!Z183</f>
        <v>16.47</v>
      </c>
      <c r="AA182" s="20">
        <f>'Pine Stumpage Quarterly'!AA183</f>
        <v>27.16</v>
      </c>
      <c r="AB182" s="20">
        <f>'Pine Stumpage Quarterly'!AB183</f>
        <v>13.28</v>
      </c>
      <c r="AC182" s="20">
        <f>'Pine Stumpage Quarterly'!AC183</f>
        <v>13.1</v>
      </c>
      <c r="AD182" s="20">
        <f>'Pine Stumpage Quarterly'!AD183</f>
        <v>48.98</v>
      </c>
      <c r="AE182" s="20">
        <f>'Pine Stumpage Quarterly'!AE183</f>
        <v>32.340000000000003</v>
      </c>
      <c r="AF182" s="20">
        <f>'Pine Stumpage Quarterly'!AF183</f>
        <v>25.77</v>
      </c>
      <c r="AG182" s="20">
        <f>'Pine Stumpage Quarterly'!AG183</f>
        <v>40.54</v>
      </c>
      <c r="AH182" s="20">
        <f>'Pine Stumpage Quarterly'!AH183</f>
        <v>23.1</v>
      </c>
      <c r="AI182" s="20">
        <f>'Pine Stumpage Quarterly'!AI183</f>
        <v>15.43</v>
      </c>
      <c r="AJ182" s="20">
        <f>'Pine Stumpage Quarterly'!AJ183</f>
        <v>8.84</v>
      </c>
      <c r="AK182" s="20">
        <f>'Pine Stumpage Quarterly'!AK183</f>
        <v>13.33</v>
      </c>
      <c r="AL182" s="20">
        <f>'Pine Stumpage Quarterly'!AL183</f>
        <v>19.63</v>
      </c>
      <c r="AM182" s="20">
        <f>'Pine Stumpage Quarterly'!AM183</f>
        <v>30.82</v>
      </c>
      <c r="AN182" s="20">
        <f>'Pine Stumpage Quarterly'!AN183</f>
        <v>25.6</v>
      </c>
      <c r="AO182" s="20">
        <f>'Pine Stumpage Quarterly'!AO183</f>
        <v>25.85</v>
      </c>
      <c r="AP182" s="20">
        <f>'Pine Stumpage Quarterly'!AP183</f>
        <v>18.329999999999998</v>
      </c>
      <c r="AQ182" s="20">
        <f>'Pine Stumpage Quarterly'!AQ183</f>
        <v>12.92</v>
      </c>
      <c r="AR182" s="20">
        <f>'Pine Stumpage Quarterly'!AR183</f>
        <v>19.04</v>
      </c>
      <c r="AS182" s="20">
        <f>'Pine Stumpage Quarterly'!AS183</f>
        <v>24.26</v>
      </c>
      <c r="AT182" s="20">
        <f>'Pine Stumpage Quarterly'!AT183</f>
        <v>26.55</v>
      </c>
      <c r="AU182" s="20">
        <f>'Pine Stumpage Quarterly'!AU183</f>
        <v>33.53</v>
      </c>
      <c r="AV182" s="3"/>
      <c r="AW182" s="3"/>
      <c r="AX182" s="3"/>
      <c r="AY182" s="4">
        <f>SUMPRODUCT(D182:F182,'Price Average'!D$49:F$49)+SUMPRODUCT(H182:T182,'Price Average'!H$49:T$49)+SUMPRODUCT(V182:Y182,'Price Average'!V$49:Y$49)</f>
        <v>170.69019009957597</v>
      </c>
      <c r="AZ182" s="5"/>
      <c r="BA182" s="5"/>
      <c r="BB182" s="3">
        <f t="shared" si="17"/>
        <v>170.69019009957597</v>
      </c>
    </row>
    <row r="183" spans="1:54" x14ac:dyDescent="0.25">
      <c r="A183" s="2">
        <v>2021</v>
      </c>
      <c r="B183" s="17">
        <v>3</v>
      </c>
      <c r="C183" s="2">
        <v>179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3"/>
      <c r="AW183" s="3"/>
      <c r="AX183" s="3"/>
      <c r="AY183" s="5">
        <f>AVERAGE(AY178:AY181)/AVERAGE(AY174:AY177)</f>
        <v>0.99610297574451467</v>
      </c>
      <c r="AZ183" s="5"/>
      <c r="BA183" s="5"/>
      <c r="BB183" s="3"/>
    </row>
    <row r="184" spans="1:54" x14ac:dyDescent="0.25">
      <c r="A184" s="2">
        <v>2021</v>
      </c>
      <c r="B184" s="2">
        <v>4</v>
      </c>
      <c r="C184" s="2">
        <v>180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3"/>
      <c r="AW184" s="3"/>
      <c r="AX184" s="3"/>
      <c r="AY184" s="5"/>
      <c r="AZ184" s="5"/>
      <c r="BA184" s="5"/>
      <c r="BB184" s="3"/>
    </row>
    <row r="185" spans="1:54" x14ac:dyDescent="0.25">
      <c r="A185" s="2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5"/>
      <c r="AZ185" s="5"/>
      <c r="BA185" s="5"/>
      <c r="BB185" s="2"/>
    </row>
    <row r="186" spans="1:54" ht="15.75" x14ac:dyDescent="0.25">
      <c r="A186" s="22" t="s">
        <v>123</v>
      </c>
      <c r="B186" s="2"/>
      <c r="C186" s="2"/>
      <c r="D186" s="10" t="s">
        <v>124</v>
      </c>
      <c r="E186" s="10" t="s">
        <v>124</v>
      </c>
      <c r="F186" s="10" t="s">
        <v>124</v>
      </c>
      <c r="G186" s="10" t="s">
        <v>124</v>
      </c>
      <c r="H186" s="10" t="s">
        <v>124</v>
      </c>
      <c r="I186" s="10" t="s">
        <v>124</v>
      </c>
      <c r="J186" s="10" t="s">
        <v>124</v>
      </c>
      <c r="K186" s="10" t="s">
        <v>124</v>
      </c>
      <c r="L186" s="10" t="s">
        <v>124</v>
      </c>
      <c r="M186" s="10" t="s">
        <v>124</v>
      </c>
      <c r="N186" s="10" t="s">
        <v>124</v>
      </c>
      <c r="O186" s="10" t="s">
        <v>124</v>
      </c>
      <c r="P186" s="10" t="s">
        <v>124</v>
      </c>
      <c r="Q186" s="10" t="s">
        <v>124</v>
      </c>
      <c r="R186" s="10" t="s">
        <v>124</v>
      </c>
      <c r="S186" s="10" t="s">
        <v>124</v>
      </c>
      <c r="T186" s="10" t="s">
        <v>124</v>
      </c>
      <c r="U186" s="10" t="s">
        <v>124</v>
      </c>
      <c r="V186" s="10" t="s">
        <v>124</v>
      </c>
      <c r="W186" s="10" t="s">
        <v>124</v>
      </c>
      <c r="X186" s="10" t="s">
        <v>124</v>
      </c>
      <c r="Y186" s="10" t="s">
        <v>124</v>
      </c>
      <c r="Z186" s="10" t="s">
        <v>125</v>
      </c>
      <c r="AA186" s="10" t="s">
        <v>125</v>
      </c>
      <c r="AB186" s="10" t="s">
        <v>125</v>
      </c>
      <c r="AC186" s="10" t="s">
        <v>125</v>
      </c>
      <c r="AD186" s="10" t="s">
        <v>125</v>
      </c>
      <c r="AE186" s="10" t="s">
        <v>125</v>
      </c>
      <c r="AF186" s="10" t="s">
        <v>125</v>
      </c>
      <c r="AG186" s="10" t="s">
        <v>125</v>
      </c>
      <c r="AH186" s="10" t="s">
        <v>125</v>
      </c>
      <c r="AI186" s="10" t="s">
        <v>125</v>
      </c>
      <c r="AJ186" s="10" t="s">
        <v>125</v>
      </c>
      <c r="AK186" s="10" t="s">
        <v>125</v>
      </c>
      <c r="AL186" s="10" t="s">
        <v>125</v>
      </c>
      <c r="AM186" s="10" t="s">
        <v>125</v>
      </c>
      <c r="AN186" s="10" t="s">
        <v>125</v>
      </c>
      <c r="AO186" s="10" t="s">
        <v>125</v>
      </c>
      <c r="AP186" s="10" t="s">
        <v>125</v>
      </c>
      <c r="AQ186" s="10" t="s">
        <v>125</v>
      </c>
      <c r="AR186" s="10" t="s">
        <v>125</v>
      </c>
      <c r="AS186" s="10" t="s">
        <v>125</v>
      </c>
      <c r="AT186" s="10" t="s">
        <v>125</v>
      </c>
      <c r="AU186" s="10" t="s">
        <v>125</v>
      </c>
      <c r="AV186" s="9" t="s">
        <v>124</v>
      </c>
      <c r="AW186" s="8" t="s">
        <v>125</v>
      </c>
      <c r="AX186" s="26" t="s">
        <v>126</v>
      </c>
      <c r="AY186" s="6" t="s">
        <v>127</v>
      </c>
      <c r="AZ186" s="6" t="s">
        <v>128</v>
      </c>
      <c r="BA186" s="9" t="s">
        <v>124</v>
      </c>
      <c r="BB186" s="8" t="s">
        <v>125</v>
      </c>
    </row>
    <row r="187" spans="1:54" x14ac:dyDescent="0.25">
      <c r="A187" s="2"/>
      <c r="B187" s="2"/>
      <c r="C187" s="2"/>
      <c r="D187" s="10" t="s">
        <v>26</v>
      </c>
      <c r="E187" s="10" t="s">
        <v>27</v>
      </c>
      <c r="F187" s="10" t="s">
        <v>33</v>
      </c>
      <c r="G187" s="10" t="s">
        <v>34</v>
      </c>
      <c r="H187" s="8" t="s">
        <v>40</v>
      </c>
      <c r="I187" s="8" t="s">
        <v>41</v>
      </c>
      <c r="J187" s="10" t="s">
        <v>47</v>
      </c>
      <c r="K187" s="10" t="s">
        <v>48</v>
      </c>
      <c r="L187" s="8" t="s">
        <v>54</v>
      </c>
      <c r="M187" s="8" t="s">
        <v>55</v>
      </c>
      <c r="N187" s="8" t="s">
        <v>61</v>
      </c>
      <c r="O187" s="8" t="s">
        <v>62</v>
      </c>
      <c r="P187" s="10" t="s">
        <v>68</v>
      </c>
      <c r="Q187" s="10" t="s">
        <v>69</v>
      </c>
      <c r="R187" s="10" t="s">
        <v>75</v>
      </c>
      <c r="S187" s="10" t="s">
        <v>76</v>
      </c>
      <c r="T187" s="8" t="s">
        <v>82</v>
      </c>
      <c r="U187" s="8" t="s">
        <v>83</v>
      </c>
      <c r="V187" s="8" t="s">
        <v>107</v>
      </c>
      <c r="W187" s="8" t="s">
        <v>108</v>
      </c>
      <c r="X187" s="10" t="s">
        <v>109</v>
      </c>
      <c r="Y187" s="10" t="s">
        <v>110</v>
      </c>
      <c r="Z187" s="10" t="s">
        <v>26</v>
      </c>
      <c r="AA187" s="10" t="s">
        <v>27</v>
      </c>
      <c r="AB187" s="10" t="s">
        <v>33</v>
      </c>
      <c r="AC187" s="10" t="s">
        <v>34</v>
      </c>
      <c r="AD187" s="8" t="s">
        <v>40</v>
      </c>
      <c r="AE187" s="8" t="s">
        <v>41</v>
      </c>
      <c r="AF187" s="10" t="s">
        <v>47</v>
      </c>
      <c r="AG187" s="10" t="s">
        <v>48</v>
      </c>
      <c r="AH187" s="8" t="s">
        <v>54</v>
      </c>
      <c r="AI187" s="8" t="s">
        <v>55</v>
      </c>
      <c r="AJ187" s="8" t="s">
        <v>61</v>
      </c>
      <c r="AK187" s="8" t="s">
        <v>62</v>
      </c>
      <c r="AL187" s="10" t="s">
        <v>68</v>
      </c>
      <c r="AM187" s="10" t="s">
        <v>69</v>
      </c>
      <c r="AN187" s="10" t="s">
        <v>75</v>
      </c>
      <c r="AO187" s="10" t="s">
        <v>76</v>
      </c>
      <c r="AP187" s="8" t="s">
        <v>82</v>
      </c>
      <c r="AQ187" s="8" t="s">
        <v>83</v>
      </c>
      <c r="AR187" s="8" t="s">
        <v>107</v>
      </c>
      <c r="AS187" s="8" t="s">
        <v>108</v>
      </c>
      <c r="AT187" s="10" t="s">
        <v>109</v>
      </c>
      <c r="AU187" s="10" t="s">
        <v>110</v>
      </c>
      <c r="AV187" s="8" t="s">
        <v>129</v>
      </c>
      <c r="AW187" s="8" t="s">
        <v>129</v>
      </c>
      <c r="AX187" s="2"/>
      <c r="AY187" s="5"/>
      <c r="AZ187" s="5"/>
      <c r="BA187" s="8" t="s">
        <v>130</v>
      </c>
      <c r="BB187" s="8" t="s">
        <v>130</v>
      </c>
    </row>
    <row r="188" spans="1:54" x14ac:dyDescent="0.25">
      <c r="A188" s="2">
        <v>1977</v>
      </c>
      <c r="B188" s="2"/>
      <c r="C188" s="2"/>
      <c r="D188" s="3">
        <f>AVERAGE('Pine Stumpage Quarterly'!D6:D9)</f>
        <v>84.06029831187854</v>
      </c>
      <c r="E188" s="3">
        <f>AVERAGE('Pine Stumpage Quarterly'!E6:E9)</f>
        <v>109.97969170906913</v>
      </c>
      <c r="F188" s="3">
        <f>AVERAGE('Pine Stumpage Quarterly'!F6:F9)</f>
        <v>119.5</v>
      </c>
      <c r="G188" s="3" t="s">
        <v>98</v>
      </c>
      <c r="H188" s="3">
        <f>AVERAGE('Pine Stumpage Quarterly'!H6:H9)</f>
        <v>116.25</v>
      </c>
      <c r="I188" s="3">
        <f>AVERAGE('Pine Stumpage Quarterly'!I6:I9)</f>
        <v>95.111463313240478</v>
      </c>
      <c r="J188" s="3">
        <f>AVERAGE('Pine Stumpage Quarterly'!J6:J9)</f>
        <v>66.734000811798126</v>
      </c>
      <c r="K188" s="3">
        <f>AVERAGE('Pine Stumpage Quarterly'!K6:K9)</f>
        <v>104.86851159755588</v>
      </c>
      <c r="L188" s="3">
        <f>AVERAGE('Pine Stumpage Quarterly'!L6:L9)</f>
        <v>119</v>
      </c>
      <c r="M188" s="3">
        <f>AVERAGE('Pine Stumpage Quarterly'!M6:M9)</f>
        <v>121.5</v>
      </c>
      <c r="N188" s="3">
        <f>AVERAGE('Pine Stumpage Quarterly'!N6:N9)</f>
        <v>101.30480312761796</v>
      </c>
      <c r="O188" s="3">
        <f>AVERAGE('Pine Stumpage Quarterly'!O6:O9)</f>
        <v>116.25</v>
      </c>
      <c r="P188" s="3">
        <f>AVERAGE('Pine Stumpage Quarterly'!P6:P9)</f>
        <v>65.439236641221356</v>
      </c>
      <c r="Q188" s="3">
        <f>AVERAGE('Pine Stumpage Quarterly'!Q6:Q9)</f>
        <v>108.02370010153372</v>
      </c>
      <c r="R188" s="3">
        <f>AVERAGE('Pine Stumpage Quarterly'!R6:R9)</f>
        <v>73.75</v>
      </c>
      <c r="S188" s="3">
        <f>AVERAGE('Pine Stumpage Quarterly'!S6:S9)</f>
        <v>117.98339999999999</v>
      </c>
      <c r="T188" s="3">
        <f>AVERAGE('Pine Stumpage Quarterly'!T6:T9)</f>
        <v>45.868263473053894</v>
      </c>
      <c r="U188" s="3">
        <f>AVERAGE('Pine Stumpage Quarterly'!U6:U9)</f>
        <v>41.625514403292186</v>
      </c>
      <c r="V188" s="3">
        <f>AVERAGE('Pine Stumpage Quarterly'!V6:V9)</f>
        <v>95</v>
      </c>
      <c r="W188" s="3">
        <f>AVERAGE('Pine Stumpage Quarterly'!W6:W9)</f>
        <v>102.5</v>
      </c>
      <c r="X188" s="3">
        <f>AVERAGE('Pine Stumpage Quarterly'!X6:X9)</f>
        <v>46.083333333333343</v>
      </c>
      <c r="Y188" s="3">
        <f>AVERAGE('Pine Stumpage Quarterly'!Y6:Y9)</f>
        <v>70.66379310344827</v>
      </c>
      <c r="Z188" s="3">
        <f>AVERAGE('Pine Stumpage Quarterly'!Z6:Z9)</f>
        <v>8.4697493517718243</v>
      </c>
      <c r="AA188" s="3">
        <f>AVERAGE('Pine Stumpage Quarterly'!AA6:AA9)</f>
        <v>12.182660850599785</v>
      </c>
      <c r="AB188" s="3">
        <f>AVERAGE('Pine Stumpage Quarterly'!AB6:AB9)</f>
        <v>6.625</v>
      </c>
      <c r="AC188" s="3" t="s">
        <v>98</v>
      </c>
      <c r="AD188" s="3">
        <f>AVERAGE('Pine Stumpage Quarterly'!AD6:AD9)</f>
        <v>19.95</v>
      </c>
      <c r="AE188" s="3">
        <f>AVERAGE('Pine Stumpage Quarterly'!AE6:AE9)</f>
        <v>16.405904696132602</v>
      </c>
      <c r="AF188" s="3">
        <f>AVERAGE('Pine Stumpage Quarterly'!AF6:AF9)</f>
        <v>8.6107899022801302</v>
      </c>
      <c r="AG188" s="3">
        <f>AVERAGE('Pine Stumpage Quarterly'!AG6:AG9)</f>
        <v>14.214376053962896</v>
      </c>
      <c r="AH188" s="3">
        <f>AVERAGE('Pine Stumpage Quarterly'!AH6:AH9)</f>
        <v>7</v>
      </c>
      <c r="AI188" s="3">
        <f>AVERAGE('Pine Stumpage Quarterly'!AI6:AI9)</f>
        <v>7.6550000000000002</v>
      </c>
      <c r="AJ188" s="3">
        <f>AVERAGE('Pine Stumpage Quarterly'!AJ6:AJ9)</f>
        <v>7.5477941176470571</v>
      </c>
      <c r="AK188" s="3">
        <f>AVERAGE('Pine Stumpage Quarterly'!AK6:AK9)</f>
        <v>8.5625</v>
      </c>
      <c r="AL188" s="3">
        <f>AVERAGE('Pine Stumpage Quarterly'!AL6:AL9)</f>
        <v>5.9964430894308931</v>
      </c>
      <c r="AM188" s="3">
        <f>AVERAGE('Pine Stumpage Quarterly'!AM6:AM9)</f>
        <v>7.5577830188679247</v>
      </c>
      <c r="AN188" s="3">
        <f>AVERAGE('Pine Stumpage Quarterly'!AN6:AN9)</f>
        <v>7.5875000000000004</v>
      </c>
      <c r="AO188" s="3">
        <f>AVERAGE('Pine Stumpage Quarterly'!AO6:AO9)</f>
        <v>13.450892857142856</v>
      </c>
      <c r="AP188" s="3">
        <f>AVERAGE('Pine Stumpage Quarterly'!AP6:AP9)</f>
        <v>5.6428571428571423</v>
      </c>
      <c r="AQ188" s="3">
        <f>AVERAGE('Pine Stumpage Quarterly'!AQ6:AQ9)</f>
        <v>5.5509259259259256</v>
      </c>
      <c r="AR188" s="3">
        <f>AVERAGE('Pine Stumpage Quarterly'!AR6:AR9)</f>
        <v>6.375</v>
      </c>
      <c r="AS188" s="3">
        <f>AVERAGE('Pine Stumpage Quarterly'!AS6:AS9)</f>
        <v>6.25</v>
      </c>
      <c r="AT188" s="3">
        <f>AVERAGE('Pine Stumpage Quarterly'!AT6:AT9)</f>
        <v>5.6781914893617031</v>
      </c>
      <c r="AU188" s="3">
        <f>AVERAGE('Pine Stumpage Quarterly'!AU6:AU9)</f>
        <v>7.090544871794874</v>
      </c>
      <c r="AV188" s="3">
        <f t="shared" ref="AV188:AV231" si="18">SUMPRODUCT(D188:Y188,D$234:Y$234)</f>
        <v>96.945902894472766</v>
      </c>
      <c r="AW188" s="3">
        <f t="shared" ref="AW188:AW231" si="19">SUMPRODUCT(Z188:AU188,Z$234:AU$234)</f>
        <v>10.631052844982985</v>
      </c>
      <c r="AX188" s="2">
        <v>3.117161716171617</v>
      </c>
      <c r="AY188" s="5">
        <f t="shared" ref="AY188:AY231" si="20">AZ$220/AZ188</f>
        <v>3.5397277602089927</v>
      </c>
      <c r="AZ188" s="5">
        <v>60.608333333333327</v>
      </c>
      <c r="BA188" s="5">
        <f t="shared" ref="BA188:BA231" si="21">AV188*$AY188</f>
        <v>343.16210371409056</v>
      </c>
      <c r="BB188" s="5">
        <f t="shared" ref="BB188:BB231" si="22">AW188*$AY188</f>
        <v>37.631032875635064</v>
      </c>
    </row>
    <row r="189" spans="1:54" x14ac:dyDescent="0.25">
      <c r="A189" s="2">
        <v>1978</v>
      </c>
      <c r="B189" s="2"/>
      <c r="C189" s="2"/>
      <c r="D189" s="3">
        <f>AVERAGE('Pine Stumpage Quarterly'!D10:D13)</f>
        <v>112.6601788329608</v>
      </c>
      <c r="E189" s="3">
        <f>AVERAGE('Pine Stumpage Quarterly'!E10:E13)</f>
        <v>135.04624363962884</v>
      </c>
      <c r="F189" s="3">
        <f>AVERAGE('Pine Stumpage Quarterly'!F10:F13)</f>
        <v>148.75</v>
      </c>
      <c r="G189" s="3" t="s">
        <v>98</v>
      </c>
      <c r="H189" s="3">
        <f>AVERAGE('Pine Stumpage Quarterly'!H10:H13)</f>
        <v>131.25</v>
      </c>
      <c r="I189" s="3">
        <f>AVERAGE('Pine Stumpage Quarterly'!I10:I13)</f>
        <v>123.90713988775721</v>
      </c>
      <c r="J189" s="3">
        <f>AVERAGE('Pine Stumpage Quarterly'!J10:J13)</f>
        <v>88.014443241780526</v>
      </c>
      <c r="K189" s="3">
        <f>AVERAGE('Pine Stumpage Quarterly'!K10:K13)</f>
        <v>115.14063890371946</v>
      </c>
      <c r="L189" s="3">
        <f>AVERAGE('Pine Stumpage Quarterly'!L10:L13)</f>
        <v>144.75</v>
      </c>
      <c r="M189" s="3">
        <f>AVERAGE('Pine Stumpage Quarterly'!M10:M13)</f>
        <v>146.75</v>
      </c>
      <c r="N189" s="3">
        <f>AVERAGE('Pine Stumpage Quarterly'!N10:N13)</f>
        <v>137.76654565763752</v>
      </c>
      <c r="O189" s="3">
        <f>AVERAGE('Pine Stumpage Quarterly'!O10:O13)</f>
        <v>159.75</v>
      </c>
      <c r="P189" s="3">
        <f>AVERAGE('Pine Stumpage Quarterly'!P10:P13)</f>
        <v>79.630916030534337</v>
      </c>
      <c r="Q189" s="3">
        <f>AVERAGE('Pine Stumpage Quarterly'!Q10:Q13)</f>
        <v>112.35631646448996</v>
      </c>
      <c r="R189" s="3">
        <f>AVERAGE('Pine Stumpage Quarterly'!R10:R13)</f>
        <v>87.5</v>
      </c>
      <c r="S189" s="3">
        <f>AVERAGE('Pine Stumpage Quarterly'!S10:S13)</f>
        <v>128.88315999999998</v>
      </c>
      <c r="T189" s="3">
        <f>AVERAGE('Pine Stumpage Quarterly'!T10:T13)</f>
        <v>59.109281437125752</v>
      </c>
      <c r="U189" s="3">
        <f>AVERAGE('Pine Stumpage Quarterly'!U10:U13)</f>
        <v>51.25</v>
      </c>
      <c r="V189" s="3">
        <f>AVERAGE('Pine Stumpage Quarterly'!V10:V13)</f>
        <v>140.75</v>
      </c>
      <c r="W189" s="3">
        <f>AVERAGE('Pine Stumpage Quarterly'!W10:W13)</f>
        <v>144.75</v>
      </c>
      <c r="X189" s="3">
        <f>AVERAGE('Pine Stumpage Quarterly'!X10:X13)</f>
        <v>70.975000000000009</v>
      </c>
      <c r="Y189" s="3">
        <f>AVERAGE('Pine Stumpage Quarterly'!Y10:Y13)</f>
        <v>85.469164456233415</v>
      </c>
      <c r="Z189" s="3">
        <f>AVERAGE('Pine Stumpage Quarterly'!Z10:Z13)</f>
        <v>9.0947493517718243</v>
      </c>
      <c r="AA189" s="3">
        <f>AVERAGE('Pine Stumpage Quarterly'!AA10:AA13)</f>
        <v>13.789122137404581</v>
      </c>
      <c r="AB189" s="3">
        <f>AVERAGE('Pine Stumpage Quarterly'!AB10:AB13)</f>
        <v>8.5875000000000004</v>
      </c>
      <c r="AC189" s="3" t="s">
        <v>98</v>
      </c>
      <c r="AD189" s="3">
        <f>AVERAGE('Pine Stumpage Quarterly'!AD10:AD13)</f>
        <v>19.5</v>
      </c>
      <c r="AE189" s="3">
        <f>AVERAGE('Pine Stumpage Quarterly'!AE10:AE13)</f>
        <v>17.161256906077352</v>
      </c>
      <c r="AF189" s="3">
        <f>AVERAGE('Pine Stumpage Quarterly'!AF10:AF13)</f>
        <v>9.216001628664495</v>
      </c>
      <c r="AG189" s="3">
        <f>AVERAGE('Pine Stumpage Quarterly'!AG10:AG13)</f>
        <v>15.325042158516016</v>
      </c>
      <c r="AH189" s="3">
        <f>AVERAGE('Pine Stumpage Quarterly'!AH10:AH13)</f>
        <v>7.875</v>
      </c>
      <c r="AI189" s="3">
        <f>AVERAGE('Pine Stumpage Quarterly'!AI10:AI13)</f>
        <v>9.1875</v>
      </c>
      <c r="AJ189" s="3">
        <f>AVERAGE('Pine Stumpage Quarterly'!AJ10:AJ13)</f>
        <v>9.5772058823529385</v>
      </c>
      <c r="AK189" s="3">
        <f>AVERAGE('Pine Stumpage Quarterly'!AK10:AK13)</f>
        <v>10.8125</v>
      </c>
      <c r="AL189" s="3">
        <f>AVERAGE('Pine Stumpage Quarterly'!AL10:AL13)</f>
        <v>5.9949186991869903</v>
      </c>
      <c r="AM189" s="3">
        <f>AVERAGE('Pine Stumpage Quarterly'!AM10:AM13)</f>
        <v>8.058962264150944</v>
      </c>
      <c r="AN189" s="3">
        <f>AVERAGE('Pine Stumpage Quarterly'!AN10:AN13)</f>
        <v>9.4500000000000011</v>
      </c>
      <c r="AO189" s="3">
        <f>AVERAGE('Pine Stumpage Quarterly'!AO10:AO13)</f>
        <v>14.573724489795916</v>
      </c>
      <c r="AP189" s="3">
        <f>AVERAGE('Pine Stumpage Quarterly'!AP10:AP13)</f>
        <v>6.0580357142857144</v>
      </c>
      <c r="AQ189" s="3">
        <f>AVERAGE('Pine Stumpage Quarterly'!AQ10:AQ13)</f>
        <v>5.9999999999999991</v>
      </c>
      <c r="AR189" s="3">
        <f>AVERAGE('Pine Stumpage Quarterly'!AR10:AR13)</f>
        <v>7.7</v>
      </c>
      <c r="AS189" s="3">
        <f>AVERAGE('Pine Stumpage Quarterly'!AS10:AS13)</f>
        <v>7.8</v>
      </c>
      <c r="AT189" s="3">
        <f>AVERAGE('Pine Stumpage Quarterly'!AT10:AT13)</f>
        <v>6.1861702127659584</v>
      </c>
      <c r="AU189" s="3">
        <f>AVERAGE('Pine Stumpage Quarterly'!AU10:AU13)</f>
        <v>7.0000000000000018</v>
      </c>
      <c r="AV189" s="3">
        <f t="shared" si="18"/>
        <v>119.51743935874501</v>
      </c>
      <c r="AW189" s="3">
        <f t="shared" si="19"/>
        <v>11.368165816100161</v>
      </c>
      <c r="AX189" s="2">
        <v>2.897239263803681</v>
      </c>
      <c r="AY189" s="5">
        <f t="shared" si="20"/>
        <v>3.2887634133878385</v>
      </c>
      <c r="AZ189" s="5">
        <v>65.233333333333334</v>
      </c>
      <c r="BA189" s="5">
        <f t="shared" si="21"/>
        <v>393.06458182484022</v>
      </c>
      <c r="BB189" s="5">
        <f t="shared" si="22"/>
        <v>37.387207813316508</v>
      </c>
    </row>
    <row r="190" spans="1:54" x14ac:dyDescent="0.25">
      <c r="A190" s="2">
        <v>1979</v>
      </c>
      <c r="B190" s="2"/>
      <c r="C190" s="2"/>
      <c r="D190" s="3">
        <f>AVERAGE('Pine Stumpage Quarterly'!D14:D17)</f>
        <v>143.48417867879445</v>
      </c>
      <c r="E190" s="3">
        <f>AVERAGE('Pine Stumpage Quarterly'!E14:E17)</f>
        <v>167.29881771924573</v>
      </c>
      <c r="F190" s="3">
        <f>AVERAGE('Pine Stumpage Quarterly'!F14:F17)</f>
        <v>185.5</v>
      </c>
      <c r="G190" s="3" t="s">
        <v>98</v>
      </c>
      <c r="H190" s="3">
        <f>AVERAGE('Pine Stumpage Quarterly'!H14:H17)</f>
        <v>162.5</v>
      </c>
      <c r="I190" s="3">
        <f>AVERAGE('Pine Stumpage Quarterly'!I14:I17)</f>
        <v>149.14934525046766</v>
      </c>
      <c r="J190" s="3">
        <f>AVERAGE('Pine Stumpage Quarterly'!J14:J17)</f>
        <v>110.22919767284533</v>
      </c>
      <c r="K190" s="3">
        <f>AVERAGE('Pine Stumpage Quarterly'!K14:K17)</f>
        <v>146.89063890371946</v>
      </c>
      <c r="L190" s="3">
        <f>AVERAGE('Pine Stumpage Quarterly'!L14:L17)</f>
        <v>175.5</v>
      </c>
      <c r="M190" s="3">
        <f>AVERAGE('Pine Stumpage Quarterly'!M14:M17)</f>
        <v>180</v>
      </c>
      <c r="N190" s="3">
        <f>AVERAGE('Pine Stumpage Quarterly'!N14:N17)</f>
        <v>172.88871823512983</v>
      </c>
      <c r="O190" s="3">
        <f>AVERAGE('Pine Stumpage Quarterly'!O14:O17)</f>
        <v>191.25</v>
      </c>
      <c r="P190" s="3">
        <f>AVERAGE('Pine Stumpage Quarterly'!P14:P17)</f>
        <v>101.40916030534349</v>
      </c>
      <c r="Q190" s="3">
        <f>AVERAGE('Pine Stumpage Quarterly'!Q14:Q17)</f>
        <v>145.47341420402932</v>
      </c>
      <c r="R190" s="3">
        <f>AVERAGE('Pine Stumpage Quarterly'!R14:R17)</f>
        <v>109.25</v>
      </c>
      <c r="S190" s="3">
        <f>AVERAGE('Pine Stumpage Quarterly'!S14:S17)</f>
        <v>160.57367999999997</v>
      </c>
      <c r="T190" s="3">
        <f>AVERAGE('Pine Stumpage Quarterly'!T14:T17)</f>
        <v>61.034431137724546</v>
      </c>
      <c r="U190" s="3">
        <f>AVERAGE('Pine Stumpage Quarterly'!U14:U17)</f>
        <v>65.75</v>
      </c>
      <c r="V190" s="3">
        <f>AVERAGE('Pine Stumpage Quarterly'!V14:V17)</f>
        <v>178.75</v>
      </c>
      <c r="W190" s="3">
        <f>AVERAGE('Pine Stumpage Quarterly'!W14:W17)</f>
        <v>188.25</v>
      </c>
      <c r="X190" s="3">
        <f>AVERAGE('Pine Stumpage Quarterly'!X14:X17)</f>
        <v>81.756666666666675</v>
      </c>
      <c r="Y190" s="3">
        <f>AVERAGE('Pine Stumpage Quarterly'!Y14:Y17)</f>
        <v>93.649867374005311</v>
      </c>
      <c r="Z190" s="3">
        <f>AVERAGE('Pine Stumpage Quarterly'!Z14:Z17)</f>
        <v>9.6364520311149526</v>
      </c>
      <c r="AA190" s="3">
        <f>AVERAGE('Pine Stumpage Quarterly'!AA14:AA17)</f>
        <v>15.104552889858233</v>
      </c>
      <c r="AB190" s="3">
        <f>AVERAGE('Pine Stumpage Quarterly'!AB14:AB17)</f>
        <v>9.625</v>
      </c>
      <c r="AC190" s="3" t="s">
        <v>98</v>
      </c>
      <c r="AD190" s="3">
        <f>AVERAGE('Pine Stumpage Quarterly'!AD14:AD17)</f>
        <v>22.875</v>
      </c>
      <c r="AE190" s="3">
        <f>AVERAGE('Pine Stumpage Quarterly'!AE14:AE17)</f>
        <v>19.186982044198899</v>
      </c>
      <c r="AF190" s="3">
        <f>AVERAGE('Pine Stumpage Quarterly'!AF14:AF17)</f>
        <v>11.248371335504885</v>
      </c>
      <c r="AG190" s="3">
        <f>AVERAGE('Pine Stumpage Quarterly'!AG14:AG17)</f>
        <v>18.113406408094427</v>
      </c>
      <c r="AH190" s="3">
        <f>AVERAGE('Pine Stumpage Quarterly'!AH14:AH17)</f>
        <v>8.625</v>
      </c>
      <c r="AI190" s="3">
        <f>AVERAGE('Pine Stumpage Quarterly'!AI14:AI17)</f>
        <v>9.375</v>
      </c>
      <c r="AJ190" s="3">
        <f>AVERAGE('Pine Stumpage Quarterly'!AJ14:AJ17)</f>
        <v>9.5147058823529385</v>
      </c>
      <c r="AK190" s="3">
        <f>AVERAGE('Pine Stumpage Quarterly'!AK14:AK17)</f>
        <v>10.75</v>
      </c>
      <c r="AL190" s="3">
        <f>AVERAGE('Pine Stumpage Quarterly'!AL14:AL17)</f>
        <v>6.5284552845528445</v>
      </c>
      <c r="AM190" s="3">
        <f>AVERAGE('Pine Stumpage Quarterly'!AM14:AM17)</f>
        <v>7.8608490566037741</v>
      </c>
      <c r="AN190" s="3">
        <f>AVERAGE('Pine Stumpage Quarterly'!AN14:AN17)</f>
        <v>9.7937499999999993</v>
      </c>
      <c r="AO190" s="3">
        <f>AVERAGE('Pine Stumpage Quarterly'!AO14:AO17)</f>
        <v>13.144770408163264</v>
      </c>
      <c r="AP190" s="3">
        <f>AVERAGE('Pine Stumpage Quarterly'!AP14:AP17)</f>
        <v>5.8839285714285712</v>
      </c>
      <c r="AQ190" s="3">
        <f>AVERAGE('Pine Stumpage Quarterly'!AQ14:AQ17)</f>
        <v>5.9999999999999991</v>
      </c>
      <c r="AR190" s="3">
        <f>AVERAGE('Pine Stumpage Quarterly'!AR14:AR17)</f>
        <v>8.875</v>
      </c>
      <c r="AS190" s="3">
        <f>AVERAGE('Pine Stumpage Quarterly'!AS14:AS17)</f>
        <v>9.5</v>
      </c>
      <c r="AT190" s="3">
        <f>AVERAGE('Pine Stumpage Quarterly'!AT14:AT17)</f>
        <v>6.4361702127659584</v>
      </c>
      <c r="AU190" s="3">
        <f>AVERAGE('Pine Stumpage Quarterly'!AU14:AU17)</f>
        <v>7.215544871794874</v>
      </c>
      <c r="AV190" s="3">
        <f t="shared" si="18"/>
        <v>147.00617053894382</v>
      </c>
      <c r="AW190" s="3">
        <f t="shared" si="19"/>
        <v>12.652620557628619</v>
      </c>
      <c r="AX190" s="2">
        <v>2.6019283746556479</v>
      </c>
      <c r="AY190" s="5">
        <f t="shared" si="20"/>
        <v>2.9560730279021703</v>
      </c>
      <c r="AZ190" s="5">
        <v>72.575000000000003</v>
      </c>
      <c r="BA190" s="5">
        <f t="shared" si="21"/>
        <v>434.56097566535846</v>
      </c>
      <c r="BB190" s="5">
        <f t="shared" si="22"/>
        <v>37.40207036268648</v>
      </c>
    </row>
    <row r="191" spans="1:54" x14ac:dyDescent="0.25">
      <c r="A191" s="2">
        <v>1980</v>
      </c>
      <c r="B191" s="2"/>
      <c r="C191" s="2"/>
      <c r="D191" s="3">
        <f>AVERAGE('Pine Stumpage Quarterly'!D18:D21)</f>
        <v>108.30116395590844</v>
      </c>
      <c r="E191" s="3">
        <f>AVERAGE('Pine Stumpage Quarterly'!E18:E21)</f>
        <v>128.59506135887457</v>
      </c>
      <c r="F191" s="3">
        <f>AVERAGE('Pine Stumpage Quarterly'!F18:F21)</f>
        <v>168</v>
      </c>
      <c r="G191" s="3" t="s">
        <v>98</v>
      </c>
      <c r="H191" s="3">
        <f>AVERAGE('Pine Stumpage Quarterly'!H18:H21)</f>
        <v>120</v>
      </c>
      <c r="I191" s="3">
        <f>AVERAGE('Pine Stumpage Quarterly'!I18:I21)</f>
        <v>112.21211806277282</v>
      </c>
      <c r="J191" s="3">
        <f>AVERAGE('Pine Stumpage Quarterly'!J18:J21)</f>
        <v>93.064132052496277</v>
      </c>
      <c r="K191" s="3">
        <f>AVERAGE('Pine Stumpage Quarterly'!K18:K21)</f>
        <v>123.58352613157734</v>
      </c>
      <c r="L191" s="3">
        <f>AVERAGE('Pine Stumpage Quarterly'!L18:L21)</f>
        <v>167.75</v>
      </c>
      <c r="M191" s="3">
        <f>AVERAGE('Pine Stumpage Quarterly'!M18:M21)</f>
        <v>158.5</v>
      </c>
      <c r="N191" s="3">
        <f>AVERAGE('Pine Stumpage Quarterly'!N18:N21)</f>
        <v>143.70636693660987</v>
      </c>
      <c r="O191" s="3">
        <f>AVERAGE('Pine Stumpage Quarterly'!O18:O21)</f>
        <v>153.5</v>
      </c>
      <c r="P191" s="3">
        <f>AVERAGE('Pine Stumpage Quarterly'!P18:P21)</f>
        <v>88.57137404580152</v>
      </c>
      <c r="Q191" s="3">
        <f>AVERAGE('Pine Stumpage Quarterly'!Q18:Q21)</f>
        <v>120.91378987869399</v>
      </c>
      <c r="R191" s="3">
        <f>AVERAGE('Pine Stumpage Quarterly'!R18:R21)</f>
        <v>87</v>
      </c>
      <c r="S191" s="3">
        <f>AVERAGE('Pine Stumpage Quarterly'!S18:S21)</f>
        <v>131.12439999999998</v>
      </c>
      <c r="T191" s="3">
        <f>AVERAGE('Pine Stumpage Quarterly'!T18:T21)</f>
        <v>58.34730538922156</v>
      </c>
      <c r="U191" s="3">
        <f>AVERAGE('Pine Stumpage Quarterly'!U18:U21)</f>
        <v>59.536008230452687</v>
      </c>
      <c r="V191" s="3">
        <f>AVERAGE('Pine Stumpage Quarterly'!V18:V21)</f>
        <v>183</v>
      </c>
      <c r="W191" s="3">
        <f>AVERAGE('Pine Stumpage Quarterly'!W18:W21)</f>
        <v>174</v>
      </c>
      <c r="X191" s="3">
        <f>AVERAGE('Pine Stumpage Quarterly'!X18:X21)</f>
        <v>62.156666666666673</v>
      </c>
      <c r="Y191" s="3">
        <f>AVERAGE('Pine Stumpage Quarterly'!Y18:Y21)</f>
        <v>79.043435013262581</v>
      </c>
      <c r="Z191" s="3">
        <f>AVERAGE('Pine Stumpage Quarterly'!Z18:Z21)</f>
        <v>11.064498703543649</v>
      </c>
      <c r="AA191" s="3">
        <f>AVERAGE('Pine Stumpage Quarterly'!AA18:AA21)</f>
        <v>16.461968375136316</v>
      </c>
      <c r="AB191" s="3">
        <f>AVERAGE('Pine Stumpage Quarterly'!AB18:AB21)</f>
        <v>10.875</v>
      </c>
      <c r="AC191" s="3" t="s">
        <v>98</v>
      </c>
      <c r="AD191" s="3">
        <f>AVERAGE('Pine Stumpage Quarterly'!AD18:AD21)</f>
        <v>27</v>
      </c>
      <c r="AE191" s="3">
        <f>AVERAGE('Pine Stumpage Quarterly'!AE18:AE21)</f>
        <v>22.682320441988953</v>
      </c>
      <c r="AF191" s="3">
        <f>AVERAGE('Pine Stumpage Quarterly'!AF18:AF21)</f>
        <v>12.973941368078176</v>
      </c>
      <c r="AG191" s="3">
        <f>AVERAGE('Pine Stumpage Quarterly'!AG18:AG21)</f>
        <v>21.333579258010111</v>
      </c>
      <c r="AH191" s="3">
        <f>AVERAGE('Pine Stumpage Quarterly'!AH18:AH21)</f>
        <v>10.4375</v>
      </c>
      <c r="AI191" s="3">
        <f>AVERAGE('Pine Stumpage Quarterly'!AI18:AI21)</f>
        <v>8.65</v>
      </c>
      <c r="AJ191" s="3">
        <f>AVERAGE('Pine Stumpage Quarterly'!AJ18:AJ21)</f>
        <v>10.058823529411763</v>
      </c>
      <c r="AK191" s="3">
        <f>AVERAGE('Pine Stumpage Quarterly'!AK18:AK21)</f>
        <v>12</v>
      </c>
      <c r="AL191" s="3">
        <f>AVERAGE('Pine Stumpage Quarterly'!AL18:AL21)</f>
        <v>6.8998983739837385</v>
      </c>
      <c r="AM191" s="3">
        <f>AVERAGE('Pine Stumpage Quarterly'!AM18:AM21)</f>
        <v>8.0908018867924554</v>
      </c>
      <c r="AN191" s="3">
        <f>AVERAGE('Pine Stumpage Quarterly'!AN18:AN21)</f>
        <v>11.512499999999999</v>
      </c>
      <c r="AO191" s="3">
        <f>AVERAGE('Pine Stumpage Quarterly'!AO18:AO21)</f>
        <v>13.327933673469389</v>
      </c>
      <c r="AP191" s="3">
        <f>AVERAGE('Pine Stumpage Quarterly'!AP18:AP21)</f>
        <v>5.5119047619047628</v>
      </c>
      <c r="AQ191" s="3">
        <f>AVERAGE('Pine Stumpage Quarterly'!AQ18:AQ21)</f>
        <v>5.7098765432098757</v>
      </c>
      <c r="AR191" s="3">
        <f>AVERAGE('Pine Stumpage Quarterly'!AR18:AR21)</f>
        <v>9</v>
      </c>
      <c r="AS191" s="3">
        <f>AVERAGE('Pine Stumpage Quarterly'!AS18:AS21)</f>
        <v>9.5</v>
      </c>
      <c r="AT191" s="3">
        <f>AVERAGE('Pine Stumpage Quarterly'!AT18:AT21)</f>
        <v>7.507978723404257</v>
      </c>
      <c r="AU191" s="3">
        <f>AVERAGE('Pine Stumpage Quarterly'!AU18:AU21)</f>
        <v>9.0689102564102573</v>
      </c>
      <c r="AV191" s="3">
        <f t="shared" si="18"/>
        <v>124.3881356257332</v>
      </c>
      <c r="AW191" s="3">
        <f t="shared" si="19"/>
        <v>14.538277050585629</v>
      </c>
      <c r="AX191" s="2">
        <v>2.2924757281553396</v>
      </c>
      <c r="AY191" s="5">
        <f t="shared" si="20"/>
        <v>2.6033410860552135</v>
      </c>
      <c r="AZ191" s="5">
        <v>82.408333333333317</v>
      </c>
      <c r="BA191" s="5">
        <f t="shared" si="21"/>
        <v>323.82474409227945</v>
      </c>
      <c r="BB191" s="5">
        <f t="shared" si="22"/>
        <v>37.848093966243177</v>
      </c>
    </row>
    <row r="192" spans="1:54" x14ac:dyDescent="0.25">
      <c r="A192" s="2">
        <v>1981</v>
      </c>
      <c r="B192" s="2"/>
      <c r="C192" s="2"/>
      <c r="D192" s="3">
        <f>AVERAGE('Pine Stumpage Quarterly'!D22:D25)</f>
        <v>130.62668619440379</v>
      </c>
      <c r="E192" s="3">
        <f>AVERAGE('Pine Stumpage Quarterly'!E22:E25)</f>
        <v>156.35097276264588</v>
      </c>
      <c r="F192" s="3">
        <f>AVERAGE('Pine Stumpage Quarterly'!F22:F25)</f>
        <v>181.25</v>
      </c>
      <c r="G192" s="3" t="s">
        <v>98</v>
      </c>
      <c r="H192" s="3">
        <f>AVERAGE('Pine Stumpage Quarterly'!H22:H25)</f>
        <v>151.75</v>
      </c>
      <c r="I192" s="3">
        <f>AVERAGE('Pine Stumpage Quarterly'!I22:I25)</f>
        <v>144.18462897526501</v>
      </c>
      <c r="J192" s="3">
        <f>AVERAGE('Pine Stumpage Quarterly'!J22:J25)</f>
        <v>121.13946015424162</v>
      </c>
      <c r="K192" s="3">
        <f>AVERAGE('Pine Stumpage Quarterly'!K22:K25)</f>
        <v>156.54483300705931</v>
      </c>
      <c r="L192" s="3">
        <f>AVERAGE('Pine Stumpage Quarterly'!L22:L25)</f>
        <v>194.25</v>
      </c>
      <c r="M192" s="3">
        <f>AVERAGE('Pine Stumpage Quarterly'!M22:M25)</f>
        <v>172.25</v>
      </c>
      <c r="N192" s="3">
        <f>AVERAGE('Pine Stumpage Quarterly'!N22:N25)</f>
        <v>169.22298240714883</v>
      </c>
      <c r="O192" s="3">
        <f>AVERAGE('Pine Stumpage Quarterly'!O22:O25)</f>
        <v>184.5</v>
      </c>
      <c r="P192" s="3">
        <f>AVERAGE('Pine Stumpage Quarterly'!P22:P25)</f>
        <v>97.790687022900755</v>
      </c>
      <c r="Q192" s="3">
        <f>AVERAGE('Pine Stumpage Quarterly'!Q22:Q25)</f>
        <v>156.4856249666008</v>
      </c>
      <c r="R192" s="3">
        <f>AVERAGE('Pine Stumpage Quarterly'!R22:R25)</f>
        <v>107.25</v>
      </c>
      <c r="S192" s="3">
        <f>AVERAGE('Pine Stumpage Quarterly'!S22:S25)</f>
        <v>149.11776</v>
      </c>
      <c r="T192" s="3">
        <f>AVERAGE('Pine Stumpage Quarterly'!T22:T25)</f>
        <v>67.40269461077844</v>
      </c>
      <c r="U192" s="3">
        <f>AVERAGE('Pine Stumpage Quarterly'!U22:U25)</f>
        <v>64.951989026063117</v>
      </c>
      <c r="V192" s="3">
        <f>AVERAGE('Pine Stumpage Quarterly'!V22:V25)</f>
        <v>192.75</v>
      </c>
      <c r="W192" s="3">
        <f>AVERAGE('Pine Stumpage Quarterly'!W22:W25)</f>
        <v>196.75</v>
      </c>
      <c r="X192" s="3">
        <f>AVERAGE('Pine Stumpage Quarterly'!X22:X25)</f>
        <v>68.211111111111123</v>
      </c>
      <c r="Y192" s="3">
        <f>AVERAGE('Pine Stumpage Quarterly'!Y22:Y25)</f>
        <v>79.830570291777178</v>
      </c>
      <c r="Z192" s="3">
        <f>AVERAGE('Pine Stumpage Quarterly'!Z22:Z25)</f>
        <v>13.58340535868626</v>
      </c>
      <c r="AA192" s="3">
        <f>AVERAGE('Pine Stumpage Quarterly'!AA22:AA25)</f>
        <v>18.40239912758997</v>
      </c>
      <c r="AB192" s="3">
        <f>AVERAGE('Pine Stumpage Quarterly'!AB22:AB25)</f>
        <v>11.625</v>
      </c>
      <c r="AC192" s="3" t="s">
        <v>98</v>
      </c>
      <c r="AD192" s="3">
        <f>AVERAGE('Pine Stumpage Quarterly'!AD22:AD25)</f>
        <v>27.75</v>
      </c>
      <c r="AE192" s="3">
        <f>AVERAGE('Pine Stumpage Quarterly'!AE22:AE25)</f>
        <v>23.252417127071826</v>
      </c>
      <c r="AF192" s="3">
        <f>AVERAGE('Pine Stumpage Quarterly'!AF22:AF25)</f>
        <v>13.105048859934854</v>
      </c>
      <c r="AG192" s="3">
        <f>AVERAGE('Pine Stumpage Quarterly'!AG22:AG25)</f>
        <v>22.843381112984815</v>
      </c>
      <c r="AH192" s="3">
        <f>AVERAGE('Pine Stumpage Quarterly'!AH22:AH25)</f>
        <v>11.5625</v>
      </c>
      <c r="AI192" s="3">
        <f>AVERAGE('Pine Stumpage Quarterly'!AI22:AI25)</f>
        <v>9.3125</v>
      </c>
      <c r="AJ192" s="3">
        <f>AVERAGE('Pine Stumpage Quarterly'!AJ22:AJ25)</f>
        <v>10.772058823529409</v>
      </c>
      <c r="AK192" s="3">
        <f>AVERAGE('Pine Stumpage Quarterly'!AK22:AK25)</f>
        <v>12.625</v>
      </c>
      <c r="AL192" s="3">
        <f>AVERAGE('Pine Stumpage Quarterly'!AL22:AL25)</f>
        <v>6.7743902439024382</v>
      </c>
      <c r="AM192" s="3">
        <f>AVERAGE('Pine Stumpage Quarterly'!AM22:AM25)</f>
        <v>8.7900943396226445</v>
      </c>
      <c r="AN192" s="3">
        <f>AVERAGE('Pine Stumpage Quarterly'!AN22:AN25)</f>
        <v>11.175000000000001</v>
      </c>
      <c r="AO192" s="3">
        <f>AVERAGE('Pine Stumpage Quarterly'!AO22:AO25)</f>
        <v>13.047704081632652</v>
      </c>
      <c r="AP192" s="3">
        <f>AVERAGE('Pine Stumpage Quarterly'!AP22:AP25)</f>
        <v>5.6160714285714288</v>
      </c>
      <c r="AQ192" s="3">
        <f>AVERAGE('Pine Stumpage Quarterly'!AQ22:AQ25)</f>
        <v>5.3703703703703702</v>
      </c>
      <c r="AR192" s="3">
        <f>AVERAGE('Pine Stumpage Quarterly'!AR22:AR25)</f>
        <v>10.6875</v>
      </c>
      <c r="AS192" s="3">
        <f>AVERAGE('Pine Stumpage Quarterly'!AS22:AS25)</f>
        <v>10.25</v>
      </c>
      <c r="AT192" s="3">
        <f>AVERAGE('Pine Stumpage Quarterly'!AT22:AT25)</f>
        <v>7.587765957446809</v>
      </c>
      <c r="AU192" s="3">
        <f>AVERAGE('Pine Stumpage Quarterly'!AU22:AU25)</f>
        <v>9.2628205128205146</v>
      </c>
      <c r="AV192" s="3">
        <f t="shared" si="18"/>
        <v>146.07633185475149</v>
      </c>
      <c r="AW192" s="3">
        <f t="shared" si="19"/>
        <v>15.396657631790962</v>
      </c>
      <c r="AX192" s="2">
        <v>2.078107810781078</v>
      </c>
      <c r="AY192" s="5">
        <f t="shared" si="20"/>
        <v>2.3594940885345066</v>
      </c>
      <c r="AZ192" s="5">
        <v>90.924999999999997</v>
      </c>
      <c r="BA192" s="5">
        <f t="shared" si="21"/>
        <v>344.666241486091</v>
      </c>
      <c r="BB192" s="5">
        <f t="shared" si="22"/>
        <v>36.328322665400471</v>
      </c>
    </row>
    <row r="193" spans="1:54" x14ac:dyDescent="0.25">
      <c r="A193" s="2">
        <v>1982</v>
      </c>
      <c r="B193" s="2"/>
      <c r="C193" s="2"/>
      <c r="D193" s="3">
        <f>AVERAGE('Pine Stumpage Quarterly'!D26:D29)</f>
        <v>123.65713404763744</v>
      </c>
      <c r="E193" s="3">
        <f>AVERAGE('Pine Stumpage Quarterly'!E26:E29)</f>
        <v>149.29033223585751</v>
      </c>
      <c r="F193" s="3">
        <f>AVERAGE('Pine Stumpage Quarterly'!F26:F29)</f>
        <v>155.75</v>
      </c>
      <c r="G193" s="3" t="s">
        <v>98</v>
      </c>
      <c r="H193" s="3">
        <f>AVERAGE('Pine Stumpage Quarterly'!H26:H29)</f>
        <v>149.5</v>
      </c>
      <c r="I193" s="3">
        <f>AVERAGE('Pine Stumpage Quarterly'!I26:I29)</f>
        <v>134.36925795053003</v>
      </c>
      <c r="J193" s="3">
        <f>AVERAGE('Pine Stumpage Quarterly'!J26:J29)</f>
        <v>107.82536192666754</v>
      </c>
      <c r="K193" s="3">
        <f>AVERAGE('Pine Stumpage Quarterly'!K26:K29)</f>
        <v>153.30525894287234</v>
      </c>
      <c r="L193" s="3">
        <f>AVERAGE('Pine Stumpage Quarterly'!L26:L29)</f>
        <v>150.75</v>
      </c>
      <c r="M193" s="3">
        <f>AVERAGE('Pine Stumpage Quarterly'!M26:M29)</f>
        <v>151.25</v>
      </c>
      <c r="N193" s="3">
        <f>AVERAGE('Pine Stumpage Quarterly'!N26:N29)</f>
        <v>131.24993018709856</v>
      </c>
      <c r="O193" s="3">
        <f>AVERAGE('Pine Stumpage Quarterly'!O26:O29)</f>
        <v>143.75</v>
      </c>
      <c r="P193" s="3">
        <f>AVERAGE('Pine Stumpage Quarterly'!P26:P29)</f>
        <v>82.216564885496169</v>
      </c>
      <c r="Q193" s="3">
        <f>AVERAGE('Pine Stumpage Quarterly'!Q26:Q29)</f>
        <v>138.6285870785016</v>
      </c>
      <c r="R193" s="3">
        <f>AVERAGE('Pine Stumpage Quarterly'!R26:R29)</f>
        <v>88</v>
      </c>
      <c r="S193" s="3">
        <f>AVERAGE('Pine Stumpage Quarterly'!S26:S29)</f>
        <v>147.66728000000001</v>
      </c>
      <c r="T193" s="3">
        <f>AVERAGE('Pine Stumpage Quarterly'!T26:T29)</f>
        <v>56.865269461077844</v>
      </c>
      <c r="U193" s="3" t="s">
        <v>98</v>
      </c>
      <c r="V193" s="3">
        <f>AVERAGE('Pine Stumpage Quarterly'!V26:V29)</f>
        <v>161.5</v>
      </c>
      <c r="W193" s="3">
        <f>AVERAGE('Pine Stumpage Quarterly'!W26:W29)</f>
        <v>161.25</v>
      </c>
      <c r="X193" s="3">
        <f>AVERAGE('Pine Stumpage Quarterly'!X26:X29)</f>
        <v>60.523333333333341</v>
      </c>
      <c r="Y193" s="3">
        <f>AVERAGE('Pine Stumpage Quarterly'!Y26:Y29)</f>
        <v>84.180702917771868</v>
      </c>
      <c r="Z193" s="3">
        <f>AVERAGE('Pine Stumpage Quarterly'!Z26:Z29)</f>
        <v>12.992545375972345</v>
      </c>
      <c r="AA193" s="3">
        <f>AVERAGE('Pine Stumpage Quarterly'!AA26:AA29)</f>
        <v>18.842829880043624</v>
      </c>
      <c r="AB193" s="3">
        <f>AVERAGE('Pine Stumpage Quarterly'!AB26:AB29)</f>
        <v>16</v>
      </c>
      <c r="AC193" s="3" t="s">
        <v>98</v>
      </c>
      <c r="AD193" s="3">
        <f>AVERAGE('Pine Stumpage Quarterly'!AD26:AD29)</f>
        <v>30.5</v>
      </c>
      <c r="AE193" s="3">
        <f>AVERAGE('Pine Stumpage Quarterly'!AE26:AE29)</f>
        <v>25.28280386740332</v>
      </c>
      <c r="AF193" s="3">
        <f>AVERAGE('Pine Stumpage Quarterly'!AF26:AF29)</f>
        <v>13.199511400651465</v>
      </c>
      <c r="AG193" s="3">
        <f>AVERAGE('Pine Stumpage Quarterly'!AG26:AG29)</f>
        <v>24.246838111298473</v>
      </c>
      <c r="AH193" s="3">
        <f>AVERAGE('Pine Stumpage Quarterly'!AH26:AH29)</f>
        <v>16.25</v>
      </c>
      <c r="AI193" s="3">
        <f>AVERAGE('Pine Stumpage Quarterly'!AI26:AI29)</f>
        <v>14</v>
      </c>
      <c r="AJ193" s="3">
        <f>AVERAGE('Pine Stumpage Quarterly'!AJ26:AJ29)</f>
        <v>11.448529411764703</v>
      </c>
      <c r="AK193" s="3">
        <f>AVERAGE('Pine Stumpage Quarterly'!AK26:AK29)</f>
        <v>13.125</v>
      </c>
      <c r="AL193" s="3">
        <f>AVERAGE('Pine Stumpage Quarterly'!AL26:AL29)</f>
        <v>6.8668699186991855</v>
      </c>
      <c r="AM193" s="3">
        <f>AVERAGE('Pine Stumpage Quarterly'!AM26:AM29)</f>
        <v>8.9952830188679265</v>
      </c>
      <c r="AN193" s="3">
        <f>AVERAGE('Pine Stumpage Quarterly'!AN26:AN29)</f>
        <v>11.28125</v>
      </c>
      <c r="AO193" s="3">
        <f>AVERAGE('Pine Stumpage Quarterly'!AO26:AO29)</f>
        <v>14.998086734693876</v>
      </c>
      <c r="AP193" s="3">
        <f>AVERAGE('Pine Stumpage Quarterly'!AP26:AP29)</f>
        <v>4.5714285714285721</v>
      </c>
      <c r="AQ193" s="3">
        <f>AVERAGE('Pine Stumpage Quarterly'!AQ26:AQ29)</f>
        <v>5.3703703703703702</v>
      </c>
      <c r="AR193" s="3">
        <f>AVERAGE('Pine Stumpage Quarterly'!AR26:AR29)</f>
        <v>14.1875</v>
      </c>
      <c r="AS193" s="3">
        <f>AVERAGE('Pine Stumpage Quarterly'!AS26:AS29)</f>
        <v>14.25</v>
      </c>
      <c r="AT193" s="3">
        <f>AVERAGE('Pine Stumpage Quarterly'!AT26:AT29)</f>
        <v>8.8510638297872362</v>
      </c>
      <c r="AU193" s="3">
        <f>AVERAGE('Pine Stumpage Quarterly'!AU26:AU29)</f>
        <v>10.52604166666667</v>
      </c>
      <c r="AV193" s="3">
        <f t="shared" si="18"/>
        <v>124.98938619380399</v>
      </c>
      <c r="AW193" s="3">
        <f t="shared" si="19"/>
        <v>17.085530972543999</v>
      </c>
      <c r="AX193" s="2">
        <v>1.9575129533678757</v>
      </c>
      <c r="AY193" s="5">
        <f t="shared" si="20"/>
        <v>2.2231813471502591</v>
      </c>
      <c r="AZ193" s="5">
        <v>96.5</v>
      </c>
      <c r="BA193" s="5">
        <f t="shared" si="21"/>
        <v>277.87407197782517</v>
      </c>
      <c r="BB193" s="5">
        <f t="shared" si="22"/>
        <v>37.984233764317842</v>
      </c>
    </row>
    <row r="194" spans="1:54" x14ac:dyDescent="0.25">
      <c r="A194" s="2">
        <v>1983</v>
      </c>
      <c r="B194" s="2"/>
      <c r="C194" s="2"/>
      <c r="D194" s="3">
        <f>AVERAGE('Pine Stumpage Quarterly'!D30:D33)</f>
        <v>164.40561165497576</v>
      </c>
      <c r="E194" s="3">
        <f>AVERAGE('Pine Stumpage Quarterly'!E30:E33)</f>
        <v>184.80215504340015</v>
      </c>
      <c r="F194" s="3">
        <f>AVERAGE('Pine Stumpage Quarterly'!F30:F33)</f>
        <v>165</v>
      </c>
      <c r="G194" s="3" t="s">
        <v>98</v>
      </c>
      <c r="H194" s="3">
        <f>AVERAGE('Pine Stumpage Quarterly'!H30:H33)</f>
        <v>180</v>
      </c>
      <c r="I194" s="3">
        <f>AVERAGE('Pine Stumpage Quarterly'!I30:I33)</f>
        <v>171.98960715028062</v>
      </c>
      <c r="J194" s="3">
        <f>AVERAGE('Pine Stumpage Quarterly'!J30:J33)</f>
        <v>120.79972263563792</v>
      </c>
      <c r="K194" s="3">
        <f>AVERAGE('Pine Stumpage Quarterly'!K30:K33)</f>
        <v>173.95389155840297</v>
      </c>
      <c r="L194" s="3">
        <f>AVERAGE('Pine Stumpage Quarterly'!L30:L33)</f>
        <v>159</v>
      </c>
      <c r="M194" s="3">
        <f>AVERAGE('Pine Stumpage Quarterly'!M30:M33)</f>
        <v>157.75</v>
      </c>
      <c r="N194" s="3">
        <f>AVERAGE('Pine Stumpage Quarterly'!N30:N33)</f>
        <v>145.91357162803683</v>
      </c>
      <c r="O194" s="3">
        <f>AVERAGE('Pine Stumpage Quarterly'!O30:O33)</f>
        <v>159.5</v>
      </c>
      <c r="P194" s="3">
        <f>AVERAGE('Pine Stumpage Quarterly'!P30:P33)</f>
        <v>96.643053435114496</v>
      </c>
      <c r="Q194" s="3">
        <f>AVERAGE('Pine Stumpage Quarterly'!Q30:Q33)</f>
        <v>160.18821140383699</v>
      </c>
      <c r="R194" s="3">
        <f>AVERAGE('Pine Stumpage Quarterly'!R30:R33)</f>
        <v>119.75</v>
      </c>
      <c r="S194" s="3">
        <f>AVERAGE('Pine Stumpage Quarterly'!S30:S33)</f>
        <v>173.59904</v>
      </c>
      <c r="T194" s="3">
        <f>AVERAGE('Pine Stumpage Quarterly'!T30:T33)</f>
        <v>83.889221556886227</v>
      </c>
      <c r="U194" s="3">
        <f>AVERAGE('Pine Stumpage Quarterly'!U30:U33)</f>
        <v>83.195473251028801</v>
      </c>
      <c r="V194" s="3">
        <f>AVERAGE('Pine Stumpage Quarterly'!V30:V33)</f>
        <v>161</v>
      </c>
      <c r="W194" s="3">
        <f>AVERAGE('Pine Stumpage Quarterly'!W30:W33)</f>
        <v>169</v>
      </c>
      <c r="X194" s="3">
        <f>AVERAGE('Pine Stumpage Quarterly'!X30:X33)</f>
        <v>69.975000000000009</v>
      </c>
      <c r="Y194" s="3">
        <f>AVERAGE('Pine Stumpage Quarterly'!Y30:Y33)</f>
        <v>114.33123342175065</v>
      </c>
      <c r="Z194" s="3">
        <f>AVERAGE('Pine Stumpage Quarterly'!Z30:Z33)</f>
        <v>15.503889369057909</v>
      </c>
      <c r="AA194" s="3">
        <f>AVERAGE('Pine Stumpage Quarterly'!AA30:AA33)</f>
        <v>18.448745910577973</v>
      </c>
      <c r="AB194" s="3">
        <f>AVERAGE('Pine Stumpage Quarterly'!AB30:AB33)</f>
        <v>16.875</v>
      </c>
      <c r="AC194" s="3" t="s">
        <v>98</v>
      </c>
      <c r="AD194" s="3">
        <f>AVERAGE('Pine Stumpage Quarterly'!AD30:AD33)</f>
        <v>30.375</v>
      </c>
      <c r="AE194" s="3">
        <f>AVERAGE('Pine Stumpage Quarterly'!AE30:AE33)</f>
        <v>26.057320441988956</v>
      </c>
      <c r="AF194" s="3">
        <f>AVERAGE('Pine Stumpage Quarterly'!AF30:AF33)</f>
        <v>13.818811074918568</v>
      </c>
      <c r="AG194" s="3">
        <f>AVERAGE('Pine Stumpage Quarterly'!AG30:AG33)</f>
        <v>24.545109612141644</v>
      </c>
      <c r="AH194" s="3">
        <f>AVERAGE('Pine Stumpage Quarterly'!AH30:AH33)</f>
        <v>17.6875</v>
      </c>
      <c r="AI194" s="3">
        <f>AVERAGE('Pine Stumpage Quarterly'!AI30:AI33)</f>
        <v>15.1875</v>
      </c>
      <c r="AJ194" s="3">
        <f>AVERAGE('Pine Stumpage Quarterly'!AJ30:AJ33)</f>
        <v>12.66176470588235</v>
      </c>
      <c r="AK194" s="3">
        <f>AVERAGE('Pine Stumpage Quarterly'!AK30:AK33)</f>
        <v>14.25</v>
      </c>
      <c r="AL194" s="3">
        <f>AVERAGE('Pine Stumpage Quarterly'!AL30:AL33)</f>
        <v>7.4278455284552836</v>
      </c>
      <c r="AM194" s="3">
        <f>AVERAGE('Pine Stumpage Quarterly'!AM30:AM33)</f>
        <v>9.8797169811320771</v>
      </c>
      <c r="AN194" s="3">
        <f>AVERAGE('Pine Stumpage Quarterly'!AN30:AN33)</f>
        <v>11.875</v>
      </c>
      <c r="AO194" s="3">
        <f>AVERAGE('Pine Stumpage Quarterly'!AO30:AO33)</f>
        <v>16.457142857142856</v>
      </c>
      <c r="AP194" s="3">
        <f>AVERAGE('Pine Stumpage Quarterly'!AP30:AP33)</f>
        <v>7.4642857142857144</v>
      </c>
      <c r="AQ194" s="3">
        <f>AVERAGE('Pine Stumpage Quarterly'!AQ30:AQ33)</f>
        <v>6.9999999999999991</v>
      </c>
      <c r="AR194" s="3">
        <f>AVERAGE('Pine Stumpage Quarterly'!AR30:AR33)</f>
        <v>14.4375</v>
      </c>
      <c r="AS194" s="3">
        <f>AVERAGE('Pine Stumpage Quarterly'!AS30:AS33)</f>
        <v>15.125</v>
      </c>
      <c r="AT194" s="3">
        <f>AVERAGE('Pine Stumpage Quarterly'!AT30:AT33)</f>
        <v>7.9507978723404271</v>
      </c>
      <c r="AU194" s="3">
        <f>AVERAGE('Pine Stumpage Quarterly'!AU30:AU33)</f>
        <v>10.523637820512823</v>
      </c>
      <c r="AV194" s="3">
        <f t="shared" si="18"/>
        <v>148.88354716722986</v>
      </c>
      <c r="AW194" s="3">
        <f t="shared" si="19"/>
        <v>17.829349972115327</v>
      </c>
      <c r="AX194" s="2">
        <v>1.8965863453815264</v>
      </c>
      <c r="AY194" s="5">
        <f t="shared" si="20"/>
        <v>2.1539859437751003</v>
      </c>
      <c r="AZ194" s="5">
        <v>99.600000000000009</v>
      </c>
      <c r="BA194" s="5">
        <f t="shared" si="21"/>
        <v>320.69306785759028</v>
      </c>
      <c r="BB194" s="5">
        <f t="shared" si="22"/>
        <v>38.404169226583392</v>
      </c>
    </row>
    <row r="195" spans="1:54" x14ac:dyDescent="0.25">
      <c r="A195" s="2">
        <v>1984</v>
      </c>
      <c r="B195" s="2"/>
      <c r="C195" s="2"/>
      <c r="D195" s="3">
        <f>AVERAGE('Pine Stumpage Quarterly'!D34:D37)</f>
        <v>143.63886533569723</v>
      </c>
      <c r="E195" s="3">
        <f>AVERAGE('Pine Stumpage Quarterly'!E34:E37)</f>
        <v>171.60431008680035</v>
      </c>
      <c r="F195" s="3">
        <f>AVERAGE('Pine Stumpage Quarterly'!F34:F37)</f>
        <v>160.25</v>
      </c>
      <c r="G195" s="3" t="s">
        <v>98</v>
      </c>
      <c r="H195" s="3">
        <f>AVERAGE('Pine Stumpage Quarterly'!H34:H37)</f>
        <v>169.5</v>
      </c>
      <c r="I195" s="3">
        <f>AVERAGE('Pine Stumpage Quarterly'!I34:I37)</f>
        <v>166.16233631261693</v>
      </c>
      <c r="J195" s="3">
        <f>AVERAGE('Pine Stumpage Quarterly'!J34:J37)</f>
        <v>111.2564605601407</v>
      </c>
      <c r="K195" s="3">
        <f>AVERAGE('Pine Stumpage Quarterly'!K34:K37)</f>
        <v>165.00243222400181</v>
      </c>
      <c r="L195" s="3">
        <f>AVERAGE('Pine Stumpage Quarterly'!L34:L37)</f>
        <v>156</v>
      </c>
      <c r="M195" s="3">
        <f>AVERAGE('Pine Stumpage Quarterly'!M34:M37)</f>
        <v>150.75</v>
      </c>
      <c r="N195" s="3">
        <f>AVERAGE('Pine Stumpage Quarterly'!N34:N37)</f>
        <v>146.57065065624127</v>
      </c>
      <c r="O195" s="3">
        <f>AVERAGE('Pine Stumpage Quarterly'!O34:O37)</f>
        <v>158.5</v>
      </c>
      <c r="P195" s="3">
        <f>AVERAGE('Pine Stumpage Quarterly'!P34:P37)</f>
        <v>99.465954198473241</v>
      </c>
      <c r="Q195" s="3">
        <f>AVERAGE('Pine Stumpage Quarterly'!Q34:Q37)</f>
        <v>158.024421525143</v>
      </c>
      <c r="R195" s="3">
        <f>AVERAGE('Pine Stumpage Quarterly'!R34:R37)</f>
        <v>103.25</v>
      </c>
      <c r="S195" s="3">
        <f>AVERAGE('Pine Stumpage Quarterly'!S34:S37)</f>
        <v>166.7962</v>
      </c>
      <c r="T195" s="3">
        <f>AVERAGE('Pine Stumpage Quarterly'!T34:T37)</f>
        <v>78.071856287425149</v>
      </c>
      <c r="U195" s="3">
        <f>AVERAGE('Pine Stumpage Quarterly'!U34:U37)</f>
        <v>82.894375857338829</v>
      </c>
      <c r="V195" s="3">
        <f>AVERAGE('Pine Stumpage Quarterly'!V34:V37)</f>
        <v>155</v>
      </c>
      <c r="W195" s="3">
        <f>AVERAGE('Pine Stumpage Quarterly'!W34:W37)</f>
        <v>154.25</v>
      </c>
      <c r="X195" s="3">
        <f>AVERAGE('Pine Stumpage Quarterly'!X34:X37)</f>
        <v>67.905000000000001</v>
      </c>
      <c r="Y195" s="3">
        <f>AVERAGE('Pine Stumpage Quarterly'!Y34:Y37)</f>
        <v>126.99370026525197</v>
      </c>
      <c r="Z195" s="3">
        <f>AVERAGE('Pine Stumpage Quarterly'!Z34:Z37)</f>
        <v>15.072061365600693</v>
      </c>
      <c r="AA195" s="3">
        <f>AVERAGE('Pine Stumpage Quarterly'!AA34:AA37)</f>
        <v>18.183615049073065</v>
      </c>
      <c r="AB195" s="3">
        <f>AVERAGE('Pine Stumpage Quarterly'!AB34:AB37)</f>
        <v>19</v>
      </c>
      <c r="AC195" s="3" t="s">
        <v>98</v>
      </c>
      <c r="AD195" s="3">
        <f>AVERAGE('Pine Stumpage Quarterly'!AD34:AD37)</f>
        <v>31.875</v>
      </c>
      <c r="AE195" s="3">
        <f>AVERAGE('Pine Stumpage Quarterly'!AE34:AE37)</f>
        <v>29.806111878453045</v>
      </c>
      <c r="AF195" s="3">
        <f>AVERAGE('Pine Stumpage Quarterly'!AF34:AF37)</f>
        <v>13.676710097719869</v>
      </c>
      <c r="AG195" s="3">
        <f>AVERAGE('Pine Stumpage Quarterly'!AG34:AG37)</f>
        <v>23.141652613827986</v>
      </c>
      <c r="AH195" s="3">
        <f>AVERAGE('Pine Stumpage Quarterly'!AH34:AH37)</f>
        <v>18.375</v>
      </c>
      <c r="AI195" s="3">
        <f>AVERAGE('Pine Stumpage Quarterly'!AI34:AI37)</f>
        <v>16.5</v>
      </c>
      <c r="AJ195" s="3">
        <f>AVERAGE('Pine Stumpage Quarterly'!AJ34:AJ37)</f>
        <v>13.183823529411761</v>
      </c>
      <c r="AK195" s="3">
        <f>AVERAGE('Pine Stumpage Quarterly'!AK34:AK37)</f>
        <v>15.125</v>
      </c>
      <c r="AL195" s="3">
        <f>AVERAGE('Pine Stumpage Quarterly'!AL34:AL37)</f>
        <v>7.8658536585365839</v>
      </c>
      <c r="AM195" s="3">
        <f>AVERAGE('Pine Stumpage Quarterly'!AM34:AM37)</f>
        <v>10.433962264150946</v>
      </c>
      <c r="AN195" s="3">
        <f>AVERAGE('Pine Stumpage Quarterly'!AN34:AN37)</f>
        <v>11.612500000000001</v>
      </c>
      <c r="AO195" s="3">
        <f>AVERAGE('Pine Stumpage Quarterly'!AO34:AO37)</f>
        <v>17.034693877551017</v>
      </c>
      <c r="AP195" s="3">
        <f>AVERAGE('Pine Stumpage Quarterly'!AP34:AP37)</f>
        <v>8.0625</v>
      </c>
      <c r="AQ195" s="3">
        <f>AVERAGE('Pine Stumpage Quarterly'!AQ34:AQ37)</f>
        <v>7.1203703703703702</v>
      </c>
      <c r="AR195" s="3">
        <f>AVERAGE('Pine Stumpage Quarterly'!AR34:AR37)</f>
        <v>17.875</v>
      </c>
      <c r="AS195" s="3">
        <f>AVERAGE('Pine Stumpage Quarterly'!AS34:AS37)</f>
        <v>16.75</v>
      </c>
      <c r="AT195" s="3">
        <f>AVERAGE('Pine Stumpage Quarterly'!AT34:AT37)</f>
        <v>8.0678191489361701</v>
      </c>
      <c r="AU195" s="3">
        <f>AVERAGE('Pine Stumpage Quarterly'!AU34:AU37)</f>
        <v>11.13581730769231</v>
      </c>
      <c r="AV195" s="3">
        <f t="shared" si="18"/>
        <v>144.07203702477722</v>
      </c>
      <c r="AW195" s="3">
        <f t="shared" si="19"/>
        <v>18.613584128032354</v>
      </c>
      <c r="AX195" s="2">
        <v>1.818094321462945</v>
      </c>
      <c r="AY195" s="5">
        <f t="shared" si="20"/>
        <v>2.0651724691159958</v>
      </c>
      <c r="AZ195" s="5">
        <v>103.88333333333333</v>
      </c>
      <c r="BA195" s="5">
        <f t="shared" si="21"/>
        <v>297.53360443303035</v>
      </c>
      <c r="BB195" s="5">
        <f t="shared" si="22"/>
        <v>38.440261492786888</v>
      </c>
    </row>
    <row r="196" spans="1:54" x14ac:dyDescent="0.25">
      <c r="A196" s="2">
        <v>1985</v>
      </c>
      <c r="B196" s="2"/>
      <c r="C196" s="2"/>
      <c r="D196" s="3">
        <f>AVERAGE('Pine Stumpage Quarterly'!D38:D41)</f>
        <v>125.27832806598322</v>
      </c>
      <c r="E196" s="3">
        <f>AVERAGE('Pine Stumpage Quarterly'!E38:E41)</f>
        <v>151.26592337623464</v>
      </c>
      <c r="F196" s="3">
        <f>AVERAGE('Pine Stumpage Quarterly'!F38:F41)</f>
        <v>128.5</v>
      </c>
      <c r="G196" s="3" t="s">
        <v>98</v>
      </c>
      <c r="H196" s="3">
        <f>AVERAGE('Pine Stumpage Quarterly'!H38:H41)</f>
        <v>160.5</v>
      </c>
      <c r="I196" s="3">
        <f>AVERAGE('Pine Stumpage Quarterly'!I38:I41)</f>
        <v>145.14674703803783</v>
      </c>
      <c r="J196" s="3">
        <f>AVERAGE('Pine Stumpage Quarterly'!J38:J41)</f>
        <v>100.1731159518333</v>
      </c>
      <c r="K196" s="3">
        <f>AVERAGE('Pine Stumpage Quarterly'!K38:K41)</f>
        <v>146.90905855134361</v>
      </c>
      <c r="L196" s="3">
        <f>AVERAGE('Pine Stumpage Quarterly'!L38:L41)</f>
        <v>112.5</v>
      </c>
      <c r="M196" s="3">
        <f>AVERAGE('Pine Stumpage Quarterly'!M38:M41)</f>
        <v>114.25</v>
      </c>
      <c r="N196" s="3">
        <f>AVERAGE('Pine Stumpage Quarterly'!N38:N41)</f>
        <v>114.33943032672435</v>
      </c>
      <c r="O196" s="3">
        <f>AVERAGE('Pine Stumpage Quarterly'!O38:O41)</f>
        <v>125.75</v>
      </c>
      <c r="P196" s="3">
        <f>AVERAGE('Pine Stumpage Quarterly'!P38:P41)</f>
        <v>84.085343511450375</v>
      </c>
      <c r="Q196" s="3">
        <f>AVERAGE('Pine Stumpage Quarterly'!Q38:Q41)</f>
        <v>131.37212098541127</v>
      </c>
      <c r="R196" s="3">
        <f>AVERAGE('Pine Stumpage Quarterly'!R38:R41)</f>
        <v>107.5</v>
      </c>
      <c r="S196" s="3">
        <f>AVERAGE('Pine Stumpage Quarterly'!S38:S41)</f>
        <v>153.5616</v>
      </c>
      <c r="T196" s="3">
        <f>AVERAGE('Pine Stumpage Quarterly'!T38:T41)</f>
        <v>64.77095808383234</v>
      </c>
      <c r="U196" s="3">
        <f>AVERAGE('Pine Stumpage Quarterly'!U38:U41)</f>
        <v>76.259259259259267</v>
      </c>
      <c r="V196" s="3">
        <f>AVERAGE('Pine Stumpage Quarterly'!V38:V41)</f>
        <v>113</v>
      </c>
      <c r="W196" s="3">
        <f>AVERAGE('Pine Stumpage Quarterly'!W38:W41)</f>
        <v>108</v>
      </c>
      <c r="X196" s="3">
        <f>AVERAGE('Pine Stumpage Quarterly'!X38:X41)</f>
        <v>68.713333333333352</v>
      </c>
      <c r="Y196" s="3">
        <f>AVERAGE('Pine Stumpage Quarterly'!Y38:Y41)</f>
        <v>102.8652232112069</v>
      </c>
      <c r="Z196" s="3">
        <f>AVERAGE('Pine Stumpage Quarterly'!Z38:Z41)</f>
        <v>16.102420051858253</v>
      </c>
      <c r="AA196" s="3">
        <f>AVERAGE('Pine Stumpage Quarterly'!AA38:AA41)</f>
        <v>19.588876772082877</v>
      </c>
      <c r="AB196" s="3">
        <f>AVERAGE('Pine Stumpage Quarterly'!AB38:AB41)</f>
        <v>14</v>
      </c>
      <c r="AC196" s="3" t="s">
        <v>98</v>
      </c>
      <c r="AD196" s="3">
        <f>AVERAGE('Pine Stumpage Quarterly'!AD38:AD41)</f>
        <v>27.5</v>
      </c>
      <c r="AE196" s="3">
        <f>AVERAGE('Pine Stumpage Quarterly'!AE38:AE41)</f>
        <v>25.970821823204425</v>
      </c>
      <c r="AF196" s="3">
        <f>AVERAGE('Pine Stumpage Quarterly'!AF38:AF41)</f>
        <v>13.153094462540716</v>
      </c>
      <c r="AG196" s="3">
        <f>AVERAGE('Pine Stumpage Quarterly'!AG38:AG41)</f>
        <v>21.425801011804378</v>
      </c>
      <c r="AH196" s="3">
        <f>AVERAGE('Pine Stumpage Quarterly'!AH38:AH41)</f>
        <v>15.25</v>
      </c>
      <c r="AI196" s="3">
        <f>AVERAGE('Pine Stumpage Quarterly'!AI38:AI41)</f>
        <v>14.1875</v>
      </c>
      <c r="AJ196" s="3">
        <f>AVERAGE('Pine Stumpage Quarterly'!AJ38:AJ41)</f>
        <v>12.242647058823527</v>
      </c>
      <c r="AK196" s="3">
        <f>AVERAGE('Pine Stumpage Quarterly'!AK38:AK41)</f>
        <v>14.625</v>
      </c>
      <c r="AL196" s="3">
        <f>AVERAGE('Pine Stumpage Quarterly'!AL38:AL41)</f>
        <v>8.0528455284552827</v>
      </c>
      <c r="AM196" s="3">
        <f>AVERAGE('Pine Stumpage Quarterly'!AM38:AM41)</f>
        <v>10.504716981132077</v>
      </c>
      <c r="AN196" s="3">
        <f>AVERAGE('Pine Stumpage Quarterly'!AN38:AN41)</f>
        <v>11.687500000000002</v>
      </c>
      <c r="AO196" s="3">
        <f>AVERAGE('Pine Stumpage Quarterly'!AO38:AO41)</f>
        <v>15.620918367346938</v>
      </c>
      <c r="AP196" s="3">
        <f>AVERAGE('Pine Stumpage Quarterly'!AP38:AP41)</f>
        <v>10.089285714285715</v>
      </c>
      <c r="AQ196" s="3">
        <f>AVERAGE('Pine Stumpage Quarterly'!AQ38:AQ41)</f>
        <v>7.8703703703703702</v>
      </c>
      <c r="AR196" s="3">
        <f>AVERAGE('Pine Stumpage Quarterly'!AR38:AR41)</f>
        <v>16.125</v>
      </c>
      <c r="AS196" s="3">
        <f>AVERAGE('Pine Stumpage Quarterly'!AS38:AS41)</f>
        <v>15.375</v>
      </c>
      <c r="AT196" s="3">
        <f>AVERAGE('Pine Stumpage Quarterly'!AT38:AT41)</f>
        <v>9.1489361702127674</v>
      </c>
      <c r="AU196" s="3">
        <f>AVERAGE('Pine Stumpage Quarterly'!AU38:AU41)</f>
        <v>11.362179487179489</v>
      </c>
      <c r="AV196" s="3">
        <f t="shared" si="18"/>
        <v>119.93298459823727</v>
      </c>
      <c r="AW196" s="3">
        <f t="shared" si="19"/>
        <v>16.976228755653054</v>
      </c>
      <c r="AX196" s="2">
        <v>1.7555762081784387</v>
      </c>
      <c r="AY196" s="5">
        <f t="shared" si="20"/>
        <v>1.9944561512240475</v>
      </c>
      <c r="AZ196" s="5">
        <v>107.56666666666665</v>
      </c>
      <c r="BA196" s="5">
        <f t="shared" si="21"/>
        <v>239.20107886661327</v>
      </c>
      <c r="BB196" s="5">
        <f t="shared" si="22"/>
        <v>33.858343866298789</v>
      </c>
    </row>
    <row r="197" spans="1:54" x14ac:dyDescent="0.25">
      <c r="A197" s="2">
        <v>1986</v>
      </c>
      <c r="B197" s="2"/>
      <c r="C197" s="2"/>
      <c r="D197" s="3">
        <f>AVERAGE('Pine Stumpage Quarterly'!D42:D45)</f>
        <v>125.29507438526173</v>
      </c>
      <c r="E197" s="3">
        <f>AVERAGE('Pine Stumpage Quarterly'!E42:E45)</f>
        <v>153.1808739898234</v>
      </c>
      <c r="F197" s="3">
        <f>AVERAGE('Pine Stumpage Quarterly'!F42:F45)</f>
        <v>131</v>
      </c>
      <c r="G197" s="3" t="s">
        <v>98</v>
      </c>
      <c r="H197" s="3">
        <f>AVERAGE('Pine Stumpage Quarterly'!H42:H45)</f>
        <v>153.25</v>
      </c>
      <c r="I197" s="3">
        <f>AVERAGE('Pine Stumpage Quarterly'!I42:I45)</f>
        <v>137.6742361255456</v>
      </c>
      <c r="J197" s="3">
        <f>AVERAGE('Pine Stumpage Quarterly'!J42:J45)</f>
        <v>119.04650926802867</v>
      </c>
      <c r="K197" s="3">
        <f>AVERAGE('Pine Stumpage Quarterly'!K42:K45)</f>
        <v>157.35194577920146</v>
      </c>
      <c r="L197" s="3">
        <f>AVERAGE('Pine Stumpage Quarterly'!L42:L45)</f>
        <v>98.25</v>
      </c>
      <c r="M197" s="3">
        <f>AVERAGE('Pine Stumpage Quarterly'!M42:M45)</f>
        <v>101.25</v>
      </c>
      <c r="N197" s="3">
        <f>AVERAGE('Pine Stumpage Quarterly'!N42:N45)</f>
        <v>106.23233733593966</v>
      </c>
      <c r="O197" s="3">
        <f>AVERAGE('Pine Stumpage Quarterly'!O42:O45)</f>
        <v>117.75</v>
      </c>
      <c r="P197" s="3">
        <f>AVERAGE('Pine Stumpage Quarterly'!P42:P45)</f>
        <v>101.09931297709922</v>
      </c>
      <c r="Q197" s="3">
        <f>AVERAGE('Pine Stumpage Quarterly'!Q42:Q45)</f>
        <v>149.10991022283977</v>
      </c>
      <c r="R197" s="3">
        <f>AVERAGE('Pine Stumpage Quarterly'!R42:R45)</f>
        <v>113</v>
      </c>
      <c r="S197" s="3">
        <f>AVERAGE('Pine Stumpage Quarterly'!S42:S45)</f>
        <v>153.65852000000001</v>
      </c>
      <c r="T197" s="3">
        <f>AVERAGE('Pine Stumpage Quarterly'!T42:T45)</f>
        <v>70.856287425149702</v>
      </c>
      <c r="U197" s="3">
        <f>AVERAGE('Pine Stumpage Quarterly'!U42:U45)</f>
        <v>79.421810699588491</v>
      </c>
      <c r="V197" s="3">
        <f>AVERAGE('Pine Stumpage Quarterly'!V42:V45)</f>
        <v>106.5</v>
      </c>
      <c r="W197" s="3">
        <f>AVERAGE('Pine Stumpage Quarterly'!W42:W45)</f>
        <v>110.5</v>
      </c>
      <c r="X197" s="3">
        <f>AVERAGE('Pine Stumpage Quarterly'!X42:X45)</f>
        <v>78.358333333333334</v>
      </c>
      <c r="Y197" s="3">
        <f>AVERAGE('Pine Stumpage Quarterly'!Y42:Y45)</f>
        <v>113.07493368700264</v>
      </c>
      <c r="Z197" s="3">
        <f>AVERAGE('Pine Stumpage Quarterly'!Z42:Z45)</f>
        <v>15.572115384615385</v>
      </c>
      <c r="AA197" s="3">
        <f>AVERAGE('Pine Stumpage Quarterly'!AA42:AA45)</f>
        <v>19.680684296619411</v>
      </c>
      <c r="AB197" s="3">
        <f>AVERAGE('Pine Stumpage Quarterly'!AB42:AB45)</f>
        <v>12.375</v>
      </c>
      <c r="AC197" s="3" t="s">
        <v>98</v>
      </c>
      <c r="AD197" s="3">
        <f>AVERAGE('Pine Stumpage Quarterly'!AD42:AD45)</f>
        <v>25.75</v>
      </c>
      <c r="AE197" s="3">
        <f>AVERAGE('Pine Stumpage Quarterly'!AE42:AE45)</f>
        <v>23.950966850828735</v>
      </c>
      <c r="AF197" s="3">
        <f>AVERAGE('Pine Stumpage Quarterly'!AF42:AF45)</f>
        <v>12.176710097719869</v>
      </c>
      <c r="AG197" s="3">
        <f>AVERAGE('Pine Stumpage Quarterly'!AG42:AG45)</f>
        <v>20.836319561551427</v>
      </c>
      <c r="AH197" s="3">
        <f>AVERAGE('Pine Stumpage Quarterly'!AH42:AH45)</f>
        <v>12.625</v>
      </c>
      <c r="AI197" s="3">
        <f>AVERAGE('Pine Stumpage Quarterly'!AI42:AI45)</f>
        <v>12</v>
      </c>
      <c r="AJ197" s="3">
        <f>AVERAGE('Pine Stumpage Quarterly'!AJ42:AJ45)</f>
        <v>10.007352941176467</v>
      </c>
      <c r="AK197" s="3">
        <f>AVERAGE('Pine Stumpage Quarterly'!AK42:AK45)</f>
        <v>11.375</v>
      </c>
      <c r="AL197" s="3">
        <f>AVERAGE('Pine Stumpage Quarterly'!AL42:AL45)</f>
        <v>7.3368902439024382</v>
      </c>
      <c r="AM197" s="3">
        <f>AVERAGE('Pine Stumpage Quarterly'!AM42:AM45)</f>
        <v>9.2181603773584939</v>
      </c>
      <c r="AN197" s="3">
        <f>AVERAGE('Pine Stumpage Quarterly'!AN42:AN45)</f>
        <v>10.518750000000001</v>
      </c>
      <c r="AO197" s="3">
        <f>AVERAGE('Pine Stumpage Quarterly'!AO42:AO45)</f>
        <v>14.793367346938773</v>
      </c>
      <c r="AP197" s="3">
        <f>AVERAGE('Pine Stumpage Quarterly'!AP42:AP45)</f>
        <v>9.6696428571428577</v>
      </c>
      <c r="AQ197" s="3">
        <f>AVERAGE('Pine Stumpage Quarterly'!AQ42:AQ45)</f>
        <v>8.754629629629628</v>
      </c>
      <c r="AR197" s="3">
        <f>AVERAGE('Pine Stumpage Quarterly'!AR42:AR45)</f>
        <v>10.75</v>
      </c>
      <c r="AS197" s="3">
        <f>AVERAGE('Pine Stumpage Quarterly'!AS42:AS45)</f>
        <v>10.5</v>
      </c>
      <c r="AT197" s="3">
        <f>AVERAGE('Pine Stumpage Quarterly'!AT42:AT45)</f>
        <v>9.7526595744680868</v>
      </c>
      <c r="AU197" s="3">
        <f>AVERAGE('Pine Stumpage Quarterly'!AU42:AU45)</f>
        <v>11.907451923076925</v>
      </c>
      <c r="AV197" s="3">
        <f t="shared" si="18"/>
        <v>119.99456141504959</v>
      </c>
      <c r="AW197" s="3">
        <f t="shared" si="19"/>
        <v>15.728746583191411</v>
      </c>
      <c r="AX197" s="2">
        <v>1.7235401459854016</v>
      </c>
      <c r="AY197" s="5">
        <f t="shared" si="20"/>
        <v>1.9573055576674521</v>
      </c>
      <c r="AZ197" s="5">
        <v>109.60833333333335</v>
      </c>
      <c r="BA197" s="5">
        <f t="shared" si="21"/>
        <v>234.86602194754497</v>
      </c>
      <c r="BB197" s="5">
        <f t="shared" si="22"/>
        <v>30.785963102423494</v>
      </c>
    </row>
    <row r="198" spans="1:54" x14ac:dyDescent="0.25">
      <c r="A198" s="2">
        <v>1987</v>
      </c>
      <c r="B198" s="2"/>
      <c r="C198" s="2"/>
      <c r="D198" s="3">
        <f>AVERAGE('Pine Stumpage Quarterly'!D46:D49)</f>
        <v>118.03137285130657</v>
      </c>
      <c r="E198" s="3">
        <f>AVERAGE('Pine Stumpage Quarterly'!E46:E49)</f>
        <v>142.55549236755462</v>
      </c>
      <c r="F198" s="3">
        <f>AVERAGE('Pine Stumpage Quarterly'!F46:F49)</f>
        <v>118</v>
      </c>
      <c r="G198" s="3" t="s">
        <v>98</v>
      </c>
      <c r="H198" s="3">
        <f>AVERAGE('Pine Stumpage Quarterly'!H46:H49)</f>
        <v>150.5</v>
      </c>
      <c r="I198" s="3">
        <f>AVERAGE('Pine Stumpage Quarterly'!I46:I49)</f>
        <v>142.48960715028059</v>
      </c>
      <c r="J198" s="3">
        <f>AVERAGE('Pine Stumpage Quarterly'!J46:J49)</f>
        <v>130.42950886212958</v>
      </c>
      <c r="K198" s="3">
        <f>AVERAGE('Pine Stumpage Quarterly'!K46:K49)</f>
        <v>159.22601886456658</v>
      </c>
      <c r="L198" s="3">
        <f>AVERAGE('Pine Stumpage Quarterly'!L46:L49)</f>
        <v>110.25</v>
      </c>
      <c r="M198" s="3">
        <f>AVERAGE('Pine Stumpage Quarterly'!M46:M49)</f>
        <v>105.75</v>
      </c>
      <c r="N198" s="3">
        <f>AVERAGE('Pine Stumpage Quarterly'!N46:N49)</f>
        <v>111.7509075677185</v>
      </c>
      <c r="O198" s="3">
        <f>AVERAGE('Pine Stumpage Quarterly'!O46:O49)</f>
        <v>123.75</v>
      </c>
      <c r="P198" s="3">
        <f>AVERAGE('Pine Stumpage Quarterly'!P46:P49)</f>
        <v>95.349923664122116</v>
      </c>
      <c r="Q198" s="3">
        <f>AVERAGE('Pine Stumpage Quarterly'!Q46:Q49)</f>
        <v>131.37930850211086</v>
      </c>
      <c r="R198" s="3">
        <f>AVERAGE('Pine Stumpage Quarterly'!R46:R49)</f>
        <v>103.5</v>
      </c>
      <c r="S198" s="3">
        <f>AVERAGE('Pine Stumpage Quarterly'!S46:S49)</f>
        <v>142.27083999999996</v>
      </c>
      <c r="T198" s="3">
        <f>AVERAGE('Pine Stumpage Quarterly'!T46:T49)</f>
        <v>59.645209580838326</v>
      </c>
      <c r="U198" s="3">
        <f>AVERAGE('Pine Stumpage Quarterly'!U46:U49)</f>
        <v>71.851851851851862</v>
      </c>
      <c r="V198" s="3">
        <f>AVERAGE('Pine Stumpage Quarterly'!V46:V49)</f>
        <v>105.5</v>
      </c>
      <c r="W198" s="3">
        <f>AVERAGE('Pine Stumpage Quarterly'!W46:W49)</f>
        <v>105.5</v>
      </c>
      <c r="X198" s="3">
        <f>AVERAGE('Pine Stumpage Quarterly'!X46:X49)</f>
        <v>71.683333333333337</v>
      </c>
      <c r="Y198" s="3">
        <f>AVERAGE('Pine Stumpage Quarterly'!Y46:Y49)</f>
        <v>122.98872679045091</v>
      </c>
      <c r="Z198" s="3">
        <f>AVERAGE('Pine Stumpage Quarterly'!Z46:Z49)</f>
        <v>14.258059636992222</v>
      </c>
      <c r="AA198" s="3">
        <f>AVERAGE('Pine Stumpage Quarterly'!AA46:AA49)</f>
        <v>17.515839694656488</v>
      </c>
      <c r="AB198" s="3">
        <f>AVERAGE('Pine Stumpage Quarterly'!AB46:AB49)</f>
        <v>12.625</v>
      </c>
      <c r="AC198" s="3" t="s">
        <v>98</v>
      </c>
      <c r="AD198" s="3">
        <f>AVERAGE('Pine Stumpage Quarterly'!AD46:AD49)</f>
        <v>23</v>
      </c>
      <c r="AE198" s="3">
        <f>AVERAGE('Pine Stumpage Quarterly'!AE46:AE49)</f>
        <v>21.639930939226524</v>
      </c>
      <c r="AF198" s="3">
        <f>AVERAGE('Pine Stumpage Quarterly'!AF46:AF49)</f>
        <v>12.878664495114005</v>
      </c>
      <c r="AG198" s="3">
        <f>AVERAGE('Pine Stumpage Quarterly'!AG46:AG49)</f>
        <v>21.399198988195607</v>
      </c>
      <c r="AH198" s="3">
        <f>AVERAGE('Pine Stumpage Quarterly'!AH46:AH49)</f>
        <v>12.395</v>
      </c>
      <c r="AI198" s="3">
        <f>AVERAGE('Pine Stumpage Quarterly'!AI46:AI49)</f>
        <v>10.75</v>
      </c>
      <c r="AJ198" s="3">
        <f>AVERAGE('Pine Stumpage Quarterly'!AJ46:AJ49)</f>
        <v>9.2573529411764675</v>
      </c>
      <c r="AK198" s="3">
        <f>AVERAGE('Pine Stumpage Quarterly'!AK46:AK49)</f>
        <v>10.625</v>
      </c>
      <c r="AL198" s="3">
        <f>AVERAGE('Pine Stumpage Quarterly'!AL46:AL49)</f>
        <v>9.9387195121951208</v>
      </c>
      <c r="AM198" s="3">
        <f>AVERAGE('Pine Stumpage Quarterly'!AM46:AM49)</f>
        <v>11.145047169811324</v>
      </c>
      <c r="AN198" s="3">
        <f>AVERAGE('Pine Stumpage Quarterly'!AN46:AN49)</f>
        <v>11.682500000000001</v>
      </c>
      <c r="AO198" s="3">
        <f>AVERAGE('Pine Stumpage Quarterly'!AO46:AO49)</f>
        <v>16.195816326530611</v>
      </c>
      <c r="AP198" s="3">
        <f>AVERAGE('Pine Stumpage Quarterly'!AP46:AP49)</f>
        <v>9.75</v>
      </c>
      <c r="AQ198" s="3">
        <f>AVERAGE('Pine Stumpage Quarterly'!AQ46:AQ49)</f>
        <v>8.8379629629629619</v>
      </c>
      <c r="AR198" s="3">
        <f>AVERAGE('Pine Stumpage Quarterly'!AR46:AR49)</f>
        <v>14.375</v>
      </c>
      <c r="AS198" s="3">
        <f>AVERAGE('Pine Stumpage Quarterly'!AS46:AS49)</f>
        <v>11.4125</v>
      </c>
      <c r="AT198" s="3">
        <f>AVERAGE('Pine Stumpage Quarterly'!AT46:AT49)</f>
        <v>8.6063829787234045</v>
      </c>
      <c r="AU198" s="3">
        <f>AVERAGE('Pine Stumpage Quarterly'!AU46:AU49)</f>
        <v>11.603365384615387</v>
      </c>
      <c r="AV198" s="3">
        <f t="shared" si="18"/>
        <v>119.53683565758574</v>
      </c>
      <c r="AW198" s="3">
        <f t="shared" si="19"/>
        <v>14.986873876553771</v>
      </c>
      <c r="AX198" s="2">
        <v>1.6628521126760565</v>
      </c>
      <c r="AY198" s="5">
        <f t="shared" si="20"/>
        <v>1.8881144114411441</v>
      </c>
      <c r="AZ198" s="5">
        <v>113.625</v>
      </c>
      <c r="BA198" s="5">
        <f t="shared" si="21"/>
        <v>225.69922210315926</v>
      </c>
      <c r="BB198" s="5">
        <f t="shared" si="22"/>
        <v>28.296932548771981</v>
      </c>
    </row>
    <row r="199" spans="1:54" x14ac:dyDescent="0.25">
      <c r="A199" s="2">
        <v>1988</v>
      </c>
      <c r="B199" s="2"/>
      <c r="C199" s="2"/>
      <c r="D199" s="3">
        <f>AVERAGE('Pine Stumpage Quarterly'!D50:D53)</f>
        <v>135.03746242195331</v>
      </c>
      <c r="E199" s="3">
        <f>AVERAGE('Pine Stumpage Quarterly'!E50:E53)</f>
        <v>159.51592337623464</v>
      </c>
      <c r="F199" s="3">
        <f>AVERAGE('Pine Stumpage Quarterly'!F50:F53)</f>
        <v>127.5</v>
      </c>
      <c r="G199" s="3" t="s">
        <v>98</v>
      </c>
      <c r="H199" s="3">
        <f>AVERAGE('Pine Stumpage Quarterly'!H50:H53)</f>
        <v>159.75</v>
      </c>
      <c r="I199" s="3">
        <f>AVERAGE('Pine Stumpage Quarterly'!I50:I53)</f>
        <v>158.19242361255456</v>
      </c>
      <c r="J199" s="3">
        <f>AVERAGE('Pine Stumpage Quarterly'!J50:J53)</f>
        <v>133.53368962251386</v>
      </c>
      <c r="K199" s="3">
        <f>AVERAGE('Pine Stumpage Quarterly'!K50:K53)</f>
        <v>172.93732574004858</v>
      </c>
      <c r="L199" s="3">
        <f>AVERAGE('Pine Stumpage Quarterly'!L50:L53)</f>
        <v>129.75</v>
      </c>
      <c r="M199" s="3">
        <f>AVERAGE('Pine Stumpage Quarterly'!M50:M53)</f>
        <v>128</v>
      </c>
      <c r="N199" s="3">
        <f>AVERAGE('Pine Stumpage Quarterly'!N50:N53)</f>
        <v>131.15791678302151</v>
      </c>
      <c r="O199" s="3">
        <f>AVERAGE('Pine Stumpage Quarterly'!O50:O53)</f>
        <v>144.25</v>
      </c>
      <c r="P199" s="3">
        <f>AVERAGE('Pine Stumpage Quarterly'!P50:P53)</f>
        <v>92.819847328244265</v>
      </c>
      <c r="Q199" s="3">
        <f>AVERAGE('Pine Stumpage Quarterly'!Q50:Q53)</f>
        <v>142.68893282744619</v>
      </c>
      <c r="R199" s="3">
        <f>AVERAGE('Pine Stumpage Quarterly'!R50:R53)</f>
        <v>136.5</v>
      </c>
      <c r="S199" s="3">
        <f>AVERAGE('Pine Stumpage Quarterly'!S50:S53)</f>
        <v>168.12771999999998</v>
      </c>
      <c r="T199" s="3">
        <f>AVERAGE('Pine Stumpage Quarterly'!T50:T53)</f>
        <v>60.140718562874255</v>
      </c>
      <c r="U199" s="3">
        <f>AVERAGE('Pine Stumpage Quarterly'!U50:U53)</f>
        <v>64.495884773662553</v>
      </c>
      <c r="V199" s="3">
        <f>AVERAGE('Pine Stumpage Quarterly'!V50:V53)</f>
        <v>138.25</v>
      </c>
      <c r="W199" s="3">
        <f>AVERAGE('Pine Stumpage Quarterly'!W50:W53)</f>
        <v>131.75</v>
      </c>
      <c r="X199" s="3">
        <f>AVERAGE('Pine Stumpage Quarterly'!X50:X53)</f>
        <v>69.306666666666672</v>
      </c>
      <c r="Y199" s="3">
        <f>AVERAGE('Pine Stumpage Quarterly'!Y50:Y53)</f>
        <v>139.27586206896549</v>
      </c>
      <c r="Z199" s="3">
        <f>AVERAGE('Pine Stumpage Quarterly'!Z50:Z53)</f>
        <v>14.554142178046673</v>
      </c>
      <c r="AA199" s="3">
        <f>AVERAGE('Pine Stumpage Quarterly'!AA50:AA53)</f>
        <v>16.31495365321701</v>
      </c>
      <c r="AB199" s="3">
        <f>AVERAGE('Pine Stumpage Quarterly'!AB50:AB53)</f>
        <v>13.375</v>
      </c>
      <c r="AC199" s="3" t="s">
        <v>98</v>
      </c>
      <c r="AD199" s="3">
        <f>AVERAGE('Pine Stumpage Quarterly'!AD50:AD53)</f>
        <v>25.0825</v>
      </c>
      <c r="AE199" s="3">
        <f>AVERAGE('Pine Stumpage Quarterly'!AE50:AE53)</f>
        <v>22.535069060773488</v>
      </c>
      <c r="AF199" s="3">
        <f>AVERAGE('Pine Stumpage Quarterly'!AF50:AF53)</f>
        <v>13.009364820846905</v>
      </c>
      <c r="AG199" s="3">
        <f>AVERAGE('Pine Stumpage Quarterly'!AG50:AG53)</f>
        <v>21.775763069139959</v>
      </c>
      <c r="AH199" s="3">
        <f>AVERAGE('Pine Stumpage Quarterly'!AH50:AH53)</f>
        <v>15.217499999999999</v>
      </c>
      <c r="AI199" s="3">
        <f>AVERAGE('Pine Stumpage Quarterly'!AI50:AI53)</f>
        <v>15.105</v>
      </c>
      <c r="AJ199" s="3">
        <f>AVERAGE('Pine Stumpage Quarterly'!AJ50:AJ53)</f>
        <v>10.194852941176467</v>
      </c>
      <c r="AK199" s="3">
        <f>AVERAGE('Pine Stumpage Quarterly'!AK50:AK53)</f>
        <v>13.0625</v>
      </c>
      <c r="AL199" s="3">
        <f>AVERAGE('Pine Stumpage Quarterly'!AL50:AL53)</f>
        <v>9.9148983739837373</v>
      </c>
      <c r="AM199" s="3">
        <f>AVERAGE('Pine Stumpage Quarterly'!AM50:AM53)</f>
        <v>12.284952830188683</v>
      </c>
      <c r="AN199" s="3">
        <f>AVERAGE('Pine Stumpage Quarterly'!AN50:AN53)</f>
        <v>11.576750000000001</v>
      </c>
      <c r="AO199" s="3">
        <f>AVERAGE('Pine Stumpage Quarterly'!AO50:AO53)</f>
        <v>15.74136224489796</v>
      </c>
      <c r="AP199" s="3">
        <f>AVERAGE('Pine Stumpage Quarterly'!AP50:AP53)</f>
        <v>7.764107142857144</v>
      </c>
      <c r="AQ199" s="3">
        <f>AVERAGE('Pine Stumpage Quarterly'!AQ50:AQ53)</f>
        <v>11.153148148148148</v>
      </c>
      <c r="AR199" s="3">
        <f>AVERAGE('Pine Stumpage Quarterly'!AR50:AR53)</f>
        <v>13.4575</v>
      </c>
      <c r="AS199" s="3">
        <f>AVERAGE('Pine Stumpage Quarterly'!AS50:AS53)</f>
        <v>13.35</v>
      </c>
      <c r="AT199" s="3">
        <f>AVERAGE('Pine Stumpage Quarterly'!AT50:AT53)</f>
        <v>8.1037234042553195</v>
      </c>
      <c r="AU199" s="3">
        <f>AVERAGE('Pine Stumpage Quarterly'!AU50:AU53)</f>
        <v>12.797275641025644</v>
      </c>
      <c r="AV199" s="3">
        <f t="shared" si="18"/>
        <v>132.72527377511247</v>
      </c>
      <c r="AW199" s="3">
        <f t="shared" si="19"/>
        <v>16.140072369971019</v>
      </c>
      <c r="AX199" s="2">
        <v>1.5967878275570584</v>
      </c>
      <c r="AY199" s="5">
        <f t="shared" si="20"/>
        <v>1.8141385385103237</v>
      </c>
      <c r="AZ199" s="5">
        <v>118.25833333333333</v>
      </c>
      <c r="BA199" s="5">
        <f t="shared" si="21"/>
        <v>240.78203418976514</v>
      </c>
      <c r="BB199" s="5">
        <f t="shared" si="22"/>
        <v>29.280327300710081</v>
      </c>
    </row>
    <row r="200" spans="1:54" x14ac:dyDescent="0.25">
      <c r="A200" s="2">
        <v>1989</v>
      </c>
      <c r="B200" s="2"/>
      <c r="C200" s="2"/>
      <c r="D200" s="3">
        <f>AVERAGE('Pine Stumpage Quarterly'!D54:D57)</f>
        <v>140.69764125491409</v>
      </c>
      <c r="E200" s="3">
        <f>AVERAGE('Pine Stumpage Quarterly'!E54:E57)</f>
        <v>176.58581263094879</v>
      </c>
      <c r="F200" s="3">
        <f>AVERAGE('Pine Stumpage Quarterly'!F54:F57)</f>
        <v>127.75</v>
      </c>
      <c r="G200" s="3" t="s">
        <v>98</v>
      </c>
      <c r="H200" s="3">
        <f>AVERAGE('Pine Stumpage Quarterly'!H54:H57)</f>
        <v>145</v>
      </c>
      <c r="I200" s="3">
        <f>AVERAGE('Pine Stumpage Quarterly'!I54:I57)</f>
        <v>151.67532737476614</v>
      </c>
      <c r="J200" s="3">
        <f>AVERAGE('Pine Stumpage Quarterly'!J54:J57)</f>
        <v>126.85421458530644</v>
      </c>
      <c r="K200" s="3">
        <f>AVERAGE('Pine Stumpage Quarterly'!K54:K57)</f>
        <v>176.04297917778959</v>
      </c>
      <c r="L200" s="3">
        <f>AVERAGE('Pine Stumpage Quarterly'!L54:L57)</f>
        <v>131.5</v>
      </c>
      <c r="M200" s="3">
        <f>AVERAGE('Pine Stumpage Quarterly'!M54:M57)</f>
        <v>134</v>
      </c>
      <c r="N200" s="3">
        <f>AVERAGE('Pine Stumpage Quarterly'!N54:N57)</f>
        <v>153.27087405752579</v>
      </c>
      <c r="O200" s="3">
        <f>AVERAGE('Pine Stumpage Quarterly'!O54:O57)</f>
        <v>180.25</v>
      </c>
      <c r="P200" s="3">
        <f>AVERAGE('Pine Stumpage Quarterly'!P54:P57)</f>
        <v>99.259694656488534</v>
      </c>
      <c r="Q200" s="3">
        <f>AVERAGE('Pine Stumpage Quarterly'!Q54:Q57)</f>
        <v>159.26508309731207</v>
      </c>
      <c r="R200" s="3">
        <f>AVERAGE('Pine Stumpage Quarterly'!R54:R57)</f>
        <v>95.25</v>
      </c>
      <c r="S200" s="3">
        <f>AVERAGE('Pine Stumpage Quarterly'!S54:S57)</f>
        <v>160.7038</v>
      </c>
      <c r="T200" s="3">
        <f>AVERAGE('Pine Stumpage Quarterly'!T54:T57)</f>
        <v>69.838323353293418</v>
      </c>
      <c r="U200" s="3">
        <f>AVERAGE('Pine Stumpage Quarterly'!U54:U57)</f>
        <v>65.931412894375867</v>
      </c>
      <c r="V200" s="3">
        <f>AVERAGE('Pine Stumpage Quarterly'!V54:V57)</f>
        <v>130</v>
      </c>
      <c r="W200" s="3">
        <f>AVERAGE('Pine Stumpage Quarterly'!W54:W57)</f>
        <v>126.75</v>
      </c>
      <c r="X200" s="3">
        <f>AVERAGE('Pine Stumpage Quarterly'!X54:X57)</f>
        <v>59.850000000000009</v>
      </c>
      <c r="Y200" s="3">
        <f>AVERAGE('Pine Stumpage Quarterly'!Y54:Y57)</f>
        <v>134.66379310344826</v>
      </c>
      <c r="Z200" s="3">
        <f>AVERAGE('Pine Stumpage Quarterly'!Z54:Z57)</f>
        <v>15.196735090751945</v>
      </c>
      <c r="AA200" s="3">
        <f>AVERAGE('Pine Stumpage Quarterly'!AA54:AA57)</f>
        <v>17.437592693565975</v>
      </c>
      <c r="AB200" s="3">
        <f>AVERAGE('Pine Stumpage Quarterly'!AB54:AB57)</f>
        <v>13.4725</v>
      </c>
      <c r="AC200" s="3" t="s">
        <v>98</v>
      </c>
      <c r="AD200" s="3">
        <f>AVERAGE('Pine Stumpage Quarterly'!AD54:AD57)</f>
        <v>33.707499999999996</v>
      </c>
      <c r="AE200" s="3">
        <f>AVERAGE('Pine Stumpage Quarterly'!AE54:AE57)</f>
        <v>30.974768646408847</v>
      </c>
      <c r="AF200" s="3">
        <f>AVERAGE('Pine Stumpage Quarterly'!AF54:AF57)</f>
        <v>16.58380293159609</v>
      </c>
      <c r="AG200" s="3">
        <f>AVERAGE('Pine Stumpage Quarterly'!AG54:AG57)</f>
        <v>28.421142495784139</v>
      </c>
      <c r="AH200" s="3">
        <f>AVERAGE('Pine Stumpage Quarterly'!AH54:AH57)</f>
        <v>16.7925</v>
      </c>
      <c r="AI200" s="3">
        <f>AVERAGE('Pine Stumpage Quarterly'!AI54:AI57)</f>
        <v>14.5</v>
      </c>
      <c r="AJ200" s="3">
        <f>AVERAGE('Pine Stumpage Quarterly'!AJ54:AJ57)</f>
        <v>11.185294117647056</v>
      </c>
      <c r="AK200" s="3">
        <f>AVERAGE('Pine Stumpage Quarterly'!AK54:AK57)</f>
        <v>11.75</v>
      </c>
      <c r="AL200" s="3">
        <f>AVERAGE('Pine Stumpage Quarterly'!AL54:AL57)</f>
        <v>11.128333333333332</v>
      </c>
      <c r="AM200" s="3">
        <f>AVERAGE('Pine Stumpage Quarterly'!AM54:AM57)</f>
        <v>11.791132075471701</v>
      </c>
      <c r="AN200" s="3">
        <f>AVERAGE('Pine Stumpage Quarterly'!AN54:AN57)</f>
        <v>13.079750000000001</v>
      </c>
      <c r="AO200" s="3">
        <f>AVERAGE('Pine Stumpage Quarterly'!AO54:AO57)</f>
        <v>16.596433673469384</v>
      </c>
      <c r="AP200" s="3">
        <f>AVERAGE('Pine Stumpage Quarterly'!AP54:AP57)</f>
        <v>8.6830357142857153</v>
      </c>
      <c r="AQ200" s="3">
        <f>AVERAGE('Pine Stumpage Quarterly'!AQ54:AQ57)</f>
        <v>12.002314814814813</v>
      </c>
      <c r="AR200" s="3">
        <f>AVERAGE('Pine Stumpage Quarterly'!AR54:AR57)</f>
        <v>14.25</v>
      </c>
      <c r="AS200" s="3">
        <f>AVERAGE('Pine Stumpage Quarterly'!AS54:AS57)</f>
        <v>15</v>
      </c>
      <c r="AT200" s="3">
        <f>AVERAGE('Pine Stumpage Quarterly'!AT54:AT57)</f>
        <v>9.9680851063829792</v>
      </c>
      <c r="AU200" s="3">
        <f>AVERAGE('Pine Stumpage Quarterly'!AU54:AU57)</f>
        <v>12.844551282051285</v>
      </c>
      <c r="AV200" s="3">
        <f t="shared" si="18"/>
        <v>137.08842704212566</v>
      </c>
      <c r="AW200" s="3">
        <f t="shared" si="19"/>
        <v>19.294013360724179</v>
      </c>
      <c r="AX200" s="2">
        <v>1.5233870967741936</v>
      </c>
      <c r="AY200" s="5">
        <f t="shared" si="20"/>
        <v>1.7306023124495835</v>
      </c>
      <c r="AZ200" s="5">
        <v>123.96666666666665</v>
      </c>
      <c r="BA200" s="5">
        <f t="shared" si="21"/>
        <v>237.24554884917868</v>
      </c>
      <c r="BB200" s="5">
        <f t="shared" si="22"/>
        <v>33.390264138502424</v>
      </c>
    </row>
    <row r="201" spans="1:54" x14ac:dyDescent="0.25">
      <c r="A201" s="2">
        <v>1990</v>
      </c>
      <c r="B201" s="2"/>
      <c r="C201" s="2"/>
      <c r="D201" s="3">
        <f>AVERAGE('Pine Stumpage Quarterly'!D58:D61)</f>
        <v>140.93089493563559</v>
      </c>
      <c r="E201" s="3">
        <f>AVERAGE('Pine Stumpage Quarterly'!E58:E61)</f>
        <v>173.96043100868002</v>
      </c>
      <c r="F201" s="3">
        <f>AVERAGE('Pine Stumpage Quarterly'!F58:F61)</f>
        <v>140.75</v>
      </c>
      <c r="G201" s="3" t="s">
        <v>98</v>
      </c>
      <c r="H201" s="3">
        <f>AVERAGE('Pine Stumpage Quarterly'!H58:H61)</f>
        <v>161.25</v>
      </c>
      <c r="I201" s="3">
        <f>AVERAGE('Pine Stumpage Quarterly'!I58:I61)</f>
        <v>158.13484722510913</v>
      </c>
      <c r="J201" s="3">
        <f>AVERAGE('Pine Stumpage Quarterly'!J58:J61)</f>
        <v>161.2756731159518</v>
      </c>
      <c r="K201" s="3">
        <f>AVERAGE('Pine Stumpage Quarterly'!K58:K61)</f>
        <v>192.07124636649456</v>
      </c>
      <c r="L201" s="3">
        <f>AVERAGE('Pine Stumpage Quarterly'!L58:L61)</f>
        <v>141.5</v>
      </c>
      <c r="M201" s="3">
        <f>AVERAGE('Pine Stumpage Quarterly'!M58:M61)</f>
        <v>149.25</v>
      </c>
      <c r="N201" s="3">
        <f>AVERAGE('Pine Stumpage Quarterly'!N58:N61)</f>
        <v>149.43437587266126</v>
      </c>
      <c r="O201" s="3">
        <f>AVERAGE('Pine Stumpage Quarterly'!O58:O61)</f>
        <v>172.5</v>
      </c>
      <c r="P201" s="3">
        <f>AVERAGE('Pine Stumpage Quarterly'!P58:P61)</f>
        <v>103.20106870229006</v>
      </c>
      <c r="Q201" s="3">
        <f>AVERAGE('Pine Stumpage Quarterly'!Q58:Q61)</f>
        <v>168.84051194356871</v>
      </c>
      <c r="R201" s="3">
        <f>AVERAGE('Pine Stumpage Quarterly'!R58:R61)</f>
        <v>141.5</v>
      </c>
      <c r="S201" s="3">
        <f>AVERAGE('Pine Stumpage Quarterly'!S58:S61)</f>
        <v>167.73792</v>
      </c>
      <c r="T201" s="3">
        <f>AVERAGE('Pine Stumpage Quarterly'!T58:T61)</f>
        <v>70.477544910179631</v>
      </c>
      <c r="U201" s="3">
        <f>AVERAGE('Pine Stumpage Quarterly'!U58:U61)</f>
        <v>64.349794238683131</v>
      </c>
      <c r="V201" s="3">
        <f>AVERAGE('Pine Stumpage Quarterly'!V58:V61)</f>
        <v>127.5</v>
      </c>
      <c r="W201" s="3">
        <f>AVERAGE('Pine Stumpage Quarterly'!W58:W61)</f>
        <v>127.25</v>
      </c>
      <c r="X201" s="3">
        <f>AVERAGE('Pine Stumpage Quarterly'!X58:X61)</f>
        <v>62.568333333333342</v>
      </c>
      <c r="Y201" s="3">
        <f>AVERAGE('Pine Stumpage Quarterly'!Y58:Y61)</f>
        <v>139.13925729442968</v>
      </c>
      <c r="Z201" s="3">
        <f>AVERAGE('Pine Stumpage Quarterly'!Z58:Z61)</f>
        <v>19.905682800345723</v>
      </c>
      <c r="AA201" s="3">
        <f>AVERAGE('Pine Stumpage Quarterly'!AA58:AA61)</f>
        <v>24.823200654307527</v>
      </c>
      <c r="AB201" s="3">
        <f>AVERAGE('Pine Stumpage Quarterly'!AB58:AB61)</f>
        <v>15</v>
      </c>
      <c r="AC201" s="3" t="s">
        <v>98</v>
      </c>
      <c r="AD201" s="3">
        <f>AVERAGE('Pine Stumpage Quarterly'!AD58:AD61)</f>
        <v>34.625</v>
      </c>
      <c r="AE201" s="3">
        <f>AVERAGE('Pine Stumpage Quarterly'!AE58:AE61)</f>
        <v>32.322237569060775</v>
      </c>
      <c r="AF201" s="3">
        <f>AVERAGE('Pine Stumpage Quarterly'!AF58:AF61)</f>
        <v>21.692589576547231</v>
      </c>
      <c r="AG201" s="3">
        <f>AVERAGE('Pine Stumpage Quarterly'!AG58:AG61)</f>
        <v>31.781197301854963</v>
      </c>
      <c r="AH201" s="3">
        <f>AVERAGE('Pine Stumpage Quarterly'!AH58:AH61)</f>
        <v>17</v>
      </c>
      <c r="AI201" s="3">
        <f>AVERAGE('Pine Stumpage Quarterly'!AI58:AI61)</f>
        <v>15.125</v>
      </c>
      <c r="AJ201" s="3">
        <f>AVERAGE('Pine Stumpage Quarterly'!AJ58:AJ61)</f>
        <v>12.499999999999996</v>
      </c>
      <c r="AK201" s="3">
        <f>AVERAGE('Pine Stumpage Quarterly'!AK58:AK61)</f>
        <v>14</v>
      </c>
      <c r="AL201" s="3">
        <f>AVERAGE('Pine Stumpage Quarterly'!AL58:AL61)</f>
        <v>12.705081300813006</v>
      </c>
      <c r="AM201" s="3">
        <f>AVERAGE('Pine Stumpage Quarterly'!AM58:AM61)</f>
        <v>13.221698113207548</v>
      </c>
      <c r="AN201" s="3">
        <f>AVERAGE('Pine Stumpage Quarterly'!AN58:AN61)</f>
        <v>12.620000000000001</v>
      </c>
      <c r="AO201" s="3">
        <f>AVERAGE('Pine Stumpage Quarterly'!AO58:AO61)</f>
        <v>16.4484693877551</v>
      </c>
      <c r="AP201" s="3">
        <f>AVERAGE('Pine Stumpage Quarterly'!AP58:AP61)</f>
        <v>9.071428571428573</v>
      </c>
      <c r="AQ201" s="3" t="s">
        <v>98</v>
      </c>
      <c r="AR201" s="3">
        <f>AVERAGE('Pine Stumpage Quarterly'!AR58:AR61)</f>
        <v>14.25</v>
      </c>
      <c r="AS201" s="3">
        <f>AVERAGE('Pine Stumpage Quarterly'!AS58:AS61)</f>
        <v>14.5</v>
      </c>
      <c r="AT201" s="3">
        <f>AVERAGE('Pine Stumpage Quarterly'!AT58:AT61)</f>
        <v>10.837588652482269</v>
      </c>
      <c r="AU201" s="3">
        <f>AVERAGE('Pine Stumpage Quarterly'!AU58:AU61)</f>
        <v>13.717307692307696</v>
      </c>
      <c r="AV201" s="3">
        <f t="shared" si="18"/>
        <v>144.28470546458871</v>
      </c>
      <c r="AW201" s="3">
        <f t="shared" si="19"/>
        <v>20.440247697183899</v>
      </c>
      <c r="AX201" s="2">
        <v>1.4452945677123183</v>
      </c>
      <c r="AY201" s="5">
        <f t="shared" si="20"/>
        <v>1.6419695133618215</v>
      </c>
      <c r="AZ201" s="5">
        <v>130.65833333333333</v>
      </c>
      <c r="BA201" s="5">
        <f t="shared" si="21"/>
        <v>236.91108761724448</v>
      </c>
      <c r="BB201" s="5">
        <f t="shared" si="22"/>
        <v>33.562263564340142</v>
      </c>
    </row>
    <row r="202" spans="1:54" x14ac:dyDescent="0.25">
      <c r="A202" s="2">
        <v>1991</v>
      </c>
      <c r="B202" s="2"/>
      <c r="C202" s="2"/>
      <c r="D202" s="3">
        <f>AVERAGE('Pine Stumpage Quarterly'!D62:D65)</f>
        <v>148.23113389347108</v>
      </c>
      <c r="E202" s="3">
        <f>AVERAGE('Pine Stumpage Quarterly'!E62:E65)</f>
        <v>170.62795570188564</v>
      </c>
      <c r="F202" s="3">
        <f>AVERAGE('Pine Stumpage Quarterly'!F62:F65)</f>
        <v>143</v>
      </c>
      <c r="G202" s="3" t="s">
        <v>98</v>
      </c>
      <c r="H202" s="3">
        <f>AVERAGE('Pine Stumpage Quarterly'!H62:H65)</f>
        <v>161.75</v>
      </c>
      <c r="I202" s="3">
        <f>AVERAGE('Pine Stumpage Quarterly'!I62:I65)</f>
        <v>150.40194346289752</v>
      </c>
      <c r="J202" s="3">
        <f>AVERAGE('Pine Stumpage Quarterly'!J62:J65)</f>
        <v>132.5833784332296</v>
      </c>
      <c r="K202" s="3">
        <f>AVERAGE('Pine Stumpage Quarterly'!K62:K65)</f>
        <v>182.08781218484893</v>
      </c>
      <c r="L202" s="3">
        <f>AVERAGE('Pine Stumpage Quarterly'!L62:L65)</f>
        <v>152.25</v>
      </c>
      <c r="M202" s="3">
        <f>AVERAGE('Pine Stumpage Quarterly'!M62:M65)</f>
        <v>143.75</v>
      </c>
      <c r="N202" s="3">
        <f>AVERAGE('Pine Stumpage Quarterly'!N62:N65)</f>
        <v>151.08991901703433</v>
      </c>
      <c r="O202" s="3">
        <f>AVERAGE('Pine Stumpage Quarterly'!O62:O65)</f>
        <v>174.75</v>
      </c>
      <c r="P202" s="3">
        <f>AVERAGE('Pine Stumpage Quarterly'!P62:P65)</f>
        <v>100.30618320610685</v>
      </c>
      <c r="Q202" s="3">
        <f>AVERAGE('Pine Stumpage Quarterly'!Q62:Q65)</f>
        <v>156.02010634318393</v>
      </c>
      <c r="R202" s="3">
        <f>AVERAGE('Pine Stumpage Quarterly'!R62:R65)</f>
        <v>98.75</v>
      </c>
      <c r="S202" s="3">
        <f>AVERAGE('Pine Stumpage Quarterly'!S62:S65)</f>
        <v>182.57488000000001</v>
      </c>
      <c r="T202" s="3">
        <f>AVERAGE('Pine Stumpage Quarterly'!T62:T65)</f>
        <v>72.028443113772454</v>
      </c>
      <c r="U202" s="3">
        <f>AVERAGE('Pine Stumpage Quarterly'!U62:U65)</f>
        <v>65.18518518518519</v>
      </c>
      <c r="V202" s="3">
        <f>AVERAGE('Pine Stumpage Quarterly'!V62:V65)</f>
        <v>133.75</v>
      </c>
      <c r="W202" s="3">
        <f>AVERAGE('Pine Stumpage Quarterly'!W62:W65)</f>
        <v>142.75</v>
      </c>
      <c r="X202" s="3">
        <f>AVERAGE('Pine Stumpage Quarterly'!X62:X65)</f>
        <v>80.460000000000022</v>
      </c>
      <c r="Y202" s="3">
        <f>AVERAGE('Pine Stumpage Quarterly'!Y62:Y65)</f>
        <v>125.3521220159151</v>
      </c>
      <c r="Z202" s="3">
        <f>AVERAGE('Pine Stumpage Quarterly'!Z62:Z65)</f>
        <v>20.472191011235957</v>
      </c>
      <c r="AA202" s="3">
        <f>AVERAGE('Pine Stumpage Quarterly'!AA62:AA65)</f>
        <v>24.393157033805892</v>
      </c>
      <c r="AB202" s="3">
        <f>AVERAGE('Pine Stumpage Quarterly'!AB62:AB65)</f>
        <v>18.875</v>
      </c>
      <c r="AC202" s="3" t="s">
        <v>98</v>
      </c>
      <c r="AD202" s="3">
        <f>AVERAGE('Pine Stumpage Quarterly'!AD62:AD65)</f>
        <v>34</v>
      </c>
      <c r="AE202" s="3">
        <f>AVERAGE('Pine Stumpage Quarterly'!AE62:AE65)</f>
        <v>34.809564917127076</v>
      </c>
      <c r="AF202" s="3">
        <f>AVERAGE('Pine Stumpage Quarterly'!AF62:AF65)</f>
        <v>18.788680781758956</v>
      </c>
      <c r="AG202" s="3">
        <f>AVERAGE('Pine Stumpage Quarterly'!AG62:AG65)</f>
        <v>28.332209106239453</v>
      </c>
      <c r="AH202" s="3">
        <f>AVERAGE('Pine Stumpage Quarterly'!AH62:AH65)</f>
        <v>20.125</v>
      </c>
      <c r="AI202" s="3">
        <f>AVERAGE('Pine Stumpage Quarterly'!AI62:AI65)</f>
        <v>20</v>
      </c>
      <c r="AJ202" s="3">
        <f>AVERAGE('Pine Stumpage Quarterly'!AJ62:AJ65)</f>
        <v>14.088235294117643</v>
      </c>
      <c r="AK202" s="3">
        <f>AVERAGE('Pine Stumpage Quarterly'!AK62:AK65)</f>
        <v>15.5</v>
      </c>
      <c r="AL202" s="3">
        <f>AVERAGE('Pine Stumpage Quarterly'!AL62:AL65)</f>
        <v>15.308943089430892</v>
      </c>
      <c r="AM202" s="3">
        <f>AVERAGE('Pine Stumpage Quarterly'!AM62:AM65)</f>
        <v>16.287735849056606</v>
      </c>
      <c r="AN202" s="3">
        <f>AVERAGE('Pine Stumpage Quarterly'!AN62:AN65)</f>
        <v>15.3</v>
      </c>
      <c r="AO202" s="3">
        <f>AVERAGE('Pine Stumpage Quarterly'!AO62:AO65)</f>
        <v>19.164030612244897</v>
      </c>
      <c r="AP202" s="3">
        <f>AVERAGE('Pine Stumpage Quarterly'!AP62:AP65)</f>
        <v>10.10357142857143</v>
      </c>
      <c r="AQ202" s="3">
        <f>AVERAGE('Pine Stumpage Quarterly'!AQ62:AQ65)</f>
        <v>9.6419753086419728</v>
      </c>
      <c r="AR202" s="3">
        <f>AVERAGE('Pine Stumpage Quarterly'!AR62:AR65)</f>
        <v>17.25</v>
      </c>
      <c r="AS202" s="3">
        <f>AVERAGE('Pine Stumpage Quarterly'!AS62:AS65)</f>
        <v>18</v>
      </c>
      <c r="AT202" s="3">
        <f>AVERAGE('Pine Stumpage Quarterly'!AT62:AT65)</f>
        <v>9.3643617021276597</v>
      </c>
      <c r="AU202" s="3">
        <f>AVERAGE('Pine Stumpage Quarterly'!AU62:AU65)</f>
        <v>11.866185897435901</v>
      </c>
      <c r="AV202" s="3">
        <f t="shared" si="18"/>
        <v>142.70879938659948</v>
      </c>
      <c r="AW202" s="3">
        <f t="shared" si="19"/>
        <v>21.7412073402249</v>
      </c>
      <c r="AX202" s="2">
        <v>1.3869309838472836</v>
      </c>
      <c r="AY202" s="5">
        <f t="shared" si="20"/>
        <v>1.5752579085847151</v>
      </c>
      <c r="AZ202" s="5">
        <v>136.19166666666666</v>
      </c>
      <c r="BA202" s="5">
        <f t="shared" si="21"/>
        <v>224.80316485837037</v>
      </c>
      <c r="BB202" s="5">
        <f t="shared" si="22"/>
        <v>34.248008804869336</v>
      </c>
    </row>
    <row r="203" spans="1:54" x14ac:dyDescent="0.25">
      <c r="A203" s="2">
        <v>1992</v>
      </c>
      <c r="B203" s="2"/>
      <c r="C203" s="2"/>
      <c r="D203" s="3">
        <f>AVERAGE('Pine Stumpage Quarterly'!D66:D69)</f>
        <v>182</v>
      </c>
      <c r="E203" s="3">
        <f>AVERAGE('Pine Stumpage Quarterly'!E66:E69)</f>
        <v>194.25</v>
      </c>
      <c r="F203" s="3">
        <f>AVERAGE('Pine Stumpage Quarterly'!F66:F69)</f>
        <v>185.5</v>
      </c>
      <c r="G203" s="3">
        <f>AVERAGE('Pine Stumpage Quarterly'!G66:G69)</f>
        <v>164.25</v>
      </c>
      <c r="H203" s="3">
        <f>AVERAGE('Pine Stumpage Quarterly'!H66:H69)</f>
        <v>170</v>
      </c>
      <c r="I203" s="3">
        <f>AVERAGE('Pine Stumpage Quarterly'!I66:I69)</f>
        <v>181.75</v>
      </c>
      <c r="J203" s="3">
        <f>AVERAGE('Pine Stumpage Quarterly'!J66:J69)</f>
        <v>203</v>
      </c>
      <c r="K203" s="3">
        <f>AVERAGE('Pine Stumpage Quarterly'!K66:K69)</f>
        <v>215.75</v>
      </c>
      <c r="L203" s="3">
        <f>AVERAGE('Pine Stumpage Quarterly'!L66:L69)</f>
        <v>192.25</v>
      </c>
      <c r="M203" s="3">
        <f>AVERAGE('Pine Stumpage Quarterly'!M66:M69)</f>
        <v>177.75</v>
      </c>
      <c r="N203" s="3">
        <f>AVERAGE('Pine Stumpage Quarterly'!N66:N69)</f>
        <v>170.75</v>
      </c>
      <c r="O203" s="3">
        <f>AVERAGE('Pine Stumpage Quarterly'!O66:O69)</f>
        <v>199.75</v>
      </c>
      <c r="P203" s="3">
        <f>AVERAGE('Pine Stumpage Quarterly'!P66:P69)</f>
        <v>94.5</v>
      </c>
      <c r="Q203" s="3">
        <f>AVERAGE('Pine Stumpage Quarterly'!Q66:Q69)</f>
        <v>193.25</v>
      </c>
      <c r="R203" s="3">
        <f>AVERAGE('Pine Stumpage Quarterly'!R66:R69)</f>
        <v>176.25</v>
      </c>
      <c r="S203" s="3">
        <f>AVERAGE('Pine Stumpage Quarterly'!S66:S69)</f>
        <v>207.75</v>
      </c>
      <c r="T203" s="3">
        <f>AVERAGE('Pine Stumpage Quarterly'!T66:T69)</f>
        <v>91.75</v>
      </c>
      <c r="U203" s="3">
        <f>AVERAGE('Pine Stumpage Quarterly'!U66:U69)</f>
        <v>73</v>
      </c>
      <c r="V203" s="3">
        <f>AVERAGE('Pine Stumpage Quarterly'!V66:V69)</f>
        <v>168</v>
      </c>
      <c r="W203" s="3">
        <f>AVERAGE('Pine Stumpage Quarterly'!W66:W69)</f>
        <v>172.25</v>
      </c>
      <c r="X203" s="3">
        <f>AVERAGE('Pine Stumpage Quarterly'!X66:X69)</f>
        <v>121.75</v>
      </c>
      <c r="Y203" s="3">
        <f>AVERAGE('Pine Stumpage Quarterly'!Y66:Y69)</f>
        <v>146.75</v>
      </c>
      <c r="Z203" s="3">
        <f>AVERAGE('Pine Stumpage Quarterly'!Z66:Z69)</f>
        <v>20.855</v>
      </c>
      <c r="AA203" s="3">
        <f>AVERAGE('Pine Stumpage Quarterly'!AA66:AA69)</f>
        <v>24.975000000000001</v>
      </c>
      <c r="AB203" s="3">
        <f>AVERAGE('Pine Stumpage Quarterly'!AB66:AB69)</f>
        <v>17.984999999999999</v>
      </c>
      <c r="AC203" s="3">
        <f>AVERAGE('Pine Stumpage Quarterly'!AC66:AC69)</f>
        <v>17.03</v>
      </c>
      <c r="AD203" s="3">
        <f>AVERAGE('Pine Stumpage Quarterly'!AD66:AD69)</f>
        <v>36.637500000000003</v>
      </c>
      <c r="AE203" s="3">
        <f>AVERAGE('Pine Stumpage Quarterly'!AE66:AE69)</f>
        <v>35.0625</v>
      </c>
      <c r="AF203" s="3">
        <f>AVERAGE('Pine Stumpage Quarterly'!AF66:AF69)</f>
        <v>28.810000000000002</v>
      </c>
      <c r="AG203" s="3">
        <f>AVERAGE('Pine Stumpage Quarterly'!AG66:AG69)</f>
        <v>35.147500000000001</v>
      </c>
      <c r="AH203" s="3">
        <f>AVERAGE('Pine Stumpage Quarterly'!AH66:AH69)</f>
        <v>22.9375</v>
      </c>
      <c r="AI203" s="3">
        <f>AVERAGE('Pine Stumpage Quarterly'!AI66:AI69)</f>
        <v>22.22</v>
      </c>
      <c r="AJ203" s="3">
        <f>AVERAGE('Pine Stumpage Quarterly'!AJ66:AJ69)</f>
        <v>17.815000000000001</v>
      </c>
      <c r="AK203" s="3">
        <f>AVERAGE('Pine Stumpage Quarterly'!AK66:AK69)</f>
        <v>18.285</v>
      </c>
      <c r="AL203" s="3">
        <f>AVERAGE('Pine Stumpage Quarterly'!AL66:AL69)</f>
        <v>15.535</v>
      </c>
      <c r="AM203" s="3">
        <f>AVERAGE('Pine Stumpage Quarterly'!AM66:AM69)</f>
        <v>15.875</v>
      </c>
      <c r="AN203" s="3">
        <f>AVERAGE('Pine Stumpage Quarterly'!AN66:AN69)</f>
        <v>20.107500000000002</v>
      </c>
      <c r="AO203" s="3">
        <f>AVERAGE('Pine Stumpage Quarterly'!AO66:AO69)</f>
        <v>22.94</v>
      </c>
      <c r="AP203" s="3">
        <f>AVERAGE('Pine Stumpage Quarterly'!AP66:AP69)</f>
        <v>11.817500000000001</v>
      </c>
      <c r="AQ203" s="3">
        <f>AVERAGE('Pine Stumpage Quarterly'!AQ66:AQ69)</f>
        <v>12.545</v>
      </c>
      <c r="AR203" s="3">
        <f>AVERAGE('Pine Stumpage Quarterly'!AR66:AR69)</f>
        <v>21.462500000000002</v>
      </c>
      <c r="AS203" s="3">
        <f>AVERAGE('Pine Stumpage Quarterly'!AS66:AS69)</f>
        <v>20.55</v>
      </c>
      <c r="AT203" s="3">
        <f>AVERAGE('Pine Stumpage Quarterly'!AT66:AT69)</f>
        <v>12.1875</v>
      </c>
      <c r="AU203" s="3">
        <f>AVERAGE('Pine Stumpage Quarterly'!AU66:AU69)</f>
        <v>14.775</v>
      </c>
      <c r="AV203" s="3">
        <f t="shared" si="18"/>
        <v>173.52787591119161</v>
      </c>
      <c r="AW203" s="3">
        <f t="shared" si="19"/>
        <v>24.184462654924985</v>
      </c>
      <c r="AX203" s="2">
        <v>1.3464005702066999</v>
      </c>
      <c r="AY203" s="5">
        <f t="shared" si="20"/>
        <v>1.5289488062715284</v>
      </c>
      <c r="AZ203" s="5">
        <v>140.31666666666669</v>
      </c>
      <c r="BA203" s="5">
        <f t="shared" si="21"/>
        <v>265.31523872925032</v>
      </c>
      <c r="BB203" s="5">
        <f t="shared" si="22"/>
        <v>36.976805306565915</v>
      </c>
    </row>
    <row r="204" spans="1:54" x14ac:dyDescent="0.25">
      <c r="A204" s="2">
        <v>1993</v>
      </c>
      <c r="B204" s="2"/>
      <c r="C204" s="2"/>
      <c r="D204" s="3">
        <f>AVERAGE('Pine Stumpage Quarterly'!D70:D73)</f>
        <v>211.25</v>
      </c>
      <c r="E204" s="3">
        <f>AVERAGE('Pine Stumpage Quarterly'!E70:E73)</f>
        <v>267.5</v>
      </c>
      <c r="F204" s="3">
        <f>AVERAGE('Pine Stumpage Quarterly'!F70:F73)</f>
        <v>237.25</v>
      </c>
      <c r="G204" s="3">
        <f>AVERAGE('Pine Stumpage Quarterly'!G70:G73)</f>
        <v>213.25</v>
      </c>
      <c r="H204" s="3">
        <f>AVERAGE('Pine Stumpage Quarterly'!H70:H73)</f>
        <v>189</v>
      </c>
      <c r="I204" s="3">
        <f>AVERAGE('Pine Stumpage Quarterly'!I70:I73)</f>
        <v>199.25</v>
      </c>
      <c r="J204" s="3">
        <f>AVERAGE('Pine Stumpage Quarterly'!J70:J73)</f>
        <v>219.75</v>
      </c>
      <c r="K204" s="3">
        <f>AVERAGE('Pine Stumpage Quarterly'!K70:K73)</f>
        <v>265</v>
      </c>
      <c r="L204" s="3">
        <f>AVERAGE('Pine Stumpage Quarterly'!L70:L73)</f>
        <v>207.75</v>
      </c>
      <c r="M204" s="3">
        <f>AVERAGE('Pine Stumpage Quarterly'!M70:M73)</f>
        <v>202</v>
      </c>
      <c r="N204" s="3">
        <f>AVERAGE('Pine Stumpage Quarterly'!N70:N73)</f>
        <v>220.75</v>
      </c>
      <c r="O204" s="3">
        <f>AVERAGE('Pine Stumpage Quarterly'!O70:O73)</f>
        <v>245.75</v>
      </c>
      <c r="P204" s="3">
        <f>AVERAGE('Pine Stumpage Quarterly'!P70:P73)</f>
        <v>108.25</v>
      </c>
      <c r="Q204" s="3">
        <f>AVERAGE('Pine Stumpage Quarterly'!Q70:Q73)</f>
        <v>186.5</v>
      </c>
      <c r="R204" s="3">
        <f>AVERAGE('Pine Stumpage Quarterly'!R70:R73)</f>
        <v>179.75</v>
      </c>
      <c r="S204" s="3">
        <f>AVERAGE('Pine Stumpage Quarterly'!S70:S73)</f>
        <v>216</v>
      </c>
      <c r="T204" s="3">
        <f>AVERAGE('Pine Stumpage Quarterly'!T70:T73)</f>
        <v>115.25</v>
      </c>
      <c r="U204" s="3">
        <f>AVERAGE('Pine Stumpage Quarterly'!U70:U73)</f>
        <v>139</v>
      </c>
      <c r="V204" s="3">
        <f>AVERAGE('Pine Stumpage Quarterly'!V70:V73)</f>
        <v>189.5</v>
      </c>
      <c r="W204" s="3">
        <f>AVERAGE('Pine Stumpage Quarterly'!W70:W73)</f>
        <v>219.25</v>
      </c>
      <c r="X204" s="3">
        <f>AVERAGE('Pine Stumpage Quarterly'!X70:X73)</f>
        <v>128.75</v>
      </c>
      <c r="Y204" s="3">
        <f>AVERAGE('Pine Stumpage Quarterly'!Y70:Y73)</f>
        <v>184.5</v>
      </c>
      <c r="Z204" s="3">
        <f>AVERAGE('Pine Stumpage Quarterly'!Z70:Z73)</f>
        <v>25.9375</v>
      </c>
      <c r="AA204" s="3">
        <f>AVERAGE('Pine Stumpage Quarterly'!AA70:AA73)</f>
        <v>29.182499999999997</v>
      </c>
      <c r="AB204" s="3">
        <f>AVERAGE('Pine Stumpage Quarterly'!AB70:AB73)</f>
        <v>20.9925</v>
      </c>
      <c r="AC204" s="3">
        <f>AVERAGE('Pine Stumpage Quarterly'!AC70:AC73)</f>
        <v>19.822499999999998</v>
      </c>
      <c r="AD204" s="3">
        <f>AVERAGE('Pine Stumpage Quarterly'!AD70:AD73)</f>
        <v>47.58</v>
      </c>
      <c r="AE204" s="3">
        <f>AVERAGE('Pine Stumpage Quarterly'!AE70:AE73)</f>
        <v>41.547499999999999</v>
      </c>
      <c r="AF204" s="3">
        <f>AVERAGE('Pine Stumpage Quarterly'!AF70:AF73)</f>
        <v>28.677500000000002</v>
      </c>
      <c r="AG204" s="3">
        <f>AVERAGE('Pine Stumpage Quarterly'!AG70:AG73)</f>
        <v>38.802500000000002</v>
      </c>
      <c r="AH204" s="3">
        <f>AVERAGE('Pine Stumpage Quarterly'!AH70:AH73)</f>
        <v>23.344999999999999</v>
      </c>
      <c r="AI204" s="3">
        <f>AVERAGE('Pine Stumpage Quarterly'!AI70:AI73)</f>
        <v>22.047499999999999</v>
      </c>
      <c r="AJ204" s="3">
        <f>AVERAGE('Pine Stumpage Quarterly'!AJ70:AJ73)</f>
        <v>24.07</v>
      </c>
      <c r="AK204" s="3">
        <f>AVERAGE('Pine Stumpage Quarterly'!AK70:AK73)</f>
        <v>23.762499999999999</v>
      </c>
      <c r="AL204" s="3">
        <f>AVERAGE('Pine Stumpage Quarterly'!AL70:AL73)</f>
        <v>18.032499999999999</v>
      </c>
      <c r="AM204" s="3">
        <f>AVERAGE('Pine Stumpage Quarterly'!AM70:AM73)</f>
        <v>17.21</v>
      </c>
      <c r="AN204" s="3">
        <f>AVERAGE('Pine Stumpage Quarterly'!AN70:AN73)</f>
        <v>21.72</v>
      </c>
      <c r="AO204" s="3">
        <f>AVERAGE('Pine Stumpage Quarterly'!AO70:AO73)</f>
        <v>27.047499999999999</v>
      </c>
      <c r="AP204" s="3">
        <f>AVERAGE('Pine Stumpage Quarterly'!AP70:AP73)</f>
        <v>13.0825</v>
      </c>
      <c r="AQ204" s="3">
        <f>AVERAGE('Pine Stumpage Quarterly'!AQ70:AQ73)</f>
        <v>11.989999999999998</v>
      </c>
      <c r="AR204" s="3">
        <f>AVERAGE('Pine Stumpage Quarterly'!AR70:AR73)</f>
        <v>22.112500000000001</v>
      </c>
      <c r="AS204" s="3">
        <f>AVERAGE('Pine Stumpage Quarterly'!AS70:AS73)</f>
        <v>21.95</v>
      </c>
      <c r="AT204" s="3">
        <f>AVERAGE('Pine Stumpage Quarterly'!AT70:AT73)</f>
        <v>13.272500000000001</v>
      </c>
      <c r="AU204" s="3">
        <f>AVERAGE('Pine Stumpage Quarterly'!AU70:AU73)</f>
        <v>13.95</v>
      </c>
      <c r="AV204" s="3">
        <f t="shared" si="18"/>
        <v>208.6529866835009</v>
      </c>
      <c r="AW204" s="3">
        <f t="shared" si="19"/>
        <v>28.120536855838225</v>
      </c>
      <c r="AX204" s="2">
        <v>1.3072664359861592</v>
      </c>
      <c r="AY204" s="5">
        <f t="shared" si="20"/>
        <v>1.4851133544851458</v>
      </c>
      <c r="AZ204" s="5">
        <v>144.45833333333331</v>
      </c>
      <c r="BA204" s="5">
        <f t="shared" si="21"/>
        <v>309.87333697687848</v>
      </c>
      <c r="BB204" s="5">
        <f t="shared" si="22"/>
        <v>41.76218481989708</v>
      </c>
    </row>
    <row r="205" spans="1:54" x14ac:dyDescent="0.25">
      <c r="A205" s="2">
        <v>1994</v>
      </c>
      <c r="B205" s="2"/>
      <c r="C205" s="2"/>
      <c r="D205" s="3">
        <f>AVERAGE('Pine Stumpage Quarterly'!D74:D77)</f>
        <v>228</v>
      </c>
      <c r="E205" s="3">
        <f>AVERAGE('Pine Stumpage Quarterly'!E74:E77)</f>
        <v>360.25</v>
      </c>
      <c r="F205" s="3">
        <f>AVERAGE('Pine Stumpage Quarterly'!F74:F77)</f>
        <v>314.25</v>
      </c>
      <c r="G205" s="3">
        <f>AVERAGE('Pine Stumpage Quarterly'!G74:G77)</f>
        <v>286</v>
      </c>
      <c r="H205" s="3">
        <f>AVERAGE('Pine Stumpage Quarterly'!H74:H77)</f>
        <v>237.25</v>
      </c>
      <c r="I205" s="3">
        <f>AVERAGE('Pine Stumpage Quarterly'!I74:I77)</f>
        <v>233.75</v>
      </c>
      <c r="J205" s="3">
        <f>AVERAGE('Pine Stumpage Quarterly'!J74:J77)</f>
        <v>258.25</v>
      </c>
      <c r="K205" s="3">
        <f>AVERAGE('Pine Stumpage Quarterly'!K74:K77)</f>
        <v>296.5</v>
      </c>
      <c r="L205" s="3">
        <f>AVERAGE('Pine Stumpage Quarterly'!L74:L77)</f>
        <v>239.25</v>
      </c>
      <c r="M205" s="3">
        <f>AVERAGE('Pine Stumpage Quarterly'!M74:M77)</f>
        <v>275.75</v>
      </c>
      <c r="N205" s="3">
        <f>AVERAGE('Pine Stumpage Quarterly'!N74:N77)</f>
        <v>284.5</v>
      </c>
      <c r="O205" s="3">
        <f>AVERAGE('Pine Stumpage Quarterly'!O74:O77)</f>
        <v>342.25</v>
      </c>
      <c r="P205" s="3">
        <f>AVERAGE('Pine Stumpage Quarterly'!P74:P77)</f>
        <v>133.75</v>
      </c>
      <c r="Q205" s="3">
        <f>AVERAGE('Pine Stumpage Quarterly'!Q74:Q77)</f>
        <v>222</v>
      </c>
      <c r="R205" s="3">
        <f>AVERAGE('Pine Stumpage Quarterly'!R74:R77)</f>
        <v>238.25</v>
      </c>
      <c r="S205" s="3">
        <f>AVERAGE('Pine Stumpage Quarterly'!S74:S77)</f>
        <v>274.25</v>
      </c>
      <c r="T205" s="3">
        <f>AVERAGE('Pine Stumpage Quarterly'!T74:T77)</f>
        <v>144.75</v>
      </c>
      <c r="U205" s="3">
        <f>AVERAGE('Pine Stumpage Quarterly'!U74:U77)</f>
        <v>177.75</v>
      </c>
      <c r="V205" s="3">
        <f>AVERAGE('Pine Stumpage Quarterly'!V74:V77)</f>
        <v>275</v>
      </c>
      <c r="W205" s="3">
        <f>AVERAGE('Pine Stumpage Quarterly'!W74:W77)</f>
        <v>277.5</v>
      </c>
      <c r="X205" s="3">
        <f>AVERAGE('Pine Stumpage Quarterly'!X74:X77)</f>
        <v>143.75</v>
      </c>
      <c r="Y205" s="3">
        <f>AVERAGE('Pine Stumpage Quarterly'!Y74:Y77)</f>
        <v>206.75</v>
      </c>
      <c r="Z205" s="3">
        <f>AVERAGE('Pine Stumpage Quarterly'!Z74:Z77)</f>
        <v>26.112500000000004</v>
      </c>
      <c r="AA205" s="3">
        <f>AVERAGE('Pine Stumpage Quarterly'!AA74:AA77)</f>
        <v>31.720000000000002</v>
      </c>
      <c r="AB205" s="3">
        <f>AVERAGE('Pine Stumpage Quarterly'!AB74:AB77)</f>
        <v>23.357500000000002</v>
      </c>
      <c r="AC205" s="3">
        <f>AVERAGE('Pine Stumpage Quarterly'!AC74:AC77)</f>
        <v>22.217500000000001</v>
      </c>
      <c r="AD205" s="3">
        <f>AVERAGE('Pine Stumpage Quarterly'!AD74:AD77)</f>
        <v>35.557500000000005</v>
      </c>
      <c r="AE205" s="3">
        <f>AVERAGE('Pine Stumpage Quarterly'!AE74:AE77)</f>
        <v>34.737499999999997</v>
      </c>
      <c r="AF205" s="3">
        <f>AVERAGE('Pine Stumpage Quarterly'!AF74:AF77)</f>
        <v>25.027499999999996</v>
      </c>
      <c r="AG205" s="3">
        <f>AVERAGE('Pine Stumpage Quarterly'!AG74:AG77)</f>
        <v>32.912500000000001</v>
      </c>
      <c r="AH205" s="3">
        <f>AVERAGE('Pine Stumpage Quarterly'!AH74:AH77)</f>
        <v>22.509999999999998</v>
      </c>
      <c r="AI205" s="3">
        <f>AVERAGE('Pine Stumpage Quarterly'!AI74:AI77)</f>
        <v>22.61</v>
      </c>
      <c r="AJ205" s="3">
        <f>AVERAGE('Pine Stumpage Quarterly'!AJ74:AJ77)</f>
        <v>26.44</v>
      </c>
      <c r="AK205" s="3">
        <f>AVERAGE('Pine Stumpage Quarterly'!AK74:AK77)</f>
        <v>25.06</v>
      </c>
      <c r="AL205" s="3">
        <f>AVERAGE('Pine Stumpage Quarterly'!AL74:AL77)</f>
        <v>16.927500000000002</v>
      </c>
      <c r="AM205" s="3">
        <f>AVERAGE('Pine Stumpage Quarterly'!AM74:AM77)</f>
        <v>15.6525</v>
      </c>
      <c r="AN205" s="3">
        <f>AVERAGE('Pine Stumpage Quarterly'!AN74:AN77)</f>
        <v>19.22</v>
      </c>
      <c r="AO205" s="3">
        <f>AVERAGE('Pine Stumpage Quarterly'!AO74:AO77)</f>
        <v>22.704999999999998</v>
      </c>
      <c r="AP205" s="3">
        <f>AVERAGE('Pine Stumpage Quarterly'!AP74:AP77)</f>
        <v>15.035</v>
      </c>
      <c r="AQ205" s="3">
        <f>AVERAGE('Pine Stumpage Quarterly'!AQ74:AQ77)</f>
        <v>15.4275</v>
      </c>
      <c r="AR205" s="3">
        <f>AVERAGE('Pine Stumpage Quarterly'!AR74:AR77)</f>
        <v>20.3825</v>
      </c>
      <c r="AS205" s="3">
        <f>AVERAGE('Pine Stumpage Quarterly'!AS74:AS77)</f>
        <v>18.612500000000001</v>
      </c>
      <c r="AT205" s="3">
        <f>AVERAGE('Pine Stumpage Quarterly'!AT74:AT77)</f>
        <v>11.702500000000001</v>
      </c>
      <c r="AU205" s="3">
        <f>AVERAGE('Pine Stumpage Quarterly'!AU74:AU77)</f>
        <v>13.595000000000001</v>
      </c>
      <c r="AV205" s="3">
        <f t="shared" si="18"/>
        <v>257.18782755252749</v>
      </c>
      <c r="AW205" s="3">
        <f t="shared" si="19"/>
        <v>25.434931017612527</v>
      </c>
      <c r="AX205" s="2">
        <v>1.274628879892038</v>
      </c>
      <c r="AY205" s="5">
        <f t="shared" si="20"/>
        <v>1.447373924776522</v>
      </c>
      <c r="AZ205" s="5">
        <v>148.22500000000002</v>
      </c>
      <c r="BA205" s="5">
        <f t="shared" si="21"/>
        <v>372.24695536944904</v>
      </c>
      <c r="BB205" s="5">
        <f t="shared" si="22"/>
        <v>36.813855933381944</v>
      </c>
    </row>
    <row r="206" spans="1:54" x14ac:dyDescent="0.25">
      <c r="A206" s="2">
        <v>1995</v>
      </c>
      <c r="B206" s="2"/>
      <c r="C206" s="2"/>
      <c r="D206" s="3">
        <f>AVERAGE('Pine Stumpage Quarterly'!D78:D81)</f>
        <v>269</v>
      </c>
      <c r="E206" s="3">
        <f>AVERAGE('Pine Stumpage Quarterly'!E78:E81)</f>
        <v>316.5</v>
      </c>
      <c r="F206" s="3">
        <f>AVERAGE('Pine Stumpage Quarterly'!F78:F81)</f>
        <v>286.75</v>
      </c>
      <c r="G206" s="3">
        <f>AVERAGE('Pine Stumpage Quarterly'!G78:G81)</f>
        <v>295.75</v>
      </c>
      <c r="H206" s="3">
        <f>AVERAGE('Pine Stumpage Quarterly'!H78:H81)</f>
        <v>272</v>
      </c>
      <c r="I206" s="3">
        <f>AVERAGE('Pine Stumpage Quarterly'!I78:I81)</f>
        <v>281</v>
      </c>
      <c r="J206" s="3">
        <f>AVERAGE('Pine Stumpage Quarterly'!J78:J81)</f>
        <v>311.5</v>
      </c>
      <c r="K206" s="3">
        <f>AVERAGE('Pine Stumpage Quarterly'!K78:K81)</f>
        <v>342.5</v>
      </c>
      <c r="L206" s="3">
        <f>AVERAGE('Pine Stumpage Quarterly'!L78:L81)</f>
        <v>296.75</v>
      </c>
      <c r="M206" s="3">
        <f>AVERAGE('Pine Stumpage Quarterly'!M78:M81)</f>
        <v>296.75</v>
      </c>
      <c r="N206" s="3">
        <f>AVERAGE('Pine Stumpage Quarterly'!N78:N81)</f>
        <v>302.5</v>
      </c>
      <c r="O206" s="3">
        <f>AVERAGE('Pine Stumpage Quarterly'!O78:O81)</f>
        <v>349.75</v>
      </c>
      <c r="P206" s="3">
        <f>AVERAGE('Pine Stumpage Quarterly'!P78:P81)</f>
        <v>110</v>
      </c>
      <c r="Q206" s="3">
        <f>AVERAGE('Pine Stumpage Quarterly'!Q78:Q81)</f>
        <v>230.75</v>
      </c>
      <c r="R206" s="3">
        <f>AVERAGE('Pine Stumpage Quarterly'!R78:R81)</f>
        <v>233.5</v>
      </c>
      <c r="S206" s="3">
        <f>AVERAGE('Pine Stumpage Quarterly'!S78:S81)</f>
        <v>319</v>
      </c>
      <c r="T206" s="3">
        <f>AVERAGE('Pine Stumpage Quarterly'!T78:T81)</f>
        <v>153</v>
      </c>
      <c r="U206" s="3">
        <f>AVERAGE('Pine Stumpage Quarterly'!U78:U81)</f>
        <v>185.75</v>
      </c>
      <c r="V206" s="3">
        <f>AVERAGE('Pine Stumpage Quarterly'!V78:V81)</f>
        <v>310</v>
      </c>
      <c r="W206" s="3">
        <f>AVERAGE('Pine Stumpage Quarterly'!W78:W81)</f>
        <v>318.5</v>
      </c>
      <c r="X206" s="3">
        <f>AVERAGE('Pine Stumpage Quarterly'!X78:X81)</f>
        <v>158.25</v>
      </c>
      <c r="Y206" s="3">
        <f>AVERAGE('Pine Stumpage Quarterly'!Y78:Y81)</f>
        <v>219.25</v>
      </c>
      <c r="Z206" s="3">
        <f>AVERAGE('Pine Stumpage Quarterly'!Z78:Z81)</f>
        <v>28.642500000000002</v>
      </c>
      <c r="AA206" s="3">
        <f>AVERAGE('Pine Stumpage Quarterly'!AA78:AA81)</f>
        <v>32.497500000000002</v>
      </c>
      <c r="AB206" s="3">
        <f>AVERAGE('Pine Stumpage Quarterly'!AB78:AB81)</f>
        <v>17.600000000000001</v>
      </c>
      <c r="AC206" s="3">
        <f>AVERAGE('Pine Stumpage Quarterly'!AC78:AC81)</f>
        <v>17.695</v>
      </c>
      <c r="AD206" s="3">
        <f>AVERAGE('Pine Stumpage Quarterly'!AD78:AD81)</f>
        <v>39.667499999999997</v>
      </c>
      <c r="AE206" s="3">
        <f>AVERAGE('Pine Stumpage Quarterly'!AE78:AE81)</f>
        <v>37.83</v>
      </c>
      <c r="AF206" s="3">
        <f>AVERAGE('Pine Stumpage Quarterly'!AF78:AF81)</f>
        <v>31.102499999999999</v>
      </c>
      <c r="AG206" s="3">
        <f>AVERAGE('Pine Stumpage Quarterly'!AG78:AG81)</f>
        <v>40.712500000000006</v>
      </c>
      <c r="AH206" s="3">
        <f>AVERAGE('Pine Stumpage Quarterly'!AH78:AH81)</f>
        <v>24.837500000000002</v>
      </c>
      <c r="AI206" s="3">
        <f>AVERAGE('Pine Stumpage Quarterly'!AI78:AI81)</f>
        <v>24.877500000000001</v>
      </c>
      <c r="AJ206" s="3">
        <f>AVERAGE('Pine Stumpage Quarterly'!AJ78:AJ81)</f>
        <v>30.34</v>
      </c>
      <c r="AK206" s="3">
        <f>AVERAGE('Pine Stumpage Quarterly'!AK78:AK81)</f>
        <v>29.385000000000002</v>
      </c>
      <c r="AL206" s="3">
        <f>AVERAGE('Pine Stumpage Quarterly'!AL78:AL81)</f>
        <v>16.9175</v>
      </c>
      <c r="AM206" s="3">
        <f>AVERAGE('Pine Stumpage Quarterly'!AM78:AM81)</f>
        <v>15.03</v>
      </c>
      <c r="AN206" s="3">
        <f>AVERAGE('Pine Stumpage Quarterly'!AN78:AN81)</f>
        <v>20.25</v>
      </c>
      <c r="AO206" s="3">
        <f>AVERAGE('Pine Stumpage Quarterly'!AO78:AO81)</f>
        <v>26.4</v>
      </c>
      <c r="AP206" s="3">
        <f>AVERAGE('Pine Stumpage Quarterly'!AP78:AP81)</f>
        <v>13.139999999999999</v>
      </c>
      <c r="AQ206" s="3">
        <f>AVERAGE('Pine Stumpage Quarterly'!AQ78:AQ81)</f>
        <v>15.895</v>
      </c>
      <c r="AR206" s="3">
        <f>AVERAGE('Pine Stumpage Quarterly'!AR78:AR81)</f>
        <v>20.88</v>
      </c>
      <c r="AS206" s="3">
        <f>AVERAGE('Pine Stumpage Quarterly'!AS78:AS81)</f>
        <v>21.2</v>
      </c>
      <c r="AT206" s="3">
        <f>AVERAGE('Pine Stumpage Quarterly'!AT78:AT81)</f>
        <v>12.234999999999999</v>
      </c>
      <c r="AU206" s="3">
        <f>AVERAGE('Pine Stumpage Quarterly'!AU78:AU81)</f>
        <v>13.64</v>
      </c>
      <c r="AV206" s="3">
        <f t="shared" si="18"/>
        <v>275.07770677497746</v>
      </c>
      <c r="AW206" s="3">
        <f t="shared" si="19"/>
        <v>27.698382093933468</v>
      </c>
      <c r="AX206" s="2">
        <v>1.2395013123359579</v>
      </c>
      <c r="AY206" s="5">
        <f t="shared" si="20"/>
        <v>1.4078770644208682</v>
      </c>
      <c r="AZ206" s="5">
        <v>152.38333333333335</v>
      </c>
      <c r="BA206" s="5">
        <f t="shared" si="21"/>
        <v>387.27559430197965</v>
      </c>
      <c r="BB206" s="5">
        <f t="shared" si="22"/>
        <v>38.99591687161459</v>
      </c>
    </row>
    <row r="207" spans="1:54" x14ac:dyDescent="0.25">
      <c r="A207" s="2">
        <v>1996</v>
      </c>
      <c r="B207" s="2"/>
      <c r="C207" s="2"/>
      <c r="D207" s="3">
        <f>AVERAGE('Pine Stumpage Quarterly'!D82:D85)</f>
        <v>249.75</v>
      </c>
      <c r="E207" s="3">
        <f>AVERAGE('Pine Stumpage Quarterly'!E82:E85)</f>
        <v>268.5</v>
      </c>
      <c r="F207" s="3">
        <f>AVERAGE('Pine Stumpage Quarterly'!F82:F85)</f>
        <v>267.25</v>
      </c>
      <c r="G207" s="3">
        <f>AVERAGE('Pine Stumpage Quarterly'!G82:G85)</f>
        <v>193</v>
      </c>
      <c r="H207" s="3">
        <f>AVERAGE('Pine Stumpage Quarterly'!H82:H85)</f>
        <v>241.25</v>
      </c>
      <c r="I207" s="3">
        <f>AVERAGE('Pine Stumpage Quarterly'!I82:I85)</f>
        <v>239</v>
      </c>
      <c r="J207" s="3">
        <f>AVERAGE('Pine Stumpage Quarterly'!J82:J85)</f>
        <v>277.25</v>
      </c>
      <c r="K207" s="3">
        <f>AVERAGE('Pine Stumpage Quarterly'!K82:K85)</f>
        <v>317</v>
      </c>
      <c r="L207" s="3">
        <f>AVERAGE('Pine Stumpage Quarterly'!L82:L85)</f>
        <v>262</v>
      </c>
      <c r="M207" s="3">
        <f>AVERAGE('Pine Stumpage Quarterly'!M82:M85)</f>
        <v>245.75</v>
      </c>
      <c r="N207" s="3">
        <f>AVERAGE('Pine Stumpage Quarterly'!N82:N85)</f>
        <v>268.25</v>
      </c>
      <c r="O207" s="3">
        <f>AVERAGE('Pine Stumpage Quarterly'!O82:O85)</f>
        <v>273</v>
      </c>
      <c r="P207" s="3">
        <f>AVERAGE('Pine Stumpage Quarterly'!P82:P85)</f>
        <v>98</v>
      </c>
      <c r="Q207" s="3">
        <f>AVERAGE('Pine Stumpage Quarterly'!Q82:Q85)</f>
        <v>262</v>
      </c>
      <c r="R207" s="3">
        <f>AVERAGE('Pine Stumpage Quarterly'!R82:R85)</f>
        <v>256.5</v>
      </c>
      <c r="S207" s="3">
        <f>AVERAGE('Pine Stumpage Quarterly'!S82:S85)</f>
        <v>302.25</v>
      </c>
      <c r="T207" s="3">
        <f>AVERAGE('Pine Stumpage Quarterly'!T82:T85)</f>
        <v>138</v>
      </c>
      <c r="U207" s="3">
        <f>AVERAGE('Pine Stumpage Quarterly'!U82:U85)</f>
        <v>149.5</v>
      </c>
      <c r="V207" s="3">
        <f>AVERAGE('Pine Stumpage Quarterly'!V82:V85)</f>
        <v>263.5</v>
      </c>
      <c r="W207" s="3">
        <f>AVERAGE('Pine Stumpage Quarterly'!W82:W85)</f>
        <v>269.25</v>
      </c>
      <c r="X207" s="3">
        <f>AVERAGE('Pine Stumpage Quarterly'!X82:X85)</f>
        <v>142.5</v>
      </c>
      <c r="Y207" s="3">
        <f>AVERAGE('Pine Stumpage Quarterly'!Y82:Y85)</f>
        <v>223</v>
      </c>
      <c r="Z207" s="3">
        <f>AVERAGE('Pine Stumpage Quarterly'!Z82:Z85)</f>
        <v>24.797500000000003</v>
      </c>
      <c r="AA207" s="3">
        <f>AVERAGE('Pine Stumpage Quarterly'!AA82:AA85)</f>
        <v>29.137499999999999</v>
      </c>
      <c r="AB207" s="3">
        <f>AVERAGE('Pine Stumpage Quarterly'!AB82:AB85)</f>
        <v>18.655000000000001</v>
      </c>
      <c r="AC207" s="3">
        <f>AVERAGE('Pine Stumpage Quarterly'!AC82:AC85)</f>
        <v>14.542499999999999</v>
      </c>
      <c r="AD207" s="3">
        <f>AVERAGE('Pine Stumpage Quarterly'!AD82:AD85)</f>
        <v>41.234999999999999</v>
      </c>
      <c r="AE207" s="3">
        <f>AVERAGE('Pine Stumpage Quarterly'!AE82:AE85)</f>
        <v>34.305</v>
      </c>
      <c r="AF207" s="3">
        <f>AVERAGE('Pine Stumpage Quarterly'!AF82:AF85)</f>
        <v>27.335000000000001</v>
      </c>
      <c r="AG207" s="3">
        <f>AVERAGE('Pine Stumpage Quarterly'!AG82:AG85)</f>
        <v>35.230000000000004</v>
      </c>
      <c r="AH207" s="3">
        <f>AVERAGE('Pine Stumpage Quarterly'!AH82:AH85)</f>
        <v>22.895</v>
      </c>
      <c r="AI207" s="3">
        <f>AVERAGE('Pine Stumpage Quarterly'!AI82:AI85)</f>
        <v>20.0625</v>
      </c>
      <c r="AJ207" s="3">
        <f>AVERAGE('Pine Stumpage Quarterly'!AJ82:AJ85)</f>
        <v>28.995000000000001</v>
      </c>
      <c r="AK207" s="3">
        <f>AVERAGE('Pine Stumpage Quarterly'!AK82:AK85)</f>
        <v>24.302499999999998</v>
      </c>
      <c r="AL207" s="3">
        <f>AVERAGE('Pine Stumpage Quarterly'!AL82:AL85)</f>
        <v>13.975000000000001</v>
      </c>
      <c r="AM207" s="3">
        <f>AVERAGE('Pine Stumpage Quarterly'!AM82:AM85)</f>
        <v>13.51</v>
      </c>
      <c r="AN207" s="3">
        <f>AVERAGE('Pine Stumpage Quarterly'!AN82:AN85)</f>
        <v>21.362499999999997</v>
      </c>
      <c r="AO207" s="3">
        <f>AVERAGE('Pine Stumpage Quarterly'!AO82:AO85)</f>
        <v>25.695</v>
      </c>
      <c r="AP207" s="3">
        <f>AVERAGE('Pine Stumpage Quarterly'!AP82:AP85)</f>
        <v>23.177500000000002</v>
      </c>
      <c r="AQ207" s="3">
        <f>AVERAGE('Pine Stumpage Quarterly'!AQ82:AQ85)</f>
        <v>27.42</v>
      </c>
      <c r="AR207" s="3">
        <f>AVERAGE('Pine Stumpage Quarterly'!AR82:AR85)</f>
        <v>20.5625</v>
      </c>
      <c r="AS207" s="3">
        <f>AVERAGE('Pine Stumpage Quarterly'!AS82:AS85)</f>
        <v>22.105</v>
      </c>
      <c r="AT207" s="3">
        <f>AVERAGE('Pine Stumpage Quarterly'!AT82:AT85)</f>
        <v>15.327500000000001</v>
      </c>
      <c r="AU207" s="3">
        <f>AVERAGE('Pine Stumpage Quarterly'!AU82:AU85)</f>
        <v>15.645000000000001</v>
      </c>
      <c r="AV207" s="3">
        <f t="shared" si="18"/>
        <v>246.27290128162366</v>
      </c>
      <c r="AW207" s="3">
        <f t="shared" si="19"/>
        <v>26.918311969993482</v>
      </c>
      <c r="AX207" s="2">
        <v>1.2039515615041427</v>
      </c>
      <c r="AY207" s="5">
        <f t="shared" si="20"/>
        <v>1.367784507491234</v>
      </c>
      <c r="AZ207" s="5">
        <v>156.84999999999997</v>
      </c>
      <c r="BA207" s="5">
        <f t="shared" si="21"/>
        <v>336.84825898792292</v>
      </c>
      <c r="BB207" s="5">
        <f t="shared" si="22"/>
        <v>36.818450080372926</v>
      </c>
    </row>
    <row r="208" spans="1:54" x14ac:dyDescent="0.25">
      <c r="A208" s="2">
        <v>1997</v>
      </c>
      <c r="B208" s="2"/>
      <c r="C208" s="2"/>
      <c r="D208" s="3">
        <f>AVERAGE('Pine Stumpage Quarterly'!D86:D89)</f>
        <v>346</v>
      </c>
      <c r="E208" s="3">
        <f>AVERAGE('Pine Stumpage Quarterly'!E86:E89)</f>
        <v>389.5</v>
      </c>
      <c r="F208" s="3">
        <f>AVERAGE('Pine Stumpage Quarterly'!F86:F89)</f>
        <v>327.5</v>
      </c>
      <c r="G208" s="3">
        <f>AVERAGE('Pine Stumpage Quarterly'!G86:G89)</f>
        <v>206.25</v>
      </c>
      <c r="H208" s="3">
        <f>AVERAGE('Pine Stumpage Quarterly'!H86:H89)</f>
        <v>285.25</v>
      </c>
      <c r="I208" s="3">
        <f>AVERAGE('Pine Stumpage Quarterly'!I86:I89)</f>
        <v>314.5</v>
      </c>
      <c r="J208" s="3">
        <f>AVERAGE('Pine Stumpage Quarterly'!J86:J89)</f>
        <v>320.25</v>
      </c>
      <c r="K208" s="3">
        <f>AVERAGE('Pine Stumpage Quarterly'!K86:K89)</f>
        <v>355.25</v>
      </c>
      <c r="L208" s="3">
        <f>AVERAGE('Pine Stumpage Quarterly'!L86:L89)</f>
        <v>326</v>
      </c>
      <c r="M208" s="3">
        <f>AVERAGE('Pine Stumpage Quarterly'!M86:M89)</f>
        <v>349</v>
      </c>
      <c r="N208" s="3">
        <f>AVERAGE('Pine Stumpage Quarterly'!N86:N89)</f>
        <v>345</v>
      </c>
      <c r="O208" s="3">
        <f>AVERAGE('Pine Stumpage Quarterly'!O86:O89)</f>
        <v>346.25</v>
      </c>
      <c r="P208" s="3">
        <f>AVERAGE('Pine Stumpage Quarterly'!P86:P89)</f>
        <v>145.75</v>
      </c>
      <c r="Q208" s="3">
        <f>AVERAGE('Pine Stumpage Quarterly'!Q86:Q89)</f>
        <v>267.25</v>
      </c>
      <c r="R208" s="3">
        <f>AVERAGE('Pine Stumpage Quarterly'!R86:R89)</f>
        <v>300.75</v>
      </c>
      <c r="S208" s="3">
        <f>AVERAGE('Pine Stumpage Quarterly'!S86:S89)</f>
        <v>332.75</v>
      </c>
      <c r="T208" s="3">
        <f>AVERAGE('Pine Stumpage Quarterly'!T86:T89)</f>
        <v>83</v>
      </c>
      <c r="U208" s="3">
        <f>AVERAGE('Pine Stumpage Quarterly'!U86:U89)</f>
        <v>203.75</v>
      </c>
      <c r="V208" s="3">
        <f>AVERAGE('Pine Stumpage Quarterly'!V86:V89)</f>
        <v>349.25</v>
      </c>
      <c r="W208" s="3">
        <f>AVERAGE('Pine Stumpage Quarterly'!W86:W89)</f>
        <v>353.25</v>
      </c>
      <c r="X208" s="3">
        <f>AVERAGE('Pine Stumpage Quarterly'!X86:X89)</f>
        <v>146</v>
      </c>
      <c r="Y208" s="3">
        <f>AVERAGE('Pine Stumpage Quarterly'!Y86:Y89)</f>
        <v>251</v>
      </c>
      <c r="Z208" s="3">
        <f>AVERAGE('Pine Stumpage Quarterly'!Z86:Z89)</f>
        <v>31.787500000000001</v>
      </c>
      <c r="AA208" s="3">
        <f>AVERAGE('Pine Stumpage Quarterly'!AA86:AA89)</f>
        <v>33.012500000000003</v>
      </c>
      <c r="AB208" s="3">
        <f>AVERAGE('Pine Stumpage Quarterly'!AB86:AB89)</f>
        <v>20.517499999999998</v>
      </c>
      <c r="AC208" s="3">
        <f>AVERAGE('Pine Stumpage Quarterly'!AC86:AC89)</f>
        <v>13.227499999999999</v>
      </c>
      <c r="AD208" s="3">
        <f>AVERAGE('Pine Stumpage Quarterly'!AD86:AD89)</f>
        <v>44.164999999999999</v>
      </c>
      <c r="AE208" s="3">
        <f>AVERAGE('Pine Stumpage Quarterly'!AE86:AE89)</f>
        <v>35.674999999999997</v>
      </c>
      <c r="AF208" s="3">
        <f>AVERAGE('Pine Stumpage Quarterly'!AF86:AF89)</f>
        <v>30.4375</v>
      </c>
      <c r="AG208" s="3">
        <f>AVERAGE('Pine Stumpage Quarterly'!AG86:AG89)</f>
        <v>42.737499999999997</v>
      </c>
      <c r="AH208" s="3">
        <f>AVERAGE('Pine Stumpage Quarterly'!AH86:AH89)</f>
        <v>29.68</v>
      </c>
      <c r="AI208" s="3">
        <f>AVERAGE('Pine Stumpage Quarterly'!AI86:AI89)</f>
        <v>29.605</v>
      </c>
      <c r="AJ208" s="3">
        <f>AVERAGE('Pine Stumpage Quarterly'!AJ86:AJ89)</f>
        <v>35.379999999999995</v>
      </c>
      <c r="AK208" s="3">
        <f>AVERAGE('Pine Stumpage Quarterly'!AK86:AK89)</f>
        <v>30.307500000000005</v>
      </c>
      <c r="AL208" s="3">
        <f>AVERAGE('Pine Stumpage Quarterly'!AL86:AL89)</f>
        <v>14.42</v>
      </c>
      <c r="AM208" s="3">
        <f>AVERAGE('Pine Stumpage Quarterly'!AM86:AM89)</f>
        <v>14.42</v>
      </c>
      <c r="AN208" s="3">
        <f>AVERAGE('Pine Stumpage Quarterly'!AN86:AN89)</f>
        <v>24.4725</v>
      </c>
      <c r="AO208" s="3">
        <f>AVERAGE('Pine Stumpage Quarterly'!AO86:AO89)</f>
        <v>29.494999999999997</v>
      </c>
      <c r="AP208" s="3">
        <f>AVERAGE('Pine Stumpage Quarterly'!AP86:AP89)</f>
        <v>12.51</v>
      </c>
      <c r="AQ208" s="3">
        <f>AVERAGE('Pine Stumpage Quarterly'!AQ86:AQ89)</f>
        <v>31.3125</v>
      </c>
      <c r="AR208" s="3">
        <f>AVERAGE('Pine Stumpage Quarterly'!AR86:AR89)</f>
        <v>27.537500000000001</v>
      </c>
      <c r="AS208" s="3">
        <f>AVERAGE('Pine Stumpage Quarterly'!AS86:AS89)</f>
        <v>23.234999999999999</v>
      </c>
      <c r="AT208" s="3">
        <f>AVERAGE('Pine Stumpage Quarterly'!AT86:AT89)</f>
        <v>20.162500000000001</v>
      </c>
      <c r="AU208" s="3">
        <f>AVERAGE('Pine Stumpage Quarterly'!AU86:AU89)</f>
        <v>18.032499999999999</v>
      </c>
      <c r="AV208" s="3">
        <f t="shared" si="18"/>
        <v>306.13059102386967</v>
      </c>
      <c r="AW208" s="3">
        <f t="shared" si="19"/>
        <v>30.87474787997391</v>
      </c>
      <c r="AX208" s="2">
        <v>1.1769470404984423</v>
      </c>
      <c r="AY208" s="5">
        <f t="shared" si="20"/>
        <v>1.3365403384902919</v>
      </c>
      <c r="AZ208" s="5">
        <v>160.51666666666665</v>
      </c>
      <c r="BA208" s="5">
        <f t="shared" si="21"/>
        <v>409.15588374927586</v>
      </c>
      <c r="BB208" s="5">
        <f t="shared" si="22"/>
        <v>41.265345982302748</v>
      </c>
    </row>
    <row r="209" spans="1:54" x14ac:dyDescent="0.25">
      <c r="A209" s="2">
        <v>1998</v>
      </c>
      <c r="B209" s="2"/>
      <c r="C209" s="2"/>
      <c r="D209" s="3">
        <f>AVERAGE('Pine Stumpage Quarterly'!D90:D93)</f>
        <v>359</v>
      </c>
      <c r="E209" s="3">
        <f>AVERAGE('Pine Stumpage Quarterly'!E90:E93)</f>
        <v>393.75</v>
      </c>
      <c r="F209" s="3">
        <f>AVERAGE('Pine Stumpage Quarterly'!F90:F93)</f>
        <v>339.5</v>
      </c>
      <c r="G209" s="3">
        <f>AVERAGE('Pine Stumpage Quarterly'!G90:G93)</f>
        <v>259.75</v>
      </c>
      <c r="H209" s="3">
        <f>AVERAGE('Pine Stumpage Quarterly'!H90:H93)</f>
        <v>302.25</v>
      </c>
      <c r="I209" s="3">
        <f>AVERAGE('Pine Stumpage Quarterly'!I90:I93)</f>
        <v>318.25</v>
      </c>
      <c r="J209" s="3">
        <f>AVERAGE('Pine Stumpage Quarterly'!J90:J93)</f>
        <v>344</v>
      </c>
      <c r="K209" s="3">
        <f>AVERAGE('Pine Stumpage Quarterly'!K90:K93)</f>
        <v>380.75</v>
      </c>
      <c r="L209" s="3">
        <f>AVERAGE('Pine Stumpage Quarterly'!L90:L93)</f>
        <v>315.5</v>
      </c>
      <c r="M209" s="3">
        <f>AVERAGE('Pine Stumpage Quarterly'!M90:M93)</f>
        <v>335.25</v>
      </c>
      <c r="N209" s="3">
        <f>AVERAGE('Pine Stumpage Quarterly'!N90:N93)</f>
        <v>347.25</v>
      </c>
      <c r="O209" s="3">
        <f>AVERAGE('Pine Stumpage Quarterly'!O90:O93)</f>
        <v>369.5</v>
      </c>
      <c r="P209" s="3">
        <f>AVERAGE('Pine Stumpage Quarterly'!P90:P93)</f>
        <v>164.75</v>
      </c>
      <c r="Q209" s="3">
        <f>AVERAGE('Pine Stumpage Quarterly'!Q90:Q93)</f>
        <v>308.5</v>
      </c>
      <c r="R209" s="3">
        <f>AVERAGE('Pine Stumpage Quarterly'!R90:R93)</f>
        <v>316.75</v>
      </c>
      <c r="S209" s="3">
        <f>AVERAGE('Pine Stumpage Quarterly'!S90:S93)</f>
        <v>327</v>
      </c>
      <c r="T209" s="3">
        <f>AVERAGE('Pine Stumpage Quarterly'!T90:T93)</f>
        <v>151.75</v>
      </c>
      <c r="U209" s="3">
        <f>AVERAGE('Pine Stumpage Quarterly'!U90:U93)</f>
        <v>215.25</v>
      </c>
      <c r="V209" s="3">
        <f>AVERAGE('Pine Stumpage Quarterly'!V90:V93)</f>
        <v>314.25</v>
      </c>
      <c r="W209" s="3">
        <f>AVERAGE('Pine Stumpage Quarterly'!W90:W93)</f>
        <v>312.25</v>
      </c>
      <c r="X209" s="3">
        <f>AVERAGE('Pine Stumpage Quarterly'!X90:X93)</f>
        <v>220.75</v>
      </c>
      <c r="Y209" s="3">
        <f>AVERAGE('Pine Stumpage Quarterly'!Y90:Y93)</f>
        <v>282</v>
      </c>
      <c r="Z209" s="3">
        <f>AVERAGE('Pine Stumpage Quarterly'!Z90:Z93)</f>
        <v>31.327500000000004</v>
      </c>
      <c r="AA209" s="3">
        <f>AVERAGE('Pine Stumpage Quarterly'!AA90:AA93)</f>
        <v>34.397500000000001</v>
      </c>
      <c r="AB209" s="3">
        <f>AVERAGE('Pine Stumpage Quarterly'!AB90:AB93)</f>
        <v>17.62</v>
      </c>
      <c r="AC209" s="3">
        <f>AVERAGE('Pine Stumpage Quarterly'!AC90:AC93)</f>
        <v>14.824999999999999</v>
      </c>
      <c r="AD209" s="3">
        <f>AVERAGE('Pine Stumpage Quarterly'!AD90:AD93)</f>
        <v>46.375</v>
      </c>
      <c r="AE209" s="3">
        <f>AVERAGE('Pine Stumpage Quarterly'!AE90:AE93)</f>
        <v>37.317500000000003</v>
      </c>
      <c r="AF209" s="3">
        <f>AVERAGE('Pine Stumpage Quarterly'!AF90:AF93)</f>
        <v>31.137500000000003</v>
      </c>
      <c r="AG209" s="3">
        <f>AVERAGE('Pine Stumpage Quarterly'!AG90:AG93)</f>
        <v>42.215000000000003</v>
      </c>
      <c r="AH209" s="3">
        <f>AVERAGE('Pine Stumpage Quarterly'!AH90:AH93)</f>
        <v>28.447499999999998</v>
      </c>
      <c r="AI209" s="3">
        <f>AVERAGE('Pine Stumpage Quarterly'!AI90:AI93)</f>
        <v>27.817499999999999</v>
      </c>
      <c r="AJ209" s="3">
        <f>AVERAGE('Pine Stumpage Quarterly'!AJ90:AJ93)</f>
        <v>37.945</v>
      </c>
      <c r="AK209" s="3">
        <f>AVERAGE('Pine Stumpage Quarterly'!AK90:AK93)</f>
        <v>33.174999999999997</v>
      </c>
      <c r="AL209" s="3">
        <f>AVERAGE('Pine Stumpage Quarterly'!AL90:AL93)</f>
        <v>15.624999999999998</v>
      </c>
      <c r="AM209" s="3">
        <f>AVERAGE('Pine Stumpage Quarterly'!AM90:AM93)</f>
        <v>18.419999999999998</v>
      </c>
      <c r="AN209" s="3">
        <f>AVERAGE('Pine Stumpage Quarterly'!AN90:AN93)</f>
        <v>23.607500000000002</v>
      </c>
      <c r="AO209" s="3">
        <f>AVERAGE('Pine Stumpage Quarterly'!AO90:AO93)</f>
        <v>30.544999999999995</v>
      </c>
      <c r="AP209" s="3">
        <f>AVERAGE('Pine Stumpage Quarterly'!AP90:AP93)</f>
        <v>21.004999999999999</v>
      </c>
      <c r="AQ209" s="3">
        <f>AVERAGE('Pine Stumpage Quarterly'!AQ90:AQ93)</f>
        <v>28.6875</v>
      </c>
      <c r="AR209" s="3">
        <f>AVERAGE('Pine Stumpage Quarterly'!AR90:AR93)</f>
        <v>31.2775</v>
      </c>
      <c r="AS209" s="3">
        <f>AVERAGE('Pine Stumpage Quarterly'!AS90:AS93)</f>
        <v>30.002499999999998</v>
      </c>
      <c r="AT209" s="3">
        <f>AVERAGE('Pine Stumpage Quarterly'!AT90:AT93)</f>
        <v>24.112500000000001</v>
      </c>
      <c r="AU209" s="3">
        <f>AVERAGE('Pine Stumpage Quarterly'!AU90:AU93)</f>
        <v>22.182499999999997</v>
      </c>
      <c r="AV209" s="3">
        <f t="shared" si="18"/>
        <v>319.40645159369183</v>
      </c>
      <c r="AW209" s="3">
        <f t="shared" si="19"/>
        <v>31.709890737116773</v>
      </c>
      <c r="AX209" s="2">
        <v>1.1588957055214724</v>
      </c>
      <c r="AY209" s="5">
        <f t="shared" si="20"/>
        <v>1.3161106282909871</v>
      </c>
      <c r="AZ209" s="5">
        <v>163.00833333333335</v>
      </c>
      <c r="BA209" s="5">
        <f t="shared" si="21"/>
        <v>420.37422568716852</v>
      </c>
      <c r="BB209" s="5">
        <f t="shared" si="22"/>
        <v>41.733724221065309</v>
      </c>
    </row>
    <row r="210" spans="1:54" x14ac:dyDescent="0.25">
      <c r="A210" s="2">
        <v>1999</v>
      </c>
      <c r="B210" s="2"/>
      <c r="C210" s="2"/>
      <c r="D210" s="3">
        <f>AVERAGE('Pine Stumpage Quarterly'!D94:D97)</f>
        <v>342.25</v>
      </c>
      <c r="E210" s="3">
        <f>AVERAGE('Pine Stumpage Quarterly'!E94:E97)</f>
        <v>366.25</v>
      </c>
      <c r="F210" s="3">
        <f>AVERAGE('Pine Stumpage Quarterly'!F94:F97)</f>
        <v>306.25</v>
      </c>
      <c r="G210" s="3">
        <f>AVERAGE('Pine Stumpage Quarterly'!G94:G97)</f>
        <v>238.75</v>
      </c>
      <c r="H210" s="3">
        <f>AVERAGE('Pine Stumpage Quarterly'!H94:H97)</f>
        <v>290.75</v>
      </c>
      <c r="I210" s="3">
        <f>AVERAGE('Pine Stumpage Quarterly'!I94:I97)</f>
        <v>312.5</v>
      </c>
      <c r="J210" s="3">
        <f>AVERAGE('Pine Stumpage Quarterly'!J94:J97)</f>
        <v>328.75</v>
      </c>
      <c r="K210" s="3">
        <f>AVERAGE('Pine Stumpage Quarterly'!K94:K97)</f>
        <v>368</v>
      </c>
      <c r="L210" s="3">
        <f>AVERAGE('Pine Stumpage Quarterly'!L94:L97)</f>
        <v>288.5</v>
      </c>
      <c r="M210" s="3">
        <f>AVERAGE('Pine Stumpage Quarterly'!M94:M97)</f>
        <v>304</v>
      </c>
      <c r="N210" s="3">
        <f>AVERAGE('Pine Stumpage Quarterly'!N94:N97)</f>
        <v>354.5</v>
      </c>
      <c r="O210" s="3">
        <f>AVERAGE('Pine Stumpage Quarterly'!O94:O97)</f>
        <v>369.5</v>
      </c>
      <c r="P210" s="3">
        <f>AVERAGE('Pine Stumpage Quarterly'!P94:P97)</f>
        <v>193.75</v>
      </c>
      <c r="Q210" s="3">
        <f>AVERAGE('Pine Stumpage Quarterly'!Q94:Q97)</f>
        <v>329</v>
      </c>
      <c r="R210" s="3">
        <f>AVERAGE('Pine Stumpage Quarterly'!R94:R97)</f>
        <v>310</v>
      </c>
      <c r="S210" s="3">
        <f>AVERAGE('Pine Stumpage Quarterly'!S94:S97)</f>
        <v>324.25</v>
      </c>
      <c r="T210" s="3">
        <f>AVERAGE('Pine Stumpage Quarterly'!T94:T97)</f>
        <v>179.25</v>
      </c>
      <c r="U210" s="3">
        <f>AVERAGE('Pine Stumpage Quarterly'!U94:U97)</f>
        <v>197.25</v>
      </c>
      <c r="V210" s="3">
        <f>AVERAGE('Pine Stumpage Quarterly'!V94:V97)</f>
        <v>279</v>
      </c>
      <c r="W210" s="3">
        <f>AVERAGE('Pine Stumpage Quarterly'!W94:W97)</f>
        <v>283.75</v>
      </c>
      <c r="X210" s="3">
        <f>AVERAGE('Pine Stumpage Quarterly'!X94:X97)</f>
        <v>192.25</v>
      </c>
      <c r="Y210" s="3">
        <f>AVERAGE('Pine Stumpage Quarterly'!Y94:Y97)</f>
        <v>228</v>
      </c>
      <c r="Z210" s="3">
        <f>AVERAGE('Pine Stumpage Quarterly'!Z94:Z97)</f>
        <v>25.032499999999999</v>
      </c>
      <c r="AA210" s="3">
        <f>AVERAGE('Pine Stumpage Quarterly'!AA94:AA97)</f>
        <v>27.902499999999996</v>
      </c>
      <c r="AB210" s="3">
        <f>AVERAGE('Pine Stumpage Quarterly'!AB94:AB97)</f>
        <v>18.21</v>
      </c>
      <c r="AC210" s="3">
        <f>AVERAGE('Pine Stumpage Quarterly'!AC94:AC97)</f>
        <v>13.920000000000002</v>
      </c>
      <c r="AD210" s="3">
        <f>AVERAGE('Pine Stumpage Quarterly'!AD94:AD97)</f>
        <v>37.682499999999997</v>
      </c>
      <c r="AE210" s="3">
        <f>AVERAGE('Pine Stumpage Quarterly'!AE94:AE97)</f>
        <v>27.932499999999997</v>
      </c>
      <c r="AF210" s="3">
        <f>AVERAGE('Pine Stumpage Quarterly'!AF94:AF97)</f>
        <v>22.625000000000004</v>
      </c>
      <c r="AG210" s="3">
        <f>AVERAGE('Pine Stumpage Quarterly'!AG94:AG97)</f>
        <v>31.602500000000003</v>
      </c>
      <c r="AH210" s="3">
        <f>AVERAGE('Pine Stumpage Quarterly'!AH94:AH97)</f>
        <v>27.980000000000004</v>
      </c>
      <c r="AI210" s="3">
        <f>AVERAGE('Pine Stumpage Quarterly'!AI94:AI97)</f>
        <v>27.95</v>
      </c>
      <c r="AJ210" s="3">
        <f>AVERAGE('Pine Stumpage Quarterly'!AJ94:AJ97)</f>
        <v>25.8125</v>
      </c>
      <c r="AK210" s="3">
        <f>AVERAGE('Pine Stumpage Quarterly'!AK94:AK97)</f>
        <v>23.21</v>
      </c>
      <c r="AL210" s="3">
        <f>AVERAGE('Pine Stumpage Quarterly'!AL94:AL97)</f>
        <v>14.955</v>
      </c>
      <c r="AM210" s="3">
        <f>AVERAGE('Pine Stumpage Quarterly'!AM94:AM97)</f>
        <v>18.079999999999998</v>
      </c>
      <c r="AN210" s="3">
        <f>AVERAGE('Pine Stumpage Quarterly'!AN94:AN97)</f>
        <v>21.32</v>
      </c>
      <c r="AO210" s="3">
        <f>AVERAGE('Pine Stumpage Quarterly'!AO94:AO97)</f>
        <v>23.727499999999999</v>
      </c>
      <c r="AP210" s="3">
        <f>AVERAGE('Pine Stumpage Quarterly'!AP94:AP97)</f>
        <v>18.87</v>
      </c>
      <c r="AQ210" s="3">
        <f>AVERAGE('Pine Stumpage Quarterly'!AQ94:AQ97)</f>
        <v>27.065000000000001</v>
      </c>
      <c r="AR210" s="3">
        <f>AVERAGE('Pine Stumpage Quarterly'!AR94:AR97)</f>
        <v>30.240000000000002</v>
      </c>
      <c r="AS210" s="3">
        <f>AVERAGE('Pine Stumpage Quarterly'!AS94:AS97)</f>
        <v>27.317499999999999</v>
      </c>
      <c r="AT210" s="3">
        <f>AVERAGE('Pine Stumpage Quarterly'!AT94:AT97)</f>
        <v>21.522500000000001</v>
      </c>
      <c r="AU210" s="3">
        <f>AVERAGE('Pine Stumpage Quarterly'!AU94:AU97)</f>
        <v>21.684999999999999</v>
      </c>
      <c r="AV210" s="3">
        <f t="shared" si="18"/>
        <v>300.50790354471394</v>
      </c>
      <c r="AW210" s="3">
        <f t="shared" si="19"/>
        <v>26.396515655577307</v>
      </c>
      <c r="AX210" s="2">
        <v>1.1338535414165667</v>
      </c>
      <c r="AY210" s="5">
        <f t="shared" si="20"/>
        <v>1.2879303616989344</v>
      </c>
      <c r="AZ210" s="5">
        <v>166.57500000000002</v>
      </c>
      <c r="BA210" s="5">
        <f t="shared" si="21"/>
        <v>387.0332529057319</v>
      </c>
      <c r="BB210" s="5">
        <f t="shared" si="22"/>
        <v>33.996873955879266</v>
      </c>
    </row>
    <row r="211" spans="1:54" x14ac:dyDescent="0.25">
      <c r="A211" s="2">
        <v>2000</v>
      </c>
      <c r="B211" s="2"/>
      <c r="C211" s="2"/>
      <c r="D211" s="3">
        <f>AVERAGE('Pine Stumpage Quarterly'!D98:D101)</f>
        <v>341.25</v>
      </c>
      <c r="E211" s="3">
        <f>AVERAGE('Pine Stumpage Quarterly'!E98:E101)</f>
        <v>373.25</v>
      </c>
      <c r="F211" s="3">
        <f>AVERAGE('Pine Stumpage Quarterly'!F98:F101)</f>
        <v>304.75</v>
      </c>
      <c r="G211" s="3">
        <f>AVERAGE('Pine Stumpage Quarterly'!G98:G101)</f>
        <v>258</v>
      </c>
      <c r="H211" s="3">
        <f>AVERAGE('Pine Stumpage Quarterly'!H98:H101)</f>
        <v>279.25</v>
      </c>
      <c r="I211" s="3">
        <f>AVERAGE('Pine Stumpage Quarterly'!I98:I101)</f>
        <v>294</v>
      </c>
      <c r="J211" s="3">
        <f>AVERAGE('Pine Stumpage Quarterly'!J98:J101)</f>
        <v>297.25</v>
      </c>
      <c r="K211" s="3">
        <f>AVERAGE('Pine Stumpage Quarterly'!K98:K101)</f>
        <v>373.25</v>
      </c>
      <c r="L211" s="3">
        <f>AVERAGE('Pine Stumpage Quarterly'!L98:L101)</f>
        <v>285.5</v>
      </c>
      <c r="M211" s="3">
        <f>AVERAGE('Pine Stumpage Quarterly'!M98:M101)</f>
        <v>305</v>
      </c>
      <c r="N211" s="3">
        <f>AVERAGE('Pine Stumpage Quarterly'!N98:N101)</f>
        <v>342</v>
      </c>
      <c r="O211" s="3">
        <f>AVERAGE('Pine Stumpage Quarterly'!O98:O101)</f>
        <v>352</v>
      </c>
      <c r="P211" s="3">
        <f>AVERAGE('Pine Stumpage Quarterly'!P98:P101)</f>
        <v>219.5</v>
      </c>
      <c r="Q211" s="3">
        <f>AVERAGE('Pine Stumpage Quarterly'!Q98:Q101)</f>
        <v>345.25</v>
      </c>
      <c r="R211" s="3">
        <f>AVERAGE('Pine Stumpage Quarterly'!R98:R101)</f>
        <v>296.25</v>
      </c>
      <c r="S211" s="3">
        <f>AVERAGE('Pine Stumpage Quarterly'!S98:S101)</f>
        <v>324.75</v>
      </c>
      <c r="T211" s="3">
        <f>AVERAGE('Pine Stumpage Quarterly'!T98:T101)</f>
        <v>176</v>
      </c>
      <c r="U211" s="3">
        <f>AVERAGE('Pine Stumpage Quarterly'!U98:U101)</f>
        <v>236.5</v>
      </c>
      <c r="V211" s="3">
        <f>AVERAGE('Pine Stumpage Quarterly'!V98:V101)</f>
        <v>284.5</v>
      </c>
      <c r="W211" s="3">
        <f>AVERAGE('Pine Stumpage Quarterly'!W98:W101)</f>
        <v>276.25</v>
      </c>
      <c r="X211" s="3">
        <f>AVERAGE('Pine Stumpage Quarterly'!X98:X101)</f>
        <v>206.5</v>
      </c>
      <c r="Y211" s="3">
        <f>AVERAGE('Pine Stumpage Quarterly'!Y98:Y101)</f>
        <v>279.75</v>
      </c>
      <c r="Z211" s="3">
        <f>AVERAGE('Pine Stumpage Quarterly'!Z98:Z101)</f>
        <v>22.052499999999998</v>
      </c>
      <c r="AA211" s="3">
        <f>AVERAGE('Pine Stumpage Quarterly'!AA98:AA101)</f>
        <v>21.877499999999998</v>
      </c>
      <c r="AB211" s="3">
        <f>AVERAGE('Pine Stumpage Quarterly'!AB98:AB101)</f>
        <v>14.372499999999999</v>
      </c>
      <c r="AC211" s="3">
        <f>AVERAGE('Pine Stumpage Quarterly'!AC98:AC101)</f>
        <v>13.735000000000001</v>
      </c>
      <c r="AD211" s="3">
        <f>AVERAGE('Pine Stumpage Quarterly'!AD98:AD101)</f>
        <v>31.324999999999999</v>
      </c>
      <c r="AE211" s="3">
        <f>AVERAGE('Pine Stumpage Quarterly'!AE98:AE101)</f>
        <v>22.787499999999998</v>
      </c>
      <c r="AF211" s="3">
        <f>AVERAGE('Pine Stumpage Quarterly'!AF98:AF101)</f>
        <v>17.974999999999998</v>
      </c>
      <c r="AG211" s="3">
        <f>AVERAGE('Pine Stumpage Quarterly'!AG98:AG101)</f>
        <v>27.47</v>
      </c>
      <c r="AH211" s="3">
        <f>AVERAGE('Pine Stumpage Quarterly'!AH98:AH101)</f>
        <v>21.22</v>
      </c>
      <c r="AI211" s="3">
        <f>AVERAGE('Pine Stumpage Quarterly'!AI98:AI101)</f>
        <v>22.067499999999995</v>
      </c>
      <c r="AJ211" s="3">
        <f>AVERAGE('Pine Stumpage Quarterly'!AJ98:AJ101)</f>
        <v>20.955000000000002</v>
      </c>
      <c r="AK211" s="3">
        <f>AVERAGE('Pine Stumpage Quarterly'!AK98:AK101)</f>
        <v>19.3475</v>
      </c>
      <c r="AL211" s="3">
        <f>AVERAGE('Pine Stumpage Quarterly'!AL98:AL101)</f>
        <v>15.44</v>
      </c>
      <c r="AM211" s="3">
        <f>AVERAGE('Pine Stumpage Quarterly'!AM98:AM101)</f>
        <v>19.5625</v>
      </c>
      <c r="AN211" s="3">
        <f>AVERAGE('Pine Stumpage Quarterly'!AN98:AN101)</f>
        <v>21.037500000000001</v>
      </c>
      <c r="AO211" s="3">
        <f>AVERAGE('Pine Stumpage Quarterly'!AO98:AO101)</f>
        <v>23.47</v>
      </c>
      <c r="AP211" s="3">
        <f>AVERAGE('Pine Stumpage Quarterly'!AP98:AP101)</f>
        <v>13.377500000000001</v>
      </c>
      <c r="AQ211" s="3">
        <f>AVERAGE('Pine Stumpage Quarterly'!AQ98:AQ101)</f>
        <v>20.6175</v>
      </c>
      <c r="AR211" s="3">
        <f>AVERAGE('Pine Stumpage Quarterly'!AR98:AR101)</f>
        <v>19.177500000000002</v>
      </c>
      <c r="AS211" s="3">
        <f>AVERAGE('Pine Stumpage Quarterly'!AS98:AS101)</f>
        <v>18.7925</v>
      </c>
      <c r="AT211" s="3">
        <f>AVERAGE('Pine Stumpage Quarterly'!AT98:AT101)</f>
        <v>26.9375</v>
      </c>
      <c r="AU211" s="3">
        <f>AVERAGE('Pine Stumpage Quarterly'!AU98:AU101)</f>
        <v>30.004999999999999</v>
      </c>
      <c r="AV211" s="3">
        <f t="shared" si="18"/>
        <v>304.1685138644051</v>
      </c>
      <c r="AW211" s="3">
        <f t="shared" si="19"/>
        <v>22.404709393346373</v>
      </c>
      <c r="AX211" s="2">
        <v>1.0969802555168411</v>
      </c>
      <c r="AY211" s="5">
        <f t="shared" si="20"/>
        <v>1.2458594657375148</v>
      </c>
      <c r="AZ211" s="5">
        <v>172.19999999999996</v>
      </c>
      <c r="BA211" s="5">
        <f t="shared" si="21"/>
        <v>378.95122217728164</v>
      </c>
      <c r="BB211" s="5">
        <f t="shared" si="22"/>
        <v>27.913119274798792</v>
      </c>
    </row>
    <row r="212" spans="1:54" x14ac:dyDescent="0.25">
      <c r="A212" s="2">
        <v>2001</v>
      </c>
      <c r="B212" s="2"/>
      <c r="C212" s="2"/>
      <c r="D212" s="3">
        <f>AVERAGE('Pine Stumpage Quarterly'!D102:D105)</f>
        <v>285.75</v>
      </c>
      <c r="E212" s="3">
        <f>AVERAGE('Pine Stumpage Quarterly'!E102:E105)</f>
        <v>328.75</v>
      </c>
      <c r="F212" s="3">
        <f>AVERAGE('Pine Stumpage Quarterly'!F102:F105)</f>
        <v>261.5</v>
      </c>
      <c r="G212" s="3">
        <f>AVERAGE('Pine Stumpage Quarterly'!G102:G105)</f>
        <v>230</v>
      </c>
      <c r="H212" s="3">
        <f>AVERAGE('Pine Stumpage Quarterly'!H102:H105)</f>
        <v>275.75</v>
      </c>
      <c r="I212" s="3">
        <f>AVERAGE('Pine Stumpage Quarterly'!I102:I105)</f>
        <v>262</v>
      </c>
      <c r="J212" s="3">
        <f>AVERAGE('Pine Stumpage Quarterly'!J102:J105)</f>
        <v>246.5</v>
      </c>
      <c r="K212" s="3">
        <f>AVERAGE('Pine Stumpage Quarterly'!K102:K105)</f>
        <v>331.5</v>
      </c>
      <c r="L212" s="3">
        <f>AVERAGE('Pine Stumpage Quarterly'!L102:L105)</f>
        <v>257</v>
      </c>
      <c r="M212" s="3">
        <f>AVERAGE('Pine Stumpage Quarterly'!M102:M105)</f>
        <v>270.5</v>
      </c>
      <c r="N212" s="3">
        <f>AVERAGE('Pine Stumpage Quarterly'!N102:N105)</f>
        <v>303.25</v>
      </c>
      <c r="O212" s="3">
        <f>AVERAGE('Pine Stumpage Quarterly'!O102:O105)</f>
        <v>319.5</v>
      </c>
      <c r="P212" s="3">
        <f>AVERAGE('Pine Stumpage Quarterly'!P102:P105)</f>
        <v>214.75</v>
      </c>
      <c r="Q212" s="3">
        <f>AVERAGE('Pine Stumpage Quarterly'!Q102:Q105)</f>
        <v>332.5</v>
      </c>
      <c r="R212" s="3">
        <f>AVERAGE('Pine Stumpage Quarterly'!R102:R105)</f>
        <v>276.5</v>
      </c>
      <c r="S212" s="3">
        <f>AVERAGE('Pine Stumpage Quarterly'!S102:S105)</f>
        <v>311.25</v>
      </c>
      <c r="T212" s="3">
        <f>AVERAGE('Pine Stumpage Quarterly'!T102:T105)</f>
        <v>132</v>
      </c>
      <c r="U212" s="3">
        <f>AVERAGE('Pine Stumpage Quarterly'!U102:U105)</f>
        <v>179.25</v>
      </c>
      <c r="V212" s="3">
        <f>AVERAGE('Pine Stumpage Quarterly'!V102:V105)</f>
        <v>255.5</v>
      </c>
      <c r="W212" s="3">
        <f>AVERAGE('Pine Stumpage Quarterly'!W102:W105)</f>
        <v>254.75</v>
      </c>
      <c r="X212" s="3">
        <f>AVERAGE('Pine Stumpage Quarterly'!X102:X105)</f>
        <v>189</v>
      </c>
      <c r="Y212" s="3">
        <f>AVERAGE('Pine Stumpage Quarterly'!Y102:Y105)</f>
        <v>239</v>
      </c>
      <c r="Z212" s="3">
        <f>AVERAGE('Pine Stumpage Quarterly'!Z102:Z105)</f>
        <v>14.404999999999999</v>
      </c>
      <c r="AA212" s="3">
        <f>AVERAGE('Pine Stumpage Quarterly'!AA102:AA105)</f>
        <v>18.0275</v>
      </c>
      <c r="AB212" s="3">
        <f>AVERAGE('Pine Stumpage Quarterly'!AB102:AB105)</f>
        <v>12.532499999999999</v>
      </c>
      <c r="AC212" s="3">
        <f>AVERAGE('Pine Stumpage Quarterly'!AC102:AC105)</f>
        <v>11.0625</v>
      </c>
      <c r="AD212" s="3">
        <f>AVERAGE('Pine Stumpage Quarterly'!AD102:AD105)</f>
        <v>26.647499999999997</v>
      </c>
      <c r="AE212" s="3">
        <f>AVERAGE('Pine Stumpage Quarterly'!AE102:AE105)</f>
        <v>18.059999999999999</v>
      </c>
      <c r="AF212" s="3">
        <f>AVERAGE('Pine Stumpage Quarterly'!AF102:AF105)</f>
        <v>16.295000000000002</v>
      </c>
      <c r="AG212" s="3">
        <f>AVERAGE('Pine Stumpage Quarterly'!AG102:AG105)</f>
        <v>22.035</v>
      </c>
      <c r="AH212" s="3">
        <f>AVERAGE('Pine Stumpage Quarterly'!AH102:AH105)</f>
        <v>16.692499999999999</v>
      </c>
      <c r="AI212" s="3">
        <f>AVERAGE('Pine Stumpage Quarterly'!AI102:AI105)</f>
        <v>17.157499999999999</v>
      </c>
      <c r="AJ212" s="3">
        <f>AVERAGE('Pine Stumpage Quarterly'!AJ102:AJ105)</f>
        <v>19.032499999999999</v>
      </c>
      <c r="AK212" s="3">
        <f>AVERAGE('Pine Stumpage Quarterly'!AK102:AK105)</f>
        <v>17.637499999999999</v>
      </c>
      <c r="AL212" s="3">
        <f>AVERAGE('Pine Stumpage Quarterly'!AL102:AL105)</f>
        <v>13.2475</v>
      </c>
      <c r="AM212" s="3">
        <f>AVERAGE('Pine Stumpage Quarterly'!AM102:AM105)</f>
        <v>17.247500000000002</v>
      </c>
      <c r="AN212" s="3">
        <f>AVERAGE('Pine Stumpage Quarterly'!AN102:AN105)</f>
        <v>18.512499999999996</v>
      </c>
      <c r="AO212" s="3">
        <f>AVERAGE('Pine Stumpage Quarterly'!AO102:AO105)</f>
        <v>19.517499999999998</v>
      </c>
      <c r="AP212" s="3">
        <f>AVERAGE('Pine Stumpage Quarterly'!AP102:AP105)</f>
        <v>10.272500000000001</v>
      </c>
      <c r="AQ212" s="3">
        <f>AVERAGE('Pine Stumpage Quarterly'!AQ102:AQ105)</f>
        <v>18.28</v>
      </c>
      <c r="AR212" s="3">
        <f>AVERAGE('Pine Stumpage Quarterly'!AR102:AR105)</f>
        <v>14.5425</v>
      </c>
      <c r="AS212" s="3">
        <f>AVERAGE('Pine Stumpage Quarterly'!AS102:AS105)</f>
        <v>13.3</v>
      </c>
      <c r="AT212" s="3">
        <f>AVERAGE('Pine Stumpage Quarterly'!AT102:AT105)</f>
        <v>22.875</v>
      </c>
      <c r="AU212" s="3">
        <f>AVERAGE('Pine Stumpage Quarterly'!AU102:AU105)</f>
        <v>23.732499999999998</v>
      </c>
      <c r="AV212" s="3">
        <f t="shared" si="18"/>
        <v>268.79370563152133</v>
      </c>
      <c r="AW212" s="3">
        <f t="shared" si="19"/>
        <v>18.438311643835618</v>
      </c>
      <c r="AX212" s="2">
        <v>1.0666290231507622</v>
      </c>
      <c r="AY212" s="5">
        <f t="shared" si="20"/>
        <v>1.2116170933734942</v>
      </c>
      <c r="AZ212" s="5">
        <v>177.06666666666663</v>
      </c>
      <c r="BA212" s="5">
        <f t="shared" si="21"/>
        <v>325.67504833435453</v>
      </c>
      <c r="BB212" s="5">
        <f t="shared" si="22"/>
        <v>22.340173560618766</v>
      </c>
    </row>
    <row r="213" spans="1:54" x14ac:dyDescent="0.25">
      <c r="A213" s="2">
        <v>2002</v>
      </c>
      <c r="B213" s="2"/>
      <c r="C213" s="2"/>
      <c r="D213" s="3">
        <f>AVERAGE('Pine Stumpage Quarterly'!D106:D109)</f>
        <v>318</v>
      </c>
      <c r="E213" s="3">
        <f>AVERAGE('Pine Stumpage Quarterly'!E106:E109)</f>
        <v>342.75</v>
      </c>
      <c r="F213" s="3">
        <f>AVERAGE('Pine Stumpage Quarterly'!F106:F109)</f>
        <v>274.5</v>
      </c>
      <c r="G213" s="3">
        <f>AVERAGE('Pine Stumpage Quarterly'!G106:G109)</f>
        <v>242.75</v>
      </c>
      <c r="H213" s="3">
        <f>AVERAGE('Pine Stumpage Quarterly'!H106:H109)</f>
        <v>280.25</v>
      </c>
      <c r="I213" s="3">
        <f>AVERAGE('Pine Stumpage Quarterly'!I106:I109)</f>
        <v>246.75</v>
      </c>
      <c r="J213" s="3">
        <f>AVERAGE('Pine Stumpage Quarterly'!J106:J109)</f>
        <v>242.5</v>
      </c>
      <c r="K213" s="3">
        <f>AVERAGE('Pine Stumpage Quarterly'!K106:K109)</f>
        <v>337.75</v>
      </c>
      <c r="L213" s="3">
        <f>AVERAGE('Pine Stumpage Quarterly'!L106:L109)</f>
        <v>275.75</v>
      </c>
      <c r="M213" s="3">
        <f>AVERAGE('Pine Stumpage Quarterly'!M106:M109)</f>
        <v>278.5</v>
      </c>
      <c r="N213" s="3">
        <f>AVERAGE('Pine Stumpage Quarterly'!N106:N109)</f>
        <v>328.25</v>
      </c>
      <c r="O213" s="3">
        <f>AVERAGE('Pine Stumpage Quarterly'!O106:O109)</f>
        <v>340.75</v>
      </c>
      <c r="P213" s="3">
        <f>AVERAGE('Pine Stumpage Quarterly'!P106:P109)</f>
        <v>237.75</v>
      </c>
      <c r="Q213" s="3">
        <f>AVERAGE('Pine Stumpage Quarterly'!Q106:Q109)</f>
        <v>316.75</v>
      </c>
      <c r="R213" s="3">
        <f>AVERAGE('Pine Stumpage Quarterly'!R106:R109)</f>
        <v>281.25</v>
      </c>
      <c r="S213" s="3">
        <f>AVERAGE('Pine Stumpage Quarterly'!S106:S109)</f>
        <v>307.75</v>
      </c>
      <c r="T213" s="3">
        <f>AVERAGE('Pine Stumpage Quarterly'!T106:T109)</f>
        <v>139</v>
      </c>
      <c r="U213" s="3">
        <f>AVERAGE('Pine Stumpage Quarterly'!U106:U109)</f>
        <v>235</v>
      </c>
      <c r="V213" s="3">
        <f>AVERAGE('Pine Stumpage Quarterly'!V106:V109)</f>
        <v>265.5</v>
      </c>
      <c r="W213" s="3">
        <f>AVERAGE('Pine Stumpage Quarterly'!W106:W109)</f>
        <v>274.5</v>
      </c>
      <c r="X213" s="3">
        <f>AVERAGE('Pine Stumpage Quarterly'!X106:X109)</f>
        <v>209.25</v>
      </c>
      <c r="Y213" s="3">
        <f>AVERAGE('Pine Stumpage Quarterly'!Y106:Y109)</f>
        <v>244.25</v>
      </c>
      <c r="Z213" s="3">
        <f>AVERAGE('Pine Stumpage Quarterly'!Z106:Z109)</f>
        <v>15.129999999999999</v>
      </c>
      <c r="AA213" s="3">
        <f>AVERAGE('Pine Stumpage Quarterly'!AA106:AA109)</f>
        <v>16.565000000000001</v>
      </c>
      <c r="AB213" s="3">
        <f>AVERAGE('Pine Stumpage Quarterly'!AB106:AB109)</f>
        <v>12.870000000000001</v>
      </c>
      <c r="AC213" s="3">
        <f>AVERAGE('Pine Stumpage Quarterly'!AC106:AC109)</f>
        <v>12.46</v>
      </c>
      <c r="AD213" s="3">
        <f>AVERAGE('Pine Stumpage Quarterly'!AD106:AD109)</f>
        <v>22.482500000000002</v>
      </c>
      <c r="AE213" s="3">
        <f>AVERAGE('Pine Stumpage Quarterly'!AE106:AE109)</f>
        <v>18.802499999999998</v>
      </c>
      <c r="AF213" s="3">
        <f>AVERAGE('Pine Stumpage Quarterly'!AF106:AF109)</f>
        <v>13.850000000000001</v>
      </c>
      <c r="AG213" s="3">
        <f>AVERAGE('Pine Stumpage Quarterly'!AG106:AG109)</f>
        <v>18.43</v>
      </c>
      <c r="AH213" s="3">
        <f>AVERAGE('Pine Stumpage Quarterly'!AH106:AH109)</f>
        <v>15.545</v>
      </c>
      <c r="AI213" s="3">
        <f>AVERAGE('Pine Stumpage Quarterly'!AI106:AI109)</f>
        <v>18.489999999999998</v>
      </c>
      <c r="AJ213" s="3">
        <f>AVERAGE('Pine Stumpage Quarterly'!AJ106:AJ109)</f>
        <v>15.5025</v>
      </c>
      <c r="AK213" s="3">
        <f>AVERAGE('Pine Stumpage Quarterly'!AK106:AK109)</f>
        <v>19.177500000000002</v>
      </c>
      <c r="AL213" s="3">
        <f>AVERAGE('Pine Stumpage Quarterly'!AL106:AL109)</f>
        <v>11.84</v>
      </c>
      <c r="AM213" s="3">
        <f>AVERAGE('Pine Stumpage Quarterly'!AM106:AM109)</f>
        <v>15.247499999999999</v>
      </c>
      <c r="AN213" s="3">
        <f>AVERAGE('Pine Stumpage Quarterly'!AN106:AN109)</f>
        <v>14.934999999999999</v>
      </c>
      <c r="AO213" s="3">
        <f>AVERAGE('Pine Stumpage Quarterly'!AO106:AO109)</f>
        <v>16.440000000000001</v>
      </c>
      <c r="AP213" s="3">
        <f>AVERAGE('Pine Stumpage Quarterly'!AP106:AP109)</f>
        <v>13.245000000000001</v>
      </c>
      <c r="AQ213" s="3">
        <f>AVERAGE('Pine Stumpage Quarterly'!AQ106:AQ109)</f>
        <v>18.97</v>
      </c>
      <c r="AR213" s="3">
        <f>AVERAGE('Pine Stumpage Quarterly'!AR106:AR109)</f>
        <v>14.719999999999999</v>
      </c>
      <c r="AS213" s="3">
        <f>AVERAGE('Pine Stumpage Quarterly'!AS106:AS109)</f>
        <v>12.19</v>
      </c>
      <c r="AT213" s="3">
        <f>AVERAGE('Pine Stumpage Quarterly'!AT106:AT109)</f>
        <v>21.41</v>
      </c>
      <c r="AU213" s="3">
        <f>AVERAGE('Pine Stumpage Quarterly'!AU106:AU109)</f>
        <v>20.335000000000001</v>
      </c>
      <c r="AV213" s="3">
        <f t="shared" si="18"/>
        <v>282.36107842203069</v>
      </c>
      <c r="AW213" s="3">
        <f t="shared" si="19"/>
        <v>17.096673679060668</v>
      </c>
      <c r="AX213" s="2">
        <v>1.0500277932184547</v>
      </c>
      <c r="AY213" s="5">
        <f t="shared" si="20"/>
        <v>1.1927004864489228</v>
      </c>
      <c r="AZ213" s="5">
        <v>179.875</v>
      </c>
      <c r="BA213" s="5">
        <f t="shared" si="21"/>
        <v>336.77219558819843</v>
      </c>
      <c r="BB213" s="5">
        <f t="shared" si="22"/>
        <v>20.391211013674152</v>
      </c>
    </row>
    <row r="214" spans="1:54" x14ac:dyDescent="0.25">
      <c r="A214" s="2">
        <v>2003</v>
      </c>
      <c r="B214" s="2"/>
      <c r="C214" s="2"/>
      <c r="D214" s="3">
        <f>AVERAGE('Pine Stumpage Quarterly'!D110:D113)</f>
        <v>331.25</v>
      </c>
      <c r="E214" s="3">
        <f>AVERAGE('Pine Stumpage Quarterly'!E110:E113)</f>
        <v>359</v>
      </c>
      <c r="F214" s="3">
        <f>AVERAGE('Pine Stumpage Quarterly'!F110:F113)</f>
        <v>268.75</v>
      </c>
      <c r="G214" s="3">
        <f>AVERAGE('Pine Stumpage Quarterly'!G110:G113)</f>
        <v>250.5</v>
      </c>
      <c r="H214" s="3">
        <f>AVERAGE('Pine Stumpage Quarterly'!H110:H113)</f>
        <v>281</v>
      </c>
      <c r="I214" s="3">
        <f>AVERAGE('Pine Stumpage Quarterly'!I110:I113)</f>
        <v>252.75</v>
      </c>
      <c r="J214" s="3">
        <f>AVERAGE('Pine Stumpage Quarterly'!J110:J113)</f>
        <v>267.5</v>
      </c>
      <c r="K214" s="3">
        <f>AVERAGE('Pine Stumpage Quarterly'!K110:K113)</f>
        <v>327.75</v>
      </c>
      <c r="L214" s="3">
        <f>AVERAGE('Pine Stumpage Quarterly'!L110:L113)</f>
        <v>248.75</v>
      </c>
      <c r="M214" s="3">
        <f>AVERAGE('Pine Stumpage Quarterly'!M110:M113)</f>
        <v>274.25</v>
      </c>
      <c r="N214" s="3">
        <f>AVERAGE('Pine Stumpage Quarterly'!N110:N113)</f>
        <v>336</v>
      </c>
      <c r="O214" s="3">
        <f>AVERAGE('Pine Stumpage Quarterly'!O110:O113)</f>
        <v>327.5</v>
      </c>
      <c r="P214" s="3">
        <f>AVERAGE('Pine Stumpage Quarterly'!P110:P113)</f>
        <v>249.75</v>
      </c>
      <c r="Q214" s="3">
        <f>AVERAGE('Pine Stumpage Quarterly'!Q110:Q113)</f>
        <v>292.25</v>
      </c>
      <c r="R214" s="3">
        <f>AVERAGE('Pine Stumpage Quarterly'!R110:R113)</f>
        <v>273.75</v>
      </c>
      <c r="S214" s="3">
        <f>AVERAGE('Pine Stumpage Quarterly'!S110:S113)</f>
        <v>287</v>
      </c>
      <c r="T214" s="3">
        <f>AVERAGE('Pine Stumpage Quarterly'!T110:T113)</f>
        <v>170.25</v>
      </c>
      <c r="U214" s="3">
        <f>AVERAGE('Pine Stumpage Quarterly'!U110:U113)</f>
        <v>186.25</v>
      </c>
      <c r="V214" s="3">
        <f>AVERAGE('Pine Stumpage Quarterly'!V110:V113)</f>
        <v>251</v>
      </c>
      <c r="W214" s="3">
        <f>AVERAGE('Pine Stumpage Quarterly'!W110:W113)</f>
        <v>276</v>
      </c>
      <c r="X214" s="3">
        <f>AVERAGE('Pine Stumpage Quarterly'!X110:X113)</f>
        <v>191.75</v>
      </c>
      <c r="Y214" s="3">
        <f>AVERAGE('Pine Stumpage Quarterly'!Y110:Y113)</f>
        <v>247.75</v>
      </c>
      <c r="Z214" s="3">
        <f>AVERAGE('Pine Stumpage Quarterly'!Z110:Z113)</f>
        <v>20.672499999999999</v>
      </c>
      <c r="AA214" s="3">
        <f>AVERAGE('Pine Stumpage Quarterly'!AA110:AA113)</f>
        <v>21.767499999999998</v>
      </c>
      <c r="AB214" s="3">
        <f>AVERAGE('Pine Stumpage Quarterly'!AB110:AB113)</f>
        <v>15.465</v>
      </c>
      <c r="AC214" s="3">
        <f>AVERAGE('Pine Stumpage Quarterly'!AC110:AC113)</f>
        <v>13.1225</v>
      </c>
      <c r="AD214" s="3">
        <f>AVERAGE('Pine Stumpage Quarterly'!AD110:AD113)</f>
        <v>23.942499999999999</v>
      </c>
      <c r="AE214" s="3">
        <f>AVERAGE('Pine Stumpage Quarterly'!AE110:AE113)</f>
        <v>20.6875</v>
      </c>
      <c r="AF214" s="3">
        <f>AVERAGE('Pine Stumpage Quarterly'!AF110:AF113)</f>
        <v>16.59</v>
      </c>
      <c r="AG214" s="3">
        <f>AVERAGE('Pine Stumpage Quarterly'!AG110:AG113)</f>
        <v>17.722499999999997</v>
      </c>
      <c r="AH214" s="3">
        <f>AVERAGE('Pine Stumpage Quarterly'!AH110:AH113)</f>
        <v>17.637499999999999</v>
      </c>
      <c r="AI214" s="3">
        <f>AVERAGE('Pine Stumpage Quarterly'!AI110:AI113)</f>
        <v>20.702500000000001</v>
      </c>
      <c r="AJ214" s="3">
        <f>AVERAGE('Pine Stumpage Quarterly'!AJ110:AJ113)</f>
        <v>19.297499999999999</v>
      </c>
      <c r="AK214" s="3">
        <f>AVERAGE('Pine Stumpage Quarterly'!AK110:AK113)</f>
        <v>22.41</v>
      </c>
      <c r="AL214" s="3">
        <f>AVERAGE('Pine Stumpage Quarterly'!AL110:AL113)</f>
        <v>14.067500000000001</v>
      </c>
      <c r="AM214" s="3">
        <f>AVERAGE('Pine Stumpage Quarterly'!AM110:AM113)</f>
        <v>17.622499999999999</v>
      </c>
      <c r="AN214" s="3">
        <f>AVERAGE('Pine Stumpage Quarterly'!AN110:AN113)</f>
        <v>14.9275</v>
      </c>
      <c r="AO214" s="3">
        <f>AVERAGE('Pine Stumpage Quarterly'!AO110:AO113)</f>
        <v>16.547499999999999</v>
      </c>
      <c r="AP214" s="3">
        <f>AVERAGE('Pine Stumpage Quarterly'!AP110:AP113)</f>
        <v>15.455</v>
      </c>
      <c r="AQ214" s="3">
        <f>AVERAGE('Pine Stumpage Quarterly'!AQ110:AQ113)</f>
        <v>19.774999999999999</v>
      </c>
      <c r="AR214" s="3">
        <f>AVERAGE('Pine Stumpage Quarterly'!AR110:AR113)</f>
        <v>15.7425</v>
      </c>
      <c r="AS214" s="3">
        <f>AVERAGE('Pine Stumpage Quarterly'!AS110:AS113)</f>
        <v>14.577500000000001</v>
      </c>
      <c r="AT214" s="3">
        <f>AVERAGE('Pine Stumpage Quarterly'!AT110:AT113)</f>
        <v>23.092500000000001</v>
      </c>
      <c r="AU214" s="3">
        <f>AVERAGE('Pine Stumpage Quarterly'!AU110:AU113)</f>
        <v>22.127499999999998</v>
      </c>
      <c r="AV214" s="3">
        <f t="shared" si="18"/>
        <v>275.67897112773358</v>
      </c>
      <c r="AW214" s="3">
        <f t="shared" si="19"/>
        <v>19.283281474233529</v>
      </c>
      <c r="AX214" s="2">
        <v>1.0266304347826087</v>
      </c>
      <c r="AY214" s="5">
        <f t="shared" si="20"/>
        <v>1.1662260475651189</v>
      </c>
      <c r="AZ214" s="5">
        <v>183.95833333333334</v>
      </c>
      <c r="BA214" s="5">
        <f t="shared" si="21"/>
        <v>321.50399689511528</v>
      </c>
      <c r="BB214" s="5">
        <f t="shared" si="22"/>
        <v>22.488665137781048</v>
      </c>
    </row>
    <row r="215" spans="1:54" x14ac:dyDescent="0.25">
      <c r="A215" s="2">
        <v>2004</v>
      </c>
      <c r="B215" s="2"/>
      <c r="C215" s="2"/>
      <c r="D215" s="3">
        <f>AVERAGE('Pine Stumpage Quarterly'!D114:D117)</f>
        <v>339.25</v>
      </c>
      <c r="E215" s="3">
        <f>AVERAGE('Pine Stumpage Quarterly'!E114:E117)</f>
        <v>369</v>
      </c>
      <c r="F215" s="3">
        <f>AVERAGE('Pine Stumpage Quarterly'!F114:F117)</f>
        <v>303.5</v>
      </c>
      <c r="G215" s="3">
        <f>AVERAGE('Pine Stumpage Quarterly'!G114:G117)</f>
        <v>255.25</v>
      </c>
      <c r="H215" s="3">
        <f>AVERAGE('Pine Stumpage Quarterly'!H114:H117)</f>
        <v>309.5</v>
      </c>
      <c r="I215" s="3">
        <f>AVERAGE('Pine Stumpage Quarterly'!I114:I117)</f>
        <v>277.5</v>
      </c>
      <c r="J215" s="3">
        <f>AVERAGE('Pine Stumpage Quarterly'!J114:J117)</f>
        <v>277</v>
      </c>
      <c r="K215" s="3">
        <f>AVERAGE('Pine Stumpage Quarterly'!K114:K117)</f>
        <v>340</v>
      </c>
      <c r="L215" s="3">
        <f>AVERAGE('Pine Stumpage Quarterly'!L114:L117)</f>
        <v>287.5</v>
      </c>
      <c r="M215" s="3">
        <f>AVERAGE('Pine Stumpage Quarterly'!M114:M117)</f>
        <v>272</v>
      </c>
      <c r="N215" s="3">
        <f>AVERAGE('Pine Stumpage Quarterly'!N114:N117)</f>
        <v>352.25</v>
      </c>
      <c r="O215" s="3">
        <f>AVERAGE('Pine Stumpage Quarterly'!O114:O117)</f>
        <v>345</v>
      </c>
      <c r="P215" s="3">
        <f>AVERAGE('Pine Stumpage Quarterly'!P114:P117)</f>
        <v>187.5</v>
      </c>
      <c r="Q215" s="3">
        <f>AVERAGE('Pine Stumpage Quarterly'!Q114:Q117)</f>
        <v>286.25</v>
      </c>
      <c r="R215" s="3">
        <f>AVERAGE('Pine Stumpage Quarterly'!R114:R117)</f>
        <v>284.5</v>
      </c>
      <c r="S215" s="3">
        <f>AVERAGE('Pine Stumpage Quarterly'!S114:S117)</f>
        <v>306.5</v>
      </c>
      <c r="T215" s="3">
        <f>AVERAGE('Pine Stumpage Quarterly'!T114:T117)</f>
        <v>223.5</v>
      </c>
      <c r="U215" s="3">
        <f>AVERAGE('Pine Stumpage Quarterly'!U114:U117)</f>
        <v>260.25</v>
      </c>
      <c r="V215" s="3">
        <f>AVERAGE('Pine Stumpage Quarterly'!V114:V117)</f>
        <v>297</v>
      </c>
      <c r="W215" s="3">
        <f>AVERAGE('Pine Stumpage Quarterly'!W114:W117)</f>
        <v>281.75</v>
      </c>
      <c r="X215" s="3">
        <f>AVERAGE('Pine Stumpage Quarterly'!X114:X117)</f>
        <v>178.25</v>
      </c>
      <c r="Y215" s="3">
        <f>AVERAGE('Pine Stumpage Quarterly'!Y114:Y117)</f>
        <v>249.5</v>
      </c>
      <c r="Z215" s="3">
        <f>AVERAGE('Pine Stumpage Quarterly'!Z114:Z117)</f>
        <v>17.107500000000002</v>
      </c>
      <c r="AA215" s="3">
        <f>AVERAGE('Pine Stumpage Quarterly'!AA114:AA117)</f>
        <v>20.349999999999998</v>
      </c>
      <c r="AB215" s="3">
        <f>AVERAGE('Pine Stumpage Quarterly'!AB114:AB117)</f>
        <v>16.767500000000002</v>
      </c>
      <c r="AC215" s="3">
        <f>AVERAGE('Pine Stumpage Quarterly'!AC114:AC117)</f>
        <v>12.395000000000001</v>
      </c>
      <c r="AD215" s="3">
        <f>AVERAGE('Pine Stumpage Quarterly'!AD114:AD117)</f>
        <v>22.369999999999997</v>
      </c>
      <c r="AE215" s="3">
        <f>AVERAGE('Pine Stumpage Quarterly'!AE114:AE117)</f>
        <v>19.592500000000001</v>
      </c>
      <c r="AF215" s="3">
        <f>AVERAGE('Pine Stumpage Quarterly'!AF114:AF117)</f>
        <v>16.45</v>
      </c>
      <c r="AG215" s="3">
        <f>AVERAGE('Pine Stumpage Quarterly'!AG114:AG117)</f>
        <v>17.565000000000001</v>
      </c>
      <c r="AH215" s="3">
        <f>AVERAGE('Pine Stumpage Quarterly'!AH114:AH117)</f>
        <v>18.285</v>
      </c>
      <c r="AI215" s="3">
        <f>AVERAGE('Pine Stumpage Quarterly'!AI114:AI117)</f>
        <v>16.41</v>
      </c>
      <c r="AJ215" s="3">
        <f>AVERAGE('Pine Stumpage Quarterly'!AJ114:AJ117)</f>
        <v>19.355</v>
      </c>
      <c r="AK215" s="3">
        <f>AVERAGE('Pine Stumpage Quarterly'!AK114:AK117)</f>
        <v>19.774999999999999</v>
      </c>
      <c r="AL215" s="3">
        <f>AVERAGE('Pine Stumpage Quarterly'!AL114:AL117)</f>
        <v>11.69</v>
      </c>
      <c r="AM215" s="3">
        <f>AVERAGE('Pine Stumpage Quarterly'!AM114:AM117)</f>
        <v>16.9375</v>
      </c>
      <c r="AN215" s="3">
        <f>AVERAGE('Pine Stumpage Quarterly'!AN114:AN117)</f>
        <v>14.577500000000001</v>
      </c>
      <c r="AO215" s="3">
        <f>AVERAGE('Pine Stumpage Quarterly'!AO114:AO117)</f>
        <v>15.71</v>
      </c>
      <c r="AP215" s="3">
        <f>AVERAGE('Pine Stumpage Quarterly'!AP114:AP117)</f>
        <v>17.995000000000001</v>
      </c>
      <c r="AQ215" s="3">
        <f>AVERAGE('Pine Stumpage Quarterly'!AQ114:AQ117)</f>
        <v>17.32</v>
      </c>
      <c r="AR215" s="3">
        <f>AVERAGE('Pine Stumpage Quarterly'!AR114:AR117)</f>
        <v>18.765000000000001</v>
      </c>
      <c r="AS215" s="3">
        <f>AVERAGE('Pine Stumpage Quarterly'!AS114:AS117)</f>
        <v>15.1175</v>
      </c>
      <c r="AT215" s="3">
        <f>AVERAGE('Pine Stumpage Quarterly'!AT114:AT117)</f>
        <v>19.592500000000001</v>
      </c>
      <c r="AU215" s="3">
        <f>AVERAGE('Pine Stumpage Quarterly'!AU114:AU117)</f>
        <v>20.782500000000002</v>
      </c>
      <c r="AV215" s="3">
        <f t="shared" si="18"/>
        <v>296.08477833627137</v>
      </c>
      <c r="AW215" s="3">
        <f t="shared" si="19"/>
        <v>18.237196673189825</v>
      </c>
      <c r="AX215" s="2">
        <v>1</v>
      </c>
      <c r="AY215" s="5">
        <f t="shared" si="20"/>
        <v>1.1358175240448247</v>
      </c>
      <c r="AZ215" s="5">
        <v>188.88333333333335</v>
      </c>
      <c r="BA215" s="5">
        <f t="shared" si="21"/>
        <v>336.29827983726449</v>
      </c>
      <c r="BB215" s="5">
        <f t="shared" si="22"/>
        <v>20.714127570860981</v>
      </c>
    </row>
    <row r="216" spans="1:54" x14ac:dyDescent="0.25">
      <c r="A216" s="2">
        <v>2005</v>
      </c>
      <c r="B216" s="2"/>
      <c r="C216" s="2"/>
      <c r="D216" s="3">
        <f>AVERAGE('Pine Stumpage Quarterly'!D118:D121)</f>
        <v>370.5</v>
      </c>
      <c r="E216" s="3">
        <f>AVERAGE('Pine Stumpage Quarterly'!E118:E121)</f>
        <v>367.25</v>
      </c>
      <c r="F216" s="3">
        <f>AVERAGE('Pine Stumpage Quarterly'!F118:F121)</f>
        <v>354.75</v>
      </c>
      <c r="G216" s="3">
        <f>AVERAGE('Pine Stumpage Quarterly'!G118:G121)</f>
        <v>276.25</v>
      </c>
      <c r="H216" s="3">
        <f>AVERAGE('Pine Stumpage Quarterly'!H118:H121)</f>
        <v>315.25</v>
      </c>
      <c r="I216" s="3">
        <f>AVERAGE('Pine Stumpage Quarterly'!I118:I121)</f>
        <v>298</v>
      </c>
      <c r="J216" s="3">
        <f>AVERAGE('Pine Stumpage Quarterly'!J118:J121)</f>
        <v>309.5</v>
      </c>
      <c r="K216" s="3">
        <f>AVERAGE('Pine Stumpage Quarterly'!K118:K121)</f>
        <v>357.5</v>
      </c>
      <c r="L216" s="3">
        <f>AVERAGE('Pine Stumpage Quarterly'!L118:L121)</f>
        <v>311.5</v>
      </c>
      <c r="M216" s="3">
        <f>AVERAGE('Pine Stumpage Quarterly'!M118:M121)</f>
        <v>267.5</v>
      </c>
      <c r="N216" s="3">
        <f>AVERAGE('Pine Stumpage Quarterly'!N118:N121)</f>
        <v>327.25</v>
      </c>
      <c r="O216" s="3">
        <f>AVERAGE('Pine Stumpage Quarterly'!O118:O121)</f>
        <v>325.75</v>
      </c>
      <c r="P216" s="3">
        <f>AVERAGE('Pine Stumpage Quarterly'!P118:P121)</f>
        <v>220.5</v>
      </c>
      <c r="Q216" s="3">
        <f>AVERAGE('Pine Stumpage Quarterly'!Q118:Q121)</f>
        <v>299</v>
      </c>
      <c r="R216" s="3">
        <f>AVERAGE('Pine Stumpage Quarterly'!R118:R121)</f>
        <v>298.5</v>
      </c>
      <c r="S216" s="3">
        <f>AVERAGE('Pine Stumpage Quarterly'!S118:S121)</f>
        <v>327</v>
      </c>
      <c r="T216" s="3">
        <f>AVERAGE('Pine Stumpage Quarterly'!T118:T121)</f>
        <v>219.5</v>
      </c>
      <c r="U216" s="3">
        <f>AVERAGE('Pine Stumpage Quarterly'!U118:U121)</f>
        <v>240.25</v>
      </c>
      <c r="V216" s="3">
        <f>AVERAGE('Pine Stumpage Quarterly'!V118:V121)</f>
        <v>321.5</v>
      </c>
      <c r="W216" s="3">
        <f>AVERAGE('Pine Stumpage Quarterly'!W118:W121)</f>
        <v>319</v>
      </c>
      <c r="X216" s="3">
        <f>AVERAGE('Pine Stumpage Quarterly'!X118:X121)</f>
        <v>199.25</v>
      </c>
      <c r="Y216" s="3">
        <f>AVERAGE('Pine Stumpage Quarterly'!Y118:Y121)</f>
        <v>278.75</v>
      </c>
      <c r="Z216" s="3">
        <f>AVERAGE('Pine Stumpage Quarterly'!Z118:Z121)</f>
        <v>20.357499999999998</v>
      </c>
      <c r="AA216" s="3">
        <f>AVERAGE('Pine Stumpage Quarterly'!AA118:AA121)</f>
        <v>20.865000000000002</v>
      </c>
      <c r="AB216" s="3">
        <f>AVERAGE('Pine Stumpage Quarterly'!AB118:AB121)</f>
        <v>23.79</v>
      </c>
      <c r="AC216" s="3">
        <f>AVERAGE('Pine Stumpage Quarterly'!AC118:AC121)</f>
        <v>16.5</v>
      </c>
      <c r="AD216" s="3">
        <f>AVERAGE('Pine Stumpage Quarterly'!AD118:AD121)</f>
        <v>20.327500000000001</v>
      </c>
      <c r="AE216" s="3">
        <f>AVERAGE('Pine Stumpage Quarterly'!AE118:AE121)</f>
        <v>20.215</v>
      </c>
      <c r="AF216" s="3">
        <f>AVERAGE('Pine Stumpage Quarterly'!AF118:AF121)</f>
        <v>18.164999999999999</v>
      </c>
      <c r="AG216" s="3">
        <f>AVERAGE('Pine Stumpage Quarterly'!AG118:AG121)</f>
        <v>18.587499999999999</v>
      </c>
      <c r="AH216" s="3">
        <f>AVERAGE('Pine Stumpage Quarterly'!AH118:AH121)</f>
        <v>22.622499999999999</v>
      </c>
      <c r="AI216" s="3">
        <f>AVERAGE('Pine Stumpage Quarterly'!AI118:AI121)</f>
        <v>17.342500000000001</v>
      </c>
      <c r="AJ216" s="3">
        <f>AVERAGE('Pine Stumpage Quarterly'!AJ118:AJ121)</f>
        <v>22.765000000000001</v>
      </c>
      <c r="AK216" s="3">
        <f>AVERAGE('Pine Stumpage Quarterly'!AK118:AK121)</f>
        <v>21.975000000000001</v>
      </c>
      <c r="AL216" s="3">
        <f>AVERAGE('Pine Stumpage Quarterly'!AL118:AL121)</f>
        <v>12.9125</v>
      </c>
      <c r="AM216" s="3">
        <f>AVERAGE('Pine Stumpage Quarterly'!AM118:AM121)</f>
        <v>16.355</v>
      </c>
      <c r="AN216" s="3">
        <f>AVERAGE('Pine Stumpage Quarterly'!AN118:AN121)</f>
        <v>16.245000000000001</v>
      </c>
      <c r="AO216" s="3">
        <f>AVERAGE('Pine Stumpage Quarterly'!AO118:AO121)</f>
        <v>17.454999999999998</v>
      </c>
      <c r="AP216" s="3">
        <f>AVERAGE('Pine Stumpage Quarterly'!AP118:AP121)</f>
        <v>16.4375</v>
      </c>
      <c r="AQ216" s="3">
        <f>AVERAGE('Pine Stumpage Quarterly'!AQ118:AQ121)</f>
        <v>19.579999999999998</v>
      </c>
      <c r="AR216" s="3">
        <f>AVERAGE('Pine Stumpage Quarterly'!AR118:AR121)</f>
        <v>29.195000000000004</v>
      </c>
      <c r="AS216" s="3">
        <f>AVERAGE('Pine Stumpage Quarterly'!AS118:AS121)</f>
        <v>19.5</v>
      </c>
      <c r="AT216" s="3">
        <f>AVERAGE('Pine Stumpage Quarterly'!AT118:AT121)</f>
        <v>20.07</v>
      </c>
      <c r="AU216" s="3">
        <f>AVERAGE('Pine Stumpage Quarterly'!AU118:AU121)</f>
        <v>20.754999999999999</v>
      </c>
      <c r="AV216" s="3">
        <f t="shared" si="18"/>
        <v>310.90611272571346</v>
      </c>
      <c r="AW216" s="3">
        <f t="shared" si="19"/>
        <v>19.721245270711034</v>
      </c>
      <c r="AX216" s="2"/>
      <c r="AY216" s="5">
        <f t="shared" si="20"/>
        <v>1.0985466183059525</v>
      </c>
      <c r="AZ216" s="5">
        <v>195.29166666666671</v>
      </c>
      <c r="BA216" s="5">
        <f t="shared" si="21"/>
        <v>341.54485874548175</v>
      </c>
      <c r="BB216" s="5">
        <f t="shared" si="22"/>
        <v>21.664707300921865</v>
      </c>
    </row>
    <row r="217" spans="1:54" x14ac:dyDescent="0.25">
      <c r="A217" s="2">
        <v>2006</v>
      </c>
      <c r="B217" s="2"/>
      <c r="C217" s="2"/>
      <c r="D217" s="3">
        <f>AVERAGE('Pine Stumpage Quarterly'!D122:D125)</f>
        <v>326.25</v>
      </c>
      <c r="E217" s="3">
        <f>AVERAGE('Pine Stumpage Quarterly'!E122:E125)</f>
        <v>345.75</v>
      </c>
      <c r="F217" s="3">
        <f>AVERAGE('Pine Stumpage Quarterly'!F122:F125)</f>
        <v>333.25</v>
      </c>
      <c r="G217" s="3">
        <f>AVERAGE('Pine Stumpage Quarterly'!G122:G125)</f>
        <v>274</v>
      </c>
      <c r="H217" s="3">
        <f>AVERAGE('Pine Stumpage Quarterly'!H122:H125)</f>
        <v>287.25</v>
      </c>
      <c r="I217" s="3">
        <f>AVERAGE('Pine Stumpage Quarterly'!I122:I125)</f>
        <v>285.5</v>
      </c>
      <c r="J217" s="3">
        <f>AVERAGE('Pine Stumpage Quarterly'!J122:J125)</f>
        <v>299.25</v>
      </c>
      <c r="K217" s="3">
        <f>AVERAGE('Pine Stumpage Quarterly'!K122:K125)</f>
        <v>336.5</v>
      </c>
      <c r="L217" s="3">
        <f>AVERAGE('Pine Stumpage Quarterly'!L122:L125)</f>
        <v>307.25</v>
      </c>
      <c r="M217" s="3">
        <f>AVERAGE('Pine Stumpage Quarterly'!M122:M125)</f>
        <v>264</v>
      </c>
      <c r="N217" s="3">
        <f>AVERAGE('Pine Stumpage Quarterly'!N122:N125)</f>
        <v>316.75</v>
      </c>
      <c r="O217" s="3">
        <f>AVERAGE('Pine Stumpage Quarterly'!O122:O125)</f>
        <v>302.5</v>
      </c>
      <c r="P217" s="3">
        <f>AVERAGE('Pine Stumpage Quarterly'!P122:P125)</f>
        <v>216.5</v>
      </c>
      <c r="Q217" s="3">
        <f>AVERAGE('Pine Stumpage Quarterly'!Q122:Q125)</f>
        <v>309.75</v>
      </c>
      <c r="R217" s="3">
        <f>AVERAGE('Pine Stumpage Quarterly'!R122:R125)</f>
        <v>292.25</v>
      </c>
      <c r="S217" s="3">
        <f>AVERAGE('Pine Stumpage Quarterly'!S122:S125)</f>
        <v>317.75</v>
      </c>
      <c r="T217" s="3">
        <f>AVERAGE('Pine Stumpage Quarterly'!T122:T125)</f>
        <v>203.25</v>
      </c>
      <c r="U217" s="3">
        <f>AVERAGE('Pine Stumpage Quarterly'!U122:U125)</f>
        <v>217</v>
      </c>
      <c r="V217" s="3">
        <f>AVERAGE('Pine Stumpage Quarterly'!V122:V125)</f>
        <v>282.5</v>
      </c>
      <c r="W217" s="3">
        <f>AVERAGE('Pine Stumpage Quarterly'!W122:W125)</f>
        <v>324.25</v>
      </c>
      <c r="X217" s="3">
        <f>AVERAGE('Pine Stumpage Quarterly'!X122:X125)</f>
        <v>208.5</v>
      </c>
      <c r="Y217" s="3">
        <f>AVERAGE('Pine Stumpage Quarterly'!Y122:Y125)</f>
        <v>261.5</v>
      </c>
      <c r="Z217" s="3">
        <f>AVERAGE('Pine Stumpage Quarterly'!Z122:Z125)</f>
        <v>17.164999999999999</v>
      </c>
      <c r="AA217" s="3">
        <f>AVERAGE('Pine Stumpage Quarterly'!AA122:AA125)</f>
        <v>18.962499999999999</v>
      </c>
      <c r="AB217" s="3">
        <f>AVERAGE('Pine Stumpage Quarterly'!AB122:AB125)</f>
        <v>19.954999999999998</v>
      </c>
      <c r="AC217" s="3">
        <f>AVERAGE('Pine Stumpage Quarterly'!AC122:AC125)</f>
        <v>14.037500000000001</v>
      </c>
      <c r="AD217" s="3">
        <f>AVERAGE('Pine Stumpage Quarterly'!AD122:AD125)</f>
        <v>20.5825</v>
      </c>
      <c r="AE217" s="3">
        <f>AVERAGE('Pine Stumpage Quarterly'!AE122:AE125)</f>
        <v>19.682500000000001</v>
      </c>
      <c r="AF217" s="3">
        <f>AVERAGE('Pine Stumpage Quarterly'!AF122:AF125)</f>
        <v>15.557500000000001</v>
      </c>
      <c r="AG217" s="3">
        <f>AVERAGE('Pine Stumpage Quarterly'!AG122:AG125)</f>
        <v>18.032499999999999</v>
      </c>
      <c r="AH217" s="3">
        <f>AVERAGE('Pine Stumpage Quarterly'!AH122:AH125)</f>
        <v>19.664999999999999</v>
      </c>
      <c r="AI217" s="3">
        <f>AVERAGE('Pine Stumpage Quarterly'!AI122:AI125)</f>
        <v>14.745000000000001</v>
      </c>
      <c r="AJ217" s="3">
        <f>AVERAGE('Pine Stumpage Quarterly'!AJ122:AJ125)</f>
        <v>20.029999999999998</v>
      </c>
      <c r="AK217" s="3">
        <f>AVERAGE('Pine Stumpage Quarterly'!AK122:AK125)</f>
        <v>16.190000000000001</v>
      </c>
      <c r="AL217" s="3">
        <f>AVERAGE('Pine Stumpage Quarterly'!AL122:AL125)</f>
        <v>12.525</v>
      </c>
      <c r="AM217" s="3">
        <f>AVERAGE('Pine Stumpage Quarterly'!AM122:AM125)</f>
        <v>16.265000000000001</v>
      </c>
      <c r="AN217" s="3">
        <f>AVERAGE('Pine Stumpage Quarterly'!AN122:AN125)</f>
        <v>18.217500000000001</v>
      </c>
      <c r="AO217" s="3">
        <f>AVERAGE('Pine Stumpage Quarterly'!AO122:AO125)</f>
        <v>18.845000000000002</v>
      </c>
      <c r="AP217" s="3">
        <f>AVERAGE('Pine Stumpage Quarterly'!AP122:AP125)</f>
        <v>15.0625</v>
      </c>
      <c r="AQ217" s="3">
        <f>AVERAGE('Pine Stumpage Quarterly'!AQ122:AQ125)</f>
        <v>17.587500000000002</v>
      </c>
      <c r="AR217" s="3">
        <f>AVERAGE('Pine Stumpage Quarterly'!AR122:AR125)</f>
        <v>20.73</v>
      </c>
      <c r="AS217" s="3">
        <f>AVERAGE('Pine Stumpage Quarterly'!AS122:AS125)</f>
        <v>16.2925</v>
      </c>
      <c r="AT217" s="3">
        <f>AVERAGE('Pine Stumpage Quarterly'!AT122:AT125)</f>
        <v>16.952500000000001</v>
      </c>
      <c r="AU217" s="3">
        <f>AVERAGE('Pine Stumpage Quarterly'!AU122:AU125)</f>
        <v>19.310000000000002</v>
      </c>
      <c r="AV217" s="3">
        <f t="shared" si="18"/>
        <v>294.75593465624854</v>
      </c>
      <c r="AW217" s="3">
        <f t="shared" si="19"/>
        <v>17.971904924983701</v>
      </c>
      <c r="AX217" s="2"/>
      <c r="AY217" s="5">
        <f t="shared" si="20"/>
        <v>1.0642156173783637</v>
      </c>
      <c r="AZ217" s="5">
        <v>201.5916666666667</v>
      </c>
      <c r="BA217" s="5">
        <f t="shared" si="21"/>
        <v>313.68386897613618</v>
      </c>
      <c r="BB217" s="5">
        <f t="shared" si="22"/>
        <v>19.125981895206785</v>
      </c>
    </row>
    <row r="218" spans="1:54" x14ac:dyDescent="0.25">
      <c r="A218" s="2">
        <v>2007</v>
      </c>
      <c r="B218" s="2"/>
      <c r="C218" s="2"/>
      <c r="D218" s="3">
        <f>AVERAGE('Pine Stumpage Quarterly'!D126:D129)</f>
        <v>283</v>
      </c>
      <c r="E218" s="3">
        <f>AVERAGE('Pine Stumpage Quarterly'!E126:E129)</f>
        <v>298.75</v>
      </c>
      <c r="F218" s="3">
        <f>AVERAGE('Pine Stumpage Quarterly'!F126:F129)</f>
        <v>360.5</v>
      </c>
      <c r="G218" s="3">
        <f>AVERAGE('Pine Stumpage Quarterly'!G126:G129)</f>
        <v>253</v>
      </c>
      <c r="H218" s="3">
        <f>AVERAGE('Pine Stumpage Quarterly'!H126:H129)</f>
        <v>280.25</v>
      </c>
      <c r="I218" s="3">
        <f>AVERAGE('Pine Stumpage Quarterly'!I126:I129)</f>
        <v>268.25</v>
      </c>
      <c r="J218" s="3">
        <f>AVERAGE('Pine Stumpage Quarterly'!J126:J129)</f>
        <v>279.75</v>
      </c>
      <c r="K218" s="3">
        <f>AVERAGE('Pine Stumpage Quarterly'!K126:K129)</f>
        <v>293.5</v>
      </c>
      <c r="L218" s="3">
        <f>AVERAGE('Pine Stumpage Quarterly'!L126:L129)</f>
        <v>322.75</v>
      </c>
      <c r="M218" s="3">
        <f>AVERAGE('Pine Stumpage Quarterly'!M126:M129)</f>
        <v>306</v>
      </c>
      <c r="N218" s="3">
        <f>AVERAGE('Pine Stumpage Quarterly'!N126:N129)</f>
        <v>279.25</v>
      </c>
      <c r="O218" s="3">
        <f>AVERAGE('Pine Stumpage Quarterly'!O126:O129)</f>
        <v>298.25</v>
      </c>
      <c r="P218" s="3">
        <f>AVERAGE('Pine Stumpage Quarterly'!P126:P129)</f>
        <v>202</v>
      </c>
      <c r="Q218" s="3">
        <f>AVERAGE('Pine Stumpage Quarterly'!Q126:Q129)</f>
        <v>296.5</v>
      </c>
      <c r="R218" s="3">
        <f>AVERAGE('Pine Stumpage Quarterly'!R126:R129)</f>
        <v>280.5</v>
      </c>
      <c r="S218" s="3">
        <f>AVERAGE('Pine Stumpage Quarterly'!S126:S129)</f>
        <v>305.5</v>
      </c>
      <c r="T218" s="3">
        <f>AVERAGE('Pine Stumpage Quarterly'!T126:T129)</f>
        <v>135.25</v>
      </c>
      <c r="U218" s="3">
        <f>AVERAGE('Pine Stumpage Quarterly'!U126:U129)</f>
        <v>177.75</v>
      </c>
      <c r="V218" s="3">
        <f>AVERAGE('Pine Stumpage Quarterly'!V126:V129)</f>
        <v>316.5</v>
      </c>
      <c r="W218" s="3">
        <f>AVERAGE('Pine Stumpage Quarterly'!W126:W129)</f>
        <v>338</v>
      </c>
      <c r="X218" s="3">
        <f>AVERAGE('Pine Stumpage Quarterly'!X126:X129)</f>
        <v>259.75</v>
      </c>
      <c r="Y218" s="3">
        <f>AVERAGE('Pine Stumpage Quarterly'!Y126:Y129)</f>
        <v>277</v>
      </c>
      <c r="Z218" s="3">
        <f>AVERAGE('Pine Stumpage Quarterly'!Z126:Z129)</f>
        <v>17.605</v>
      </c>
      <c r="AA218" s="3">
        <f>AVERAGE('Pine Stumpage Quarterly'!AA126:AA129)</f>
        <v>19.954999999999998</v>
      </c>
      <c r="AB218" s="3">
        <f>AVERAGE('Pine Stumpage Quarterly'!AB126:AB129)</f>
        <v>27.27</v>
      </c>
      <c r="AC218" s="3">
        <f>AVERAGE('Pine Stumpage Quarterly'!AC126:AC129)</f>
        <v>25.880000000000003</v>
      </c>
      <c r="AD218" s="3">
        <f>AVERAGE('Pine Stumpage Quarterly'!AD126:AD129)</f>
        <v>22.11</v>
      </c>
      <c r="AE218" s="3">
        <f>AVERAGE('Pine Stumpage Quarterly'!AE126:AE129)</f>
        <v>19.899999999999999</v>
      </c>
      <c r="AF218" s="3">
        <f>AVERAGE('Pine Stumpage Quarterly'!AF126:AF129)</f>
        <v>14.9625</v>
      </c>
      <c r="AG218" s="3">
        <f>AVERAGE('Pine Stumpage Quarterly'!AG126:AG129)</f>
        <v>19.38</v>
      </c>
      <c r="AH218" s="3">
        <f>AVERAGE('Pine Stumpage Quarterly'!AH126:AH129)</f>
        <v>25.7775</v>
      </c>
      <c r="AI218" s="3">
        <f>AVERAGE('Pine Stumpage Quarterly'!AI126:AI129)</f>
        <v>17.684999999999999</v>
      </c>
      <c r="AJ218" s="3">
        <f>AVERAGE('Pine Stumpage Quarterly'!AJ126:AJ129)</f>
        <v>21.747499999999999</v>
      </c>
      <c r="AK218" s="3">
        <f>AVERAGE('Pine Stumpage Quarterly'!AK126:AK129)</f>
        <v>20.309999999999999</v>
      </c>
      <c r="AL218" s="3">
        <f>AVERAGE('Pine Stumpage Quarterly'!AL126:AL129)</f>
        <v>12.2575</v>
      </c>
      <c r="AM218" s="3">
        <f>AVERAGE('Pine Stumpage Quarterly'!AM126:AM129)</f>
        <v>18.252500000000001</v>
      </c>
      <c r="AN218" s="3">
        <f>AVERAGE('Pine Stumpage Quarterly'!AN126:AN129)</f>
        <v>17.272500000000001</v>
      </c>
      <c r="AO218" s="3">
        <f>AVERAGE('Pine Stumpage Quarterly'!AO126:AO129)</f>
        <v>18.8475</v>
      </c>
      <c r="AP218" s="3">
        <f>AVERAGE('Pine Stumpage Quarterly'!AP126:AP129)</f>
        <v>23.247499999999999</v>
      </c>
      <c r="AQ218" s="3">
        <f>AVERAGE('Pine Stumpage Quarterly'!AQ126:AQ129)</f>
        <v>18.350000000000001</v>
      </c>
      <c r="AR218" s="3">
        <f>AVERAGE('Pine Stumpage Quarterly'!AR126:AR129)</f>
        <v>32.267499999999998</v>
      </c>
      <c r="AS218" s="3">
        <f>AVERAGE('Pine Stumpage Quarterly'!AS126:AS129)</f>
        <v>29.857500000000002</v>
      </c>
      <c r="AT218" s="3">
        <f>AVERAGE('Pine Stumpage Quarterly'!AT126:AT129)</f>
        <v>18.857500000000002</v>
      </c>
      <c r="AU218" s="3">
        <f>AVERAGE('Pine Stumpage Quarterly'!AU126:AU129)</f>
        <v>21.422499999999999</v>
      </c>
      <c r="AV218" s="3">
        <f t="shared" si="18"/>
        <v>286.91117490113868</v>
      </c>
      <c r="AW218" s="3">
        <f t="shared" si="19"/>
        <v>20.267251630789303</v>
      </c>
      <c r="AX218" s="2"/>
      <c r="AY218" s="5">
        <f t="shared" si="20"/>
        <v>1.03469904252587</v>
      </c>
      <c r="AZ218" s="5">
        <v>207.34241666666671</v>
      </c>
      <c r="BA218" s="5">
        <f t="shared" si="21"/>
        <v>296.86671796018061</v>
      </c>
      <c r="BB218" s="5">
        <f t="shared" si="22"/>
        <v>20.970505857008568</v>
      </c>
    </row>
    <row r="219" spans="1:54" x14ac:dyDescent="0.25">
      <c r="A219" s="2">
        <v>2008</v>
      </c>
      <c r="B219" s="2"/>
      <c r="C219" s="2"/>
      <c r="D219" s="3">
        <f>AVERAGE('Pine Stumpage Quarterly'!D130:D133)</f>
        <v>239</v>
      </c>
      <c r="E219" s="3">
        <f>AVERAGE('Pine Stumpage Quarterly'!E130:E133)</f>
        <v>270.75</v>
      </c>
      <c r="F219" s="3">
        <f>AVERAGE('Pine Stumpage Quarterly'!F130:F133)</f>
        <v>256.75</v>
      </c>
      <c r="G219" s="3">
        <f>AVERAGE('Pine Stumpage Quarterly'!G130:G133)</f>
        <v>198.25</v>
      </c>
      <c r="H219" s="3">
        <f>AVERAGE('Pine Stumpage Quarterly'!H130:H133)</f>
        <v>247.25</v>
      </c>
      <c r="I219" s="3">
        <f>AVERAGE('Pine Stumpage Quarterly'!I130:I133)</f>
        <v>252.25</v>
      </c>
      <c r="J219" s="3">
        <f>AVERAGE('Pine Stumpage Quarterly'!J130:J133)</f>
        <v>215.5</v>
      </c>
      <c r="K219" s="3">
        <f>AVERAGE('Pine Stumpage Quarterly'!K130:K133)</f>
        <v>240</v>
      </c>
      <c r="L219" s="3">
        <f>AVERAGE('Pine Stumpage Quarterly'!L130:L133)</f>
        <v>256.75</v>
      </c>
      <c r="M219" s="3">
        <f>AVERAGE('Pine Stumpage Quarterly'!M130:M133)</f>
        <v>241.5</v>
      </c>
      <c r="N219" s="3">
        <f>AVERAGE('Pine Stumpage Quarterly'!N130:N133)</f>
        <v>232.25</v>
      </c>
      <c r="O219" s="3">
        <f>AVERAGE('Pine Stumpage Quarterly'!O130:O133)</f>
        <v>270.5</v>
      </c>
      <c r="P219" s="3">
        <f>AVERAGE('Pine Stumpage Quarterly'!P130:P133)</f>
        <v>216.5</v>
      </c>
      <c r="Q219" s="3">
        <f>AVERAGE('Pine Stumpage Quarterly'!Q130:Q133)</f>
        <v>261.75</v>
      </c>
      <c r="R219" s="3">
        <f>AVERAGE('Pine Stumpage Quarterly'!R130:R133)</f>
        <v>253.25</v>
      </c>
      <c r="S219" s="3">
        <f>AVERAGE('Pine Stumpage Quarterly'!S130:S133)</f>
        <v>260.5</v>
      </c>
      <c r="T219" s="3">
        <f>AVERAGE('Pine Stumpage Quarterly'!T130:T133)</f>
        <v>110.75</v>
      </c>
      <c r="U219" s="3">
        <f>AVERAGE('Pine Stumpage Quarterly'!U130:U133)</f>
        <v>186.75</v>
      </c>
      <c r="V219" s="3">
        <f>AVERAGE('Pine Stumpage Quarterly'!V130:V133)</f>
        <v>234.25</v>
      </c>
      <c r="W219" s="3">
        <f>AVERAGE('Pine Stumpage Quarterly'!W130:W133)</f>
        <v>254.5</v>
      </c>
      <c r="X219" s="3">
        <f>AVERAGE('Pine Stumpage Quarterly'!X130:X133)</f>
        <v>194.25</v>
      </c>
      <c r="Y219" s="3">
        <f>AVERAGE('Pine Stumpage Quarterly'!Y130:Y133)</f>
        <v>234.5</v>
      </c>
      <c r="Z219" s="3">
        <f>AVERAGE('Pine Stumpage Quarterly'!Z130:Z133)</f>
        <v>19.984999999999999</v>
      </c>
      <c r="AA219" s="3">
        <f>AVERAGE('Pine Stumpage Quarterly'!AA130:AA133)</f>
        <v>25.4</v>
      </c>
      <c r="AB219" s="3">
        <f>AVERAGE('Pine Stumpage Quarterly'!AB130:AB133)</f>
        <v>31.0075</v>
      </c>
      <c r="AC219" s="3">
        <f>AVERAGE('Pine Stumpage Quarterly'!AC130:AC133)</f>
        <v>28.022500000000001</v>
      </c>
      <c r="AD219" s="3">
        <f>AVERAGE('Pine Stumpage Quarterly'!AD130:AD133)</f>
        <v>25.017499999999998</v>
      </c>
      <c r="AE219" s="3">
        <f>AVERAGE('Pine Stumpage Quarterly'!AE130:AE133)</f>
        <v>24.655000000000001</v>
      </c>
      <c r="AF219" s="3">
        <f>AVERAGE('Pine Stumpage Quarterly'!AF130:AF133)</f>
        <v>17.38</v>
      </c>
      <c r="AG219" s="3">
        <f>AVERAGE('Pine Stumpage Quarterly'!AG130:AG133)</f>
        <v>22.310000000000002</v>
      </c>
      <c r="AH219" s="3">
        <f>AVERAGE('Pine Stumpage Quarterly'!AH130:AH133)</f>
        <v>33.159999999999997</v>
      </c>
      <c r="AI219" s="3">
        <f>AVERAGE('Pine Stumpage Quarterly'!AI130:AI133)</f>
        <v>24.134999999999998</v>
      </c>
      <c r="AJ219" s="3">
        <f>AVERAGE('Pine Stumpage Quarterly'!AJ130:AJ133)</f>
        <v>22.6675</v>
      </c>
      <c r="AK219" s="3">
        <f>AVERAGE('Pine Stumpage Quarterly'!AK130:AK133)</f>
        <v>26.52</v>
      </c>
      <c r="AL219" s="3">
        <f>AVERAGE('Pine Stumpage Quarterly'!AL130:AL133)</f>
        <v>13.7875</v>
      </c>
      <c r="AM219" s="3">
        <f>AVERAGE('Pine Stumpage Quarterly'!AM130:AM133)</f>
        <v>18.422499999999999</v>
      </c>
      <c r="AN219" s="3">
        <f>AVERAGE('Pine Stumpage Quarterly'!AN130:AN133)</f>
        <v>18.552499999999998</v>
      </c>
      <c r="AO219" s="3">
        <f>AVERAGE('Pine Stumpage Quarterly'!AO130:AO133)</f>
        <v>21.692500000000003</v>
      </c>
      <c r="AP219" s="3">
        <f>AVERAGE('Pine Stumpage Quarterly'!AP130:AP133)</f>
        <v>23.267499999999998</v>
      </c>
      <c r="AQ219" s="3">
        <f>AVERAGE('Pine Stumpage Quarterly'!AQ130:AQ133)</f>
        <v>21.88</v>
      </c>
      <c r="AR219" s="3">
        <f>AVERAGE('Pine Stumpage Quarterly'!AR130:AR133)</f>
        <v>29.887499999999999</v>
      </c>
      <c r="AS219" s="3">
        <f>AVERAGE('Pine Stumpage Quarterly'!AS130:AS133)</f>
        <v>24.307500000000001</v>
      </c>
      <c r="AT219" s="3">
        <f>AVERAGE('Pine Stumpage Quarterly'!AT130:AT133)</f>
        <v>16.925000000000001</v>
      </c>
      <c r="AU219" s="3">
        <f>AVERAGE('Pine Stumpage Quarterly'!AU130:AU133)</f>
        <v>20.655000000000001</v>
      </c>
      <c r="AV219" s="3">
        <f t="shared" si="18"/>
        <v>239.80502942017245</v>
      </c>
      <c r="AW219" s="3">
        <f t="shared" si="19"/>
        <v>23.541840508806267</v>
      </c>
      <c r="AX219" s="2"/>
      <c r="AY219" s="5">
        <f t="shared" si="20"/>
        <v>0.99644453733700256</v>
      </c>
      <c r="AZ219" s="5">
        <v>215.30250000000001</v>
      </c>
      <c r="BA219" s="5">
        <f t="shared" si="21"/>
        <v>238.95241159167003</v>
      </c>
      <c r="BB219" s="5">
        <f t="shared" si="22"/>
        <v>23.458138373858965</v>
      </c>
    </row>
    <row r="220" spans="1:54" x14ac:dyDescent="0.25">
      <c r="A220" s="2">
        <v>2009</v>
      </c>
      <c r="B220" s="2"/>
      <c r="C220" s="2"/>
      <c r="D220" s="3">
        <f>AVERAGE('Pine Stumpage Quarterly'!D134:D137)</f>
        <v>199</v>
      </c>
      <c r="E220" s="3">
        <f>AVERAGE('Pine Stumpage Quarterly'!E134:E137)</f>
        <v>214.25</v>
      </c>
      <c r="F220" s="3">
        <f>AVERAGE('Pine Stumpage Quarterly'!F134:F137)</f>
        <v>219</v>
      </c>
      <c r="G220" s="3">
        <f>AVERAGE('Pine Stumpage Quarterly'!G134:G137)</f>
        <v>174.5</v>
      </c>
      <c r="H220" s="3">
        <f>AVERAGE('Pine Stumpage Quarterly'!H134:H137)</f>
        <v>223.5</v>
      </c>
      <c r="I220" s="3">
        <f>AVERAGE('Pine Stumpage Quarterly'!I134:I137)</f>
        <v>205.5</v>
      </c>
      <c r="J220" s="3">
        <f>AVERAGE('Pine Stumpage Quarterly'!J134:J137)</f>
        <v>190.75</v>
      </c>
      <c r="K220" s="3">
        <f>AVERAGE('Pine Stumpage Quarterly'!K134:K137)</f>
        <v>212.75</v>
      </c>
      <c r="L220" s="3">
        <f>AVERAGE('Pine Stumpage Quarterly'!L134:L137)</f>
        <v>233.25</v>
      </c>
      <c r="M220" s="3">
        <f>AVERAGE('Pine Stumpage Quarterly'!M134:M137)</f>
        <v>211.75</v>
      </c>
      <c r="N220" s="3">
        <f>AVERAGE('Pine Stumpage Quarterly'!N134:N137)</f>
        <v>220.75</v>
      </c>
      <c r="O220" s="3">
        <f>AVERAGE('Pine Stumpage Quarterly'!O134:O137)</f>
        <v>227</v>
      </c>
      <c r="P220" s="3">
        <f>AVERAGE('Pine Stumpage Quarterly'!P134:P137)</f>
        <v>174</v>
      </c>
      <c r="Q220" s="3">
        <f>AVERAGE('Pine Stumpage Quarterly'!Q134:Q137)</f>
        <v>219.75</v>
      </c>
      <c r="R220" s="3">
        <f>AVERAGE('Pine Stumpage Quarterly'!R134:R137)</f>
        <v>228.25</v>
      </c>
      <c r="S220" s="3">
        <f>AVERAGE('Pine Stumpage Quarterly'!S134:S137)</f>
        <v>232</v>
      </c>
      <c r="T220" s="3">
        <f>AVERAGE('Pine Stumpage Quarterly'!T134:T137)</f>
        <v>110.75</v>
      </c>
      <c r="U220" s="3">
        <f>AVERAGE('Pine Stumpage Quarterly'!U134:U137)</f>
        <v>175.75</v>
      </c>
      <c r="V220" s="3">
        <f>AVERAGE('Pine Stumpage Quarterly'!V134:V137)</f>
        <v>198</v>
      </c>
      <c r="W220" s="3">
        <f>AVERAGE('Pine Stumpage Quarterly'!W134:W137)</f>
        <v>206.5</v>
      </c>
      <c r="X220" s="3">
        <f>AVERAGE('Pine Stumpage Quarterly'!X134:X137)</f>
        <v>164.25</v>
      </c>
      <c r="Y220" s="3">
        <f>AVERAGE('Pine Stumpage Quarterly'!Y134:Y137)</f>
        <v>201</v>
      </c>
      <c r="Z220" s="3">
        <f>AVERAGE('Pine Stumpage Quarterly'!Z134:Z137)</f>
        <v>22.837499999999999</v>
      </c>
      <c r="AA220" s="3">
        <f>AVERAGE('Pine Stumpage Quarterly'!AA134:AA137)</f>
        <v>25.0625</v>
      </c>
      <c r="AB220" s="3">
        <f>AVERAGE('Pine Stumpage Quarterly'!AB134:AB137)</f>
        <v>27.442500000000003</v>
      </c>
      <c r="AC220" s="3">
        <f>AVERAGE('Pine Stumpage Quarterly'!AC134:AC137)</f>
        <v>23.035</v>
      </c>
      <c r="AD220" s="3">
        <f>AVERAGE('Pine Stumpage Quarterly'!AD134:AD137)</f>
        <v>25.494999999999997</v>
      </c>
      <c r="AE220" s="3">
        <f>AVERAGE('Pine Stumpage Quarterly'!AE134:AE137)</f>
        <v>23.729999999999997</v>
      </c>
      <c r="AF220" s="3">
        <f>AVERAGE('Pine Stumpage Quarterly'!AF134:AF137)</f>
        <v>18.0625</v>
      </c>
      <c r="AG220" s="3">
        <f>AVERAGE('Pine Stumpage Quarterly'!AG134:AG137)</f>
        <v>23.495000000000001</v>
      </c>
      <c r="AH220" s="3">
        <f>AVERAGE('Pine Stumpage Quarterly'!AH134:AH137)</f>
        <v>25.445</v>
      </c>
      <c r="AI220" s="3">
        <f>AVERAGE('Pine Stumpage Quarterly'!AI134:AI137)</f>
        <v>21.7225</v>
      </c>
      <c r="AJ220" s="3">
        <f>AVERAGE('Pine Stumpage Quarterly'!AJ134:AJ137)</f>
        <v>22.375</v>
      </c>
      <c r="AK220" s="3">
        <f>AVERAGE('Pine Stumpage Quarterly'!AK134:AK137)</f>
        <v>25.075000000000003</v>
      </c>
      <c r="AL220" s="3">
        <f>AVERAGE('Pine Stumpage Quarterly'!AL134:AL137)</f>
        <v>14.032499999999999</v>
      </c>
      <c r="AM220" s="3">
        <f>AVERAGE('Pine Stumpage Quarterly'!AM134:AM137)</f>
        <v>18.942500000000003</v>
      </c>
      <c r="AN220" s="3">
        <f>AVERAGE('Pine Stumpage Quarterly'!AN134:AN137)</f>
        <v>20.68</v>
      </c>
      <c r="AO220" s="3">
        <f>AVERAGE('Pine Stumpage Quarterly'!AO134:AO137)</f>
        <v>23.2775</v>
      </c>
      <c r="AP220" s="3">
        <f>AVERAGE('Pine Stumpage Quarterly'!AP134:AP137)</f>
        <v>17.75</v>
      </c>
      <c r="AQ220" s="3">
        <f>AVERAGE('Pine Stumpage Quarterly'!AQ134:AQ137)</f>
        <v>20.497500000000002</v>
      </c>
      <c r="AR220" s="3">
        <f>AVERAGE('Pine Stumpage Quarterly'!AR134:AR137)</f>
        <v>24.404999999999998</v>
      </c>
      <c r="AS220" s="3">
        <f>AVERAGE('Pine Stumpage Quarterly'!AS134:AS137)</f>
        <v>18.977499999999999</v>
      </c>
      <c r="AT220" s="3">
        <f>AVERAGE('Pine Stumpage Quarterly'!AT134:AT137)</f>
        <v>17.515000000000001</v>
      </c>
      <c r="AU220" s="3">
        <f>AVERAGE('Pine Stumpage Quarterly'!AU134:AU137)</f>
        <v>20.212499999999999</v>
      </c>
      <c r="AV220" s="3">
        <f t="shared" si="18"/>
        <v>207.72994961646575</v>
      </c>
      <c r="AW220" s="3">
        <f t="shared" si="19"/>
        <v>22.520939171559036</v>
      </c>
      <c r="AX220" s="2"/>
      <c r="AY220" s="5">
        <f t="shared" si="20"/>
        <v>1</v>
      </c>
      <c r="AZ220" s="5">
        <v>214.53700000000001</v>
      </c>
      <c r="BA220" s="5">
        <f t="shared" si="21"/>
        <v>207.72994961646575</v>
      </c>
      <c r="BB220" s="5">
        <f t="shared" si="22"/>
        <v>22.520939171559036</v>
      </c>
    </row>
    <row r="221" spans="1:54" x14ac:dyDescent="0.25">
      <c r="A221" s="2">
        <v>2010</v>
      </c>
      <c r="B221" s="2"/>
      <c r="C221" s="2"/>
      <c r="D221" s="3">
        <f>AVERAGE('Pine Stumpage Quarterly'!D138:D141)</f>
        <v>201</v>
      </c>
      <c r="E221" s="3">
        <f>AVERAGE('Pine Stumpage Quarterly'!E138:E141)</f>
        <v>218.75</v>
      </c>
      <c r="F221" s="3">
        <f>AVERAGE('Pine Stumpage Quarterly'!F138:F141)</f>
        <v>214.25</v>
      </c>
      <c r="G221" s="3">
        <f>AVERAGE('Pine Stumpage Quarterly'!G138:G141)</f>
        <v>196.75</v>
      </c>
      <c r="H221" s="3">
        <f>AVERAGE('Pine Stumpage Quarterly'!H138:H141)</f>
        <v>227.75</v>
      </c>
      <c r="I221" s="3">
        <f>AVERAGE('Pine Stumpage Quarterly'!I138:I141)</f>
        <v>213.25</v>
      </c>
      <c r="J221" s="3">
        <f>AVERAGE('Pine Stumpage Quarterly'!J138:J141)</f>
        <v>217.25</v>
      </c>
      <c r="K221" s="3">
        <f>AVERAGE('Pine Stumpage Quarterly'!K138:K141)</f>
        <v>222.75</v>
      </c>
      <c r="L221" s="3">
        <f>AVERAGE('Pine Stumpage Quarterly'!L138:L141)</f>
        <v>239.5</v>
      </c>
      <c r="M221" s="3">
        <f>AVERAGE('Pine Stumpage Quarterly'!M138:M141)</f>
        <v>222</v>
      </c>
      <c r="N221" s="3">
        <f>AVERAGE('Pine Stumpage Quarterly'!N138:N141)</f>
        <v>226.25</v>
      </c>
      <c r="O221" s="3">
        <f>AVERAGE('Pine Stumpage Quarterly'!O138:O141)</f>
        <v>259.75</v>
      </c>
      <c r="P221" s="3">
        <f>AVERAGE('Pine Stumpage Quarterly'!P138:P141)</f>
        <v>210.25</v>
      </c>
      <c r="Q221" s="3">
        <f>AVERAGE('Pine Stumpage Quarterly'!Q138:Q141)</f>
        <v>247.5</v>
      </c>
      <c r="R221" s="3">
        <f>AVERAGE('Pine Stumpage Quarterly'!R138:R141)</f>
        <v>210.25</v>
      </c>
      <c r="S221" s="3">
        <f>AVERAGE('Pine Stumpage Quarterly'!S138:S141)</f>
        <v>222.25</v>
      </c>
      <c r="T221" s="3">
        <f>AVERAGE('Pine Stumpage Quarterly'!T138:T141)</f>
        <v>121.75</v>
      </c>
      <c r="U221" s="3">
        <f>AVERAGE('Pine Stumpage Quarterly'!U138:U141)</f>
        <v>155</v>
      </c>
      <c r="V221" s="3">
        <f>AVERAGE('Pine Stumpage Quarterly'!V138:V141)</f>
        <v>196.25</v>
      </c>
      <c r="W221" s="3">
        <f>AVERAGE('Pine Stumpage Quarterly'!W138:W141)</f>
        <v>241.5</v>
      </c>
      <c r="X221" s="3">
        <f>AVERAGE('Pine Stumpage Quarterly'!X138:X141)</f>
        <v>159</v>
      </c>
      <c r="Y221" s="3">
        <f>AVERAGE('Pine Stumpage Quarterly'!Y138:Y141)</f>
        <v>206</v>
      </c>
      <c r="Z221" s="3">
        <f>AVERAGE('Pine Stumpage Quarterly'!Z138:Z141)</f>
        <v>25.155000000000001</v>
      </c>
      <c r="AA221" s="3">
        <f>AVERAGE('Pine Stumpage Quarterly'!AA138:AA141)</f>
        <v>29.597499999999997</v>
      </c>
      <c r="AB221" s="3">
        <f>AVERAGE('Pine Stumpage Quarterly'!AB138:AB141)</f>
        <v>31.835000000000001</v>
      </c>
      <c r="AC221" s="3">
        <f>AVERAGE('Pine Stumpage Quarterly'!AC138:AC141)</f>
        <v>25.6675</v>
      </c>
      <c r="AD221" s="3">
        <f>AVERAGE('Pine Stumpage Quarterly'!AD138:AD141)</f>
        <v>27.085000000000001</v>
      </c>
      <c r="AE221" s="3">
        <f>AVERAGE('Pine Stumpage Quarterly'!AE138:AE141)</f>
        <v>32.155000000000001</v>
      </c>
      <c r="AF221" s="3">
        <f>AVERAGE('Pine Stumpage Quarterly'!AF138:AF141)</f>
        <v>21.229999999999997</v>
      </c>
      <c r="AG221" s="3">
        <f>AVERAGE('Pine Stumpage Quarterly'!AG138:AG141)</f>
        <v>29.03</v>
      </c>
      <c r="AH221" s="3">
        <f>AVERAGE('Pine Stumpage Quarterly'!AH138:AH141)</f>
        <v>31.875</v>
      </c>
      <c r="AI221" s="3">
        <f>AVERAGE('Pine Stumpage Quarterly'!AI138:AI141)</f>
        <v>26.372499999999999</v>
      </c>
      <c r="AJ221" s="3">
        <f>AVERAGE('Pine Stumpage Quarterly'!AJ138:AJ141)</f>
        <v>28.484999999999999</v>
      </c>
      <c r="AK221" s="3">
        <f>AVERAGE('Pine Stumpage Quarterly'!AK138:AK141)</f>
        <v>31.29</v>
      </c>
      <c r="AL221" s="3">
        <f>AVERAGE('Pine Stumpage Quarterly'!AL138:AL141)</f>
        <v>19.814999999999998</v>
      </c>
      <c r="AM221" s="3">
        <f>AVERAGE('Pine Stumpage Quarterly'!AM138:AM141)</f>
        <v>23.9025</v>
      </c>
      <c r="AN221" s="3">
        <f>AVERAGE('Pine Stumpage Quarterly'!AN138:AN141)</f>
        <v>24.564999999999998</v>
      </c>
      <c r="AO221" s="3">
        <f>AVERAGE('Pine Stumpage Quarterly'!AO138:AO141)</f>
        <v>27.022500000000001</v>
      </c>
      <c r="AP221" s="3">
        <f>AVERAGE('Pine Stumpage Quarterly'!AP138:AP141)</f>
        <v>16.9575</v>
      </c>
      <c r="AQ221" s="3">
        <f>AVERAGE('Pine Stumpage Quarterly'!AQ138:AQ141)</f>
        <v>19.03</v>
      </c>
      <c r="AR221" s="3">
        <f>AVERAGE('Pine Stumpage Quarterly'!AR138:AR141)</f>
        <v>29.28</v>
      </c>
      <c r="AS221" s="3">
        <f>AVERAGE('Pine Stumpage Quarterly'!AS138:AS141)</f>
        <v>23.517499999999998</v>
      </c>
      <c r="AT221" s="3">
        <f>AVERAGE('Pine Stumpage Quarterly'!AT138:AT141)</f>
        <v>19.297499999999999</v>
      </c>
      <c r="AU221" s="3">
        <f>AVERAGE('Pine Stumpage Quarterly'!AU138:AU141)</f>
        <v>22.17</v>
      </c>
      <c r="AV221" s="3">
        <f t="shared" si="18"/>
        <v>214.32976023154981</v>
      </c>
      <c r="AW221" s="3">
        <f t="shared" si="19"/>
        <v>26.455849804305291</v>
      </c>
      <c r="AX221" s="2"/>
      <c r="AY221" s="5">
        <f t="shared" si="20"/>
        <v>0.983864199710624</v>
      </c>
      <c r="AZ221" s="5">
        <v>218.05550000000002</v>
      </c>
      <c r="BA221" s="5">
        <f t="shared" si="21"/>
        <v>210.87137802438369</v>
      </c>
      <c r="BB221" s="5">
        <f t="shared" si="22"/>
        <v>26.028963495377294</v>
      </c>
    </row>
    <row r="222" spans="1:54" x14ac:dyDescent="0.25">
      <c r="A222" s="2">
        <v>2011</v>
      </c>
      <c r="B222" s="2"/>
      <c r="C222" s="2"/>
      <c r="D222" s="3">
        <f>AVERAGE('Pine Stumpage Quarterly'!D142:D145)</f>
        <v>173.75</v>
      </c>
      <c r="E222" s="3">
        <f>AVERAGE('Pine Stumpage Quarterly'!E142:E145)</f>
        <v>201.25</v>
      </c>
      <c r="F222" s="3">
        <f>AVERAGE('Pine Stumpage Quarterly'!F142:F145)</f>
        <v>178.5</v>
      </c>
      <c r="G222" s="3">
        <f>AVERAGE('Pine Stumpage Quarterly'!G142:G145)</f>
        <v>156.25</v>
      </c>
      <c r="H222" s="3">
        <f>AVERAGE('Pine Stumpage Quarterly'!H142:H145)</f>
        <v>219.75</v>
      </c>
      <c r="I222" s="3">
        <f>AVERAGE('Pine Stumpage Quarterly'!I142:I145)</f>
        <v>183.25</v>
      </c>
      <c r="J222" s="3">
        <f>AVERAGE('Pine Stumpage Quarterly'!J142:J145)</f>
        <v>188.5</v>
      </c>
      <c r="K222" s="3">
        <f>AVERAGE('Pine Stumpage Quarterly'!K142:K145)</f>
        <v>194.5</v>
      </c>
      <c r="L222" s="3">
        <f>AVERAGE('Pine Stumpage Quarterly'!L142:L145)</f>
        <v>206.25</v>
      </c>
      <c r="M222" s="3">
        <f>AVERAGE('Pine Stumpage Quarterly'!M142:M145)</f>
        <v>183</v>
      </c>
      <c r="N222" s="3">
        <f>AVERAGE('Pine Stumpage Quarterly'!N142:N145)</f>
        <v>170</v>
      </c>
      <c r="O222" s="3">
        <f>AVERAGE('Pine Stumpage Quarterly'!O142:O145)</f>
        <v>185.75</v>
      </c>
      <c r="P222" s="3">
        <f>AVERAGE('Pine Stumpage Quarterly'!P142:P145)</f>
        <v>152.5</v>
      </c>
      <c r="Q222" s="3">
        <f>AVERAGE('Pine Stumpage Quarterly'!Q142:Q145)</f>
        <v>208.75</v>
      </c>
      <c r="R222" s="3">
        <f>AVERAGE('Pine Stumpage Quarterly'!R142:R145)</f>
        <v>191</v>
      </c>
      <c r="S222" s="3">
        <f>AVERAGE('Pine Stumpage Quarterly'!S142:S145)</f>
        <v>201.5</v>
      </c>
      <c r="T222" s="3">
        <f>AVERAGE('Pine Stumpage Quarterly'!T142:T145)</f>
        <v>111.75</v>
      </c>
      <c r="U222" s="3">
        <f>AVERAGE('Pine Stumpage Quarterly'!U142:U145)</f>
        <v>121</v>
      </c>
      <c r="V222" s="3">
        <f>AVERAGE('Pine Stumpage Quarterly'!V142:V145)</f>
        <v>174.5</v>
      </c>
      <c r="W222" s="3">
        <f>AVERAGE('Pine Stumpage Quarterly'!W142:W145)</f>
        <v>226.75</v>
      </c>
      <c r="X222" s="3">
        <f>AVERAGE('Pine Stumpage Quarterly'!X142:X145)</f>
        <v>149.25</v>
      </c>
      <c r="Y222" s="3">
        <f>AVERAGE('Pine Stumpage Quarterly'!Y142:Y145)</f>
        <v>176.75</v>
      </c>
      <c r="Z222" s="3">
        <f>AVERAGE('Pine Stumpage Quarterly'!Z142:Z145)</f>
        <v>21.85</v>
      </c>
      <c r="AA222" s="3">
        <f>AVERAGE('Pine Stumpage Quarterly'!AA142:AA145)</f>
        <v>25.587499999999999</v>
      </c>
      <c r="AB222" s="3">
        <f>AVERAGE('Pine Stumpage Quarterly'!AB142:AB145)</f>
        <v>21.125</v>
      </c>
      <c r="AC222" s="3">
        <f>AVERAGE('Pine Stumpage Quarterly'!AC142:AC145)</f>
        <v>19.314999999999998</v>
      </c>
      <c r="AD222" s="3">
        <f>AVERAGE('Pine Stumpage Quarterly'!AD142:AD145)</f>
        <v>25.034999999999997</v>
      </c>
      <c r="AE222" s="3">
        <f>AVERAGE('Pine Stumpage Quarterly'!AE142:AE145)</f>
        <v>28.35</v>
      </c>
      <c r="AF222" s="3">
        <f>AVERAGE('Pine Stumpage Quarterly'!AF142:AF145)</f>
        <v>20.875</v>
      </c>
      <c r="AG222" s="3">
        <f>AVERAGE('Pine Stumpage Quarterly'!AG142:AG145)</f>
        <v>26.675000000000001</v>
      </c>
      <c r="AH222" s="3">
        <f>AVERAGE('Pine Stumpage Quarterly'!AH142:AH145)</f>
        <v>20.952500000000001</v>
      </c>
      <c r="AI222" s="3">
        <f>AVERAGE('Pine Stumpage Quarterly'!AI142:AI145)</f>
        <v>23.164999999999999</v>
      </c>
      <c r="AJ222" s="3">
        <f>AVERAGE('Pine Stumpage Quarterly'!AJ142:AJ145)</f>
        <v>18.532499999999999</v>
      </c>
      <c r="AK222" s="3">
        <f>AVERAGE('Pine Stumpage Quarterly'!AK142:AK145)</f>
        <v>24.067500000000003</v>
      </c>
      <c r="AL222" s="3">
        <f>AVERAGE('Pine Stumpage Quarterly'!AL142:AL145)</f>
        <v>16.3825</v>
      </c>
      <c r="AM222" s="3">
        <f>AVERAGE('Pine Stumpage Quarterly'!AM142:AM145)</f>
        <v>19.094999999999999</v>
      </c>
      <c r="AN222" s="3">
        <f>AVERAGE('Pine Stumpage Quarterly'!AN142:AN145)</f>
        <v>21.8125</v>
      </c>
      <c r="AO222" s="3">
        <f>AVERAGE('Pine Stumpage Quarterly'!AO142:AO145)</f>
        <v>25.202500000000001</v>
      </c>
      <c r="AP222" s="3">
        <f>AVERAGE('Pine Stumpage Quarterly'!AP142:AP145)</f>
        <v>19.454999999999998</v>
      </c>
      <c r="AQ222" s="3">
        <f>AVERAGE('Pine Stumpage Quarterly'!AQ142:AQ145)</f>
        <v>21.552499999999998</v>
      </c>
      <c r="AR222" s="3">
        <f>AVERAGE('Pine Stumpage Quarterly'!AR142:AR145)</f>
        <v>18.939999999999998</v>
      </c>
      <c r="AS222" s="3">
        <f>AVERAGE('Pine Stumpage Quarterly'!AS142:AS145)</f>
        <v>18.71</v>
      </c>
      <c r="AT222" s="3">
        <f>AVERAGE('Pine Stumpage Quarterly'!AT142:AT145)</f>
        <v>21.844999999999999</v>
      </c>
      <c r="AU222" s="3">
        <f>AVERAGE('Pine Stumpage Quarterly'!AU142:AU145)</f>
        <v>22.717500000000001</v>
      </c>
      <c r="AV222" s="3">
        <f t="shared" si="18"/>
        <v>182.01485718709807</v>
      </c>
      <c r="AW222" s="3">
        <f t="shared" si="19"/>
        <v>22.465747716894981</v>
      </c>
      <c r="AX222" s="2"/>
      <c r="AY222" s="5">
        <f t="shared" si="20"/>
        <v>0.95375564504477139</v>
      </c>
      <c r="AZ222" s="5">
        <v>224.93916666666667</v>
      </c>
      <c r="BA222" s="5">
        <f t="shared" si="21"/>
        <v>173.59769752421266</v>
      </c>
      <c r="BB222" s="5">
        <f t="shared" si="22"/>
        <v>21.426833705140272</v>
      </c>
    </row>
    <row r="223" spans="1:54" x14ac:dyDescent="0.25">
      <c r="A223" s="2">
        <v>2012</v>
      </c>
      <c r="B223" s="2"/>
      <c r="C223" s="2"/>
      <c r="D223" s="3">
        <f>AVERAGE('Pine Stumpage Quarterly'!D146:D149)</f>
        <v>179.75</v>
      </c>
      <c r="E223" s="3">
        <f>AVERAGE('Pine Stumpage Quarterly'!E146:E149)</f>
        <v>204.25</v>
      </c>
      <c r="F223" s="3">
        <f>AVERAGE('Pine Stumpage Quarterly'!F146:F149)</f>
        <v>167.5</v>
      </c>
      <c r="G223" s="3">
        <f>AVERAGE('Pine Stumpage Quarterly'!G146:G149)</f>
        <v>147.5</v>
      </c>
      <c r="H223" s="3">
        <f>AVERAGE('Pine Stumpage Quarterly'!H146:H149)</f>
        <v>188.75</v>
      </c>
      <c r="I223" s="3">
        <f>AVERAGE('Pine Stumpage Quarterly'!I146:I149)</f>
        <v>183.75</v>
      </c>
      <c r="J223" s="3">
        <f>AVERAGE('Pine Stumpage Quarterly'!J146:J149)</f>
        <v>170.25</v>
      </c>
      <c r="K223" s="3">
        <f>AVERAGE('Pine Stumpage Quarterly'!K146:K149)</f>
        <v>188.25</v>
      </c>
      <c r="L223" s="3">
        <f>AVERAGE('Pine Stumpage Quarterly'!L146:L149)</f>
        <v>206</v>
      </c>
      <c r="M223" s="3">
        <f>AVERAGE('Pine Stumpage Quarterly'!M146:M149)</f>
        <v>186.25</v>
      </c>
      <c r="N223" s="3">
        <f>AVERAGE('Pine Stumpage Quarterly'!N146:N149)</f>
        <v>155</v>
      </c>
      <c r="O223" s="3">
        <f>AVERAGE('Pine Stumpage Quarterly'!O146:O149)</f>
        <v>187.75</v>
      </c>
      <c r="P223" s="3">
        <f>AVERAGE('Pine Stumpage Quarterly'!P146:P149)</f>
        <v>163.25</v>
      </c>
      <c r="Q223" s="3">
        <f>AVERAGE('Pine Stumpage Quarterly'!Q146:Q149)</f>
        <v>202.75</v>
      </c>
      <c r="R223" s="3">
        <f>AVERAGE('Pine Stumpage Quarterly'!R146:R149)</f>
        <v>172.75</v>
      </c>
      <c r="S223" s="3">
        <f>AVERAGE('Pine Stumpage Quarterly'!S146:S149)</f>
        <v>188.5</v>
      </c>
      <c r="T223" s="3">
        <f>AVERAGE('Pine Stumpage Quarterly'!T146:T149)</f>
        <v>119.75</v>
      </c>
      <c r="U223" s="3">
        <f>AVERAGE('Pine Stumpage Quarterly'!U146:U149)</f>
        <v>122</v>
      </c>
      <c r="V223" s="3">
        <f>AVERAGE('Pine Stumpage Quarterly'!V146:V149)</f>
        <v>185.75</v>
      </c>
      <c r="W223" s="3">
        <f>AVERAGE('Pine Stumpage Quarterly'!W146:W149)</f>
        <v>203.25</v>
      </c>
      <c r="X223" s="3">
        <f>AVERAGE('Pine Stumpage Quarterly'!X146:X149)</f>
        <v>149.5</v>
      </c>
      <c r="Y223" s="3">
        <f>AVERAGE('Pine Stumpage Quarterly'!Y146:Y149)</f>
        <v>177</v>
      </c>
      <c r="Z223" s="3">
        <f>AVERAGE('Pine Stumpage Quarterly'!Z146:Z149)</f>
        <v>21.324999999999999</v>
      </c>
      <c r="AA223" s="3">
        <f>AVERAGE('Pine Stumpage Quarterly'!AA146:AA149)</f>
        <v>29.115000000000002</v>
      </c>
      <c r="AB223" s="3">
        <f>AVERAGE('Pine Stumpage Quarterly'!AB146:AB149)</f>
        <v>24.094999999999999</v>
      </c>
      <c r="AC223" s="3">
        <f>AVERAGE('Pine Stumpage Quarterly'!AC146:AC149)</f>
        <v>17.462499999999999</v>
      </c>
      <c r="AD223" s="3">
        <f>AVERAGE('Pine Stumpage Quarterly'!AD146:AD149)</f>
        <v>30.675000000000001</v>
      </c>
      <c r="AE223" s="3">
        <f>AVERAGE('Pine Stumpage Quarterly'!AE146:AE149)</f>
        <v>31</v>
      </c>
      <c r="AF223" s="3">
        <f>AVERAGE('Pine Stumpage Quarterly'!AF146:AF149)</f>
        <v>20.557499999999997</v>
      </c>
      <c r="AG223" s="3">
        <f>AVERAGE('Pine Stumpage Quarterly'!AG146:AG149)</f>
        <v>28.037499999999998</v>
      </c>
      <c r="AH223" s="3">
        <f>AVERAGE('Pine Stumpage Quarterly'!AH146:AH149)</f>
        <v>24.655000000000001</v>
      </c>
      <c r="AI223" s="3">
        <f>AVERAGE('Pine Stumpage Quarterly'!AI146:AI149)</f>
        <v>24.662500000000001</v>
      </c>
      <c r="AJ223" s="3">
        <f>AVERAGE('Pine Stumpage Quarterly'!AJ146:AJ149)</f>
        <v>17.5</v>
      </c>
      <c r="AK223" s="3">
        <f>AVERAGE('Pine Stumpage Quarterly'!AK146:AK149)</f>
        <v>24.424999999999997</v>
      </c>
      <c r="AL223" s="3">
        <f>AVERAGE('Pine Stumpage Quarterly'!AL146:AL149)</f>
        <v>15.172500000000001</v>
      </c>
      <c r="AM223" s="3">
        <f>AVERAGE('Pine Stumpage Quarterly'!AM146:AM149)</f>
        <v>20.532499999999999</v>
      </c>
      <c r="AN223" s="3">
        <f>AVERAGE('Pine Stumpage Quarterly'!AN146:AN149)</f>
        <v>21.97</v>
      </c>
      <c r="AO223" s="3">
        <f>AVERAGE('Pine Stumpage Quarterly'!AO146:AO149)</f>
        <v>26.614999999999998</v>
      </c>
      <c r="AP223" s="3">
        <f>AVERAGE('Pine Stumpage Quarterly'!AP146:AP149)</f>
        <v>20.82</v>
      </c>
      <c r="AQ223" s="3">
        <f>AVERAGE('Pine Stumpage Quarterly'!AQ146:AQ149)</f>
        <v>22.68</v>
      </c>
      <c r="AR223" s="3">
        <f>AVERAGE('Pine Stumpage Quarterly'!AR146:AR149)</f>
        <v>24.747499999999999</v>
      </c>
      <c r="AS223" s="3">
        <f>AVERAGE('Pine Stumpage Quarterly'!AS146:AS149)</f>
        <v>22.557499999999997</v>
      </c>
      <c r="AT223" s="3">
        <f>AVERAGE('Pine Stumpage Quarterly'!AT146:AT149)</f>
        <v>23.315000000000001</v>
      </c>
      <c r="AU223" s="3">
        <f>AVERAGE('Pine Stumpage Quarterly'!AU146:AU149)</f>
        <v>25.022500000000001</v>
      </c>
      <c r="AV223" s="3">
        <f t="shared" si="18"/>
        <v>177.90445709657442</v>
      </c>
      <c r="AW223" s="3">
        <f t="shared" si="19"/>
        <v>24.736888943248541</v>
      </c>
      <c r="AX223" s="2"/>
      <c r="AY223" s="5">
        <f t="shared" si="20"/>
        <v>0.93441935707500945</v>
      </c>
      <c r="AZ223" s="5">
        <v>229.5939166666667</v>
      </c>
      <c r="BA223" s="5">
        <f t="shared" si="21"/>
        <v>166.23736842095968</v>
      </c>
      <c r="BB223" s="5">
        <f t="shared" si="22"/>
        <v>23.114627862386211</v>
      </c>
    </row>
    <row r="224" spans="1:54" x14ac:dyDescent="0.25">
      <c r="A224" s="2">
        <v>2013</v>
      </c>
      <c r="B224" s="2"/>
      <c r="C224" s="2"/>
      <c r="D224" s="3">
        <f>AVERAGE('Pine Stumpage Quarterly'!D150:D153)</f>
        <v>185.75</v>
      </c>
      <c r="E224" s="3">
        <f>AVERAGE('Pine Stumpage Quarterly'!E150:E153)</f>
        <v>208</v>
      </c>
      <c r="F224" s="3">
        <f>AVERAGE('Pine Stumpage Quarterly'!F150:F153)</f>
        <v>177.5</v>
      </c>
      <c r="G224" s="3">
        <f>AVERAGE('Pine Stumpage Quarterly'!G150:G153)</f>
        <v>151.25</v>
      </c>
      <c r="H224" s="3">
        <f>AVERAGE('Pine Stumpage Quarterly'!H150:H153)</f>
        <v>204</v>
      </c>
      <c r="I224" s="3">
        <f>AVERAGE('Pine Stumpage Quarterly'!I150:I153)</f>
        <v>211.5</v>
      </c>
      <c r="J224" s="3">
        <f>AVERAGE('Pine Stumpage Quarterly'!J150:J153)</f>
        <v>177.25</v>
      </c>
      <c r="K224" s="3">
        <f>AVERAGE('Pine Stumpage Quarterly'!K150:K153)</f>
        <v>218.75</v>
      </c>
      <c r="L224" s="3">
        <f>AVERAGE('Pine Stumpage Quarterly'!L150:L153)</f>
        <v>202.25</v>
      </c>
      <c r="M224" s="3">
        <f>AVERAGE('Pine Stumpage Quarterly'!M150:M153)</f>
        <v>196.5</v>
      </c>
      <c r="N224" s="3">
        <f>AVERAGE('Pine Stumpage Quarterly'!N150:N153)</f>
        <v>168.75</v>
      </c>
      <c r="O224" s="3">
        <f>AVERAGE('Pine Stumpage Quarterly'!O150:O153)</f>
        <v>191.5</v>
      </c>
      <c r="P224" s="3">
        <f>AVERAGE('Pine Stumpage Quarterly'!P150:P153)</f>
        <v>184.25</v>
      </c>
      <c r="Q224" s="3">
        <f>AVERAGE('Pine Stumpage Quarterly'!Q150:Q153)</f>
        <v>217</v>
      </c>
      <c r="R224" s="3">
        <f>AVERAGE('Pine Stumpage Quarterly'!R150:R153)</f>
        <v>174.75</v>
      </c>
      <c r="S224" s="3">
        <f>AVERAGE('Pine Stumpage Quarterly'!S150:S153)</f>
        <v>194.5</v>
      </c>
      <c r="T224" s="3">
        <f>AVERAGE('Pine Stumpage Quarterly'!T150:T153)</f>
        <v>112.5</v>
      </c>
      <c r="U224" s="3">
        <f>AVERAGE('Pine Stumpage Quarterly'!U150:U153)</f>
        <v>124.5</v>
      </c>
      <c r="V224" s="3">
        <f>AVERAGE('Pine Stumpage Quarterly'!V150:V153)</f>
        <v>209.75</v>
      </c>
      <c r="W224" s="3">
        <f>AVERAGE('Pine Stumpage Quarterly'!W150:W153)</f>
        <v>205.75</v>
      </c>
      <c r="X224" s="3">
        <f>AVERAGE('Pine Stumpage Quarterly'!X150:X153)</f>
        <v>156.75</v>
      </c>
      <c r="Y224" s="3">
        <f>AVERAGE('Pine Stumpage Quarterly'!Y150:Y153)</f>
        <v>189.5</v>
      </c>
      <c r="Z224" s="3">
        <f>AVERAGE('Pine Stumpage Quarterly'!Z150:Z153)</f>
        <v>24.34</v>
      </c>
      <c r="AA224" s="3">
        <f>AVERAGE('Pine Stumpage Quarterly'!AA150:AA153)</f>
        <v>33.195</v>
      </c>
      <c r="AB224" s="3">
        <f>AVERAGE('Pine Stumpage Quarterly'!AB150:AB153)</f>
        <v>24.8825</v>
      </c>
      <c r="AC224" s="3">
        <f>AVERAGE('Pine Stumpage Quarterly'!AC150:AC153)</f>
        <v>19.07</v>
      </c>
      <c r="AD224" s="3">
        <f>AVERAGE('Pine Stumpage Quarterly'!AD150:AD153)</f>
        <v>35.365000000000002</v>
      </c>
      <c r="AE224" s="3">
        <f>AVERAGE('Pine Stumpage Quarterly'!AE150:AE153)</f>
        <v>36.892499999999998</v>
      </c>
      <c r="AF224" s="3">
        <f>AVERAGE('Pine Stumpage Quarterly'!AF150:AF153)</f>
        <v>21.5075</v>
      </c>
      <c r="AG224" s="3">
        <f>AVERAGE('Pine Stumpage Quarterly'!AG150:AG153)</f>
        <v>34.725000000000001</v>
      </c>
      <c r="AH224" s="3">
        <f>AVERAGE('Pine Stumpage Quarterly'!AH150:AH153)</f>
        <v>25.849999999999998</v>
      </c>
      <c r="AI224" s="3">
        <f>AVERAGE('Pine Stumpage Quarterly'!AI150:AI153)</f>
        <v>26.44</v>
      </c>
      <c r="AJ224" s="3">
        <f>AVERAGE('Pine Stumpage Quarterly'!AJ150:AJ153)</f>
        <v>20.67</v>
      </c>
      <c r="AK224" s="3">
        <f>AVERAGE('Pine Stumpage Quarterly'!AK150:AK153)</f>
        <v>27.502499999999998</v>
      </c>
      <c r="AL224" s="3">
        <f>AVERAGE('Pine Stumpage Quarterly'!AL150:AL153)</f>
        <v>17.59</v>
      </c>
      <c r="AM224" s="3">
        <f>AVERAGE('Pine Stumpage Quarterly'!AM150:AM153)</f>
        <v>24.807500000000005</v>
      </c>
      <c r="AN224" s="3">
        <f>AVERAGE('Pine Stumpage Quarterly'!AN150:AN153)</f>
        <v>23.2075</v>
      </c>
      <c r="AO224" s="3">
        <f>AVERAGE('Pine Stumpage Quarterly'!AO150:AO153)</f>
        <v>28.774999999999999</v>
      </c>
      <c r="AP224" s="3">
        <f>AVERAGE('Pine Stumpage Quarterly'!AP150:AP153)</f>
        <v>17.86</v>
      </c>
      <c r="AQ224" s="3">
        <f>AVERAGE('Pine Stumpage Quarterly'!AQ150:AQ153)</f>
        <v>20.630000000000003</v>
      </c>
      <c r="AR224" s="3">
        <f>AVERAGE('Pine Stumpage Quarterly'!AR150:AR153)</f>
        <v>21.5275</v>
      </c>
      <c r="AS224" s="3">
        <f>AVERAGE('Pine Stumpage Quarterly'!AS150:AS153)</f>
        <v>23</v>
      </c>
      <c r="AT224" s="3">
        <f>AVERAGE('Pine Stumpage Quarterly'!AT150:AT153)</f>
        <v>30.255000000000003</v>
      </c>
      <c r="AU224" s="3">
        <f>AVERAGE('Pine Stumpage Quarterly'!AU150:AU153)</f>
        <v>32.650000000000006</v>
      </c>
      <c r="AV224" s="3">
        <f t="shared" si="18"/>
        <v>187.34780539806567</v>
      </c>
      <c r="AW224" s="3">
        <f t="shared" si="19"/>
        <v>27.986030169602095</v>
      </c>
      <c r="AX224" s="2"/>
      <c r="AY224" s="5">
        <f t="shared" si="20"/>
        <v>0.92092928418503417</v>
      </c>
      <c r="AZ224" s="5">
        <v>232.95708333333332</v>
      </c>
      <c r="BA224" s="5">
        <f t="shared" si="21"/>
        <v>172.5340803188777</v>
      </c>
      <c r="BB224" s="5">
        <f t="shared" si="22"/>
        <v>25.773154731272427</v>
      </c>
    </row>
    <row r="225" spans="1:54" x14ac:dyDescent="0.25">
      <c r="A225" s="2">
        <v>2014</v>
      </c>
      <c r="B225" s="2"/>
      <c r="C225" s="2"/>
      <c r="D225" s="3">
        <f>AVERAGE('Pine Stumpage Quarterly'!D154:D157)</f>
        <v>186.25</v>
      </c>
      <c r="E225" s="3">
        <f>AVERAGE('Pine Stumpage Quarterly'!E154:E157)</f>
        <v>212.75</v>
      </c>
      <c r="F225" s="3">
        <f>AVERAGE('Pine Stumpage Quarterly'!F154:F157)</f>
        <v>183.25</v>
      </c>
      <c r="G225" s="3">
        <f>AVERAGE('Pine Stumpage Quarterly'!G154:G157)</f>
        <v>165.5</v>
      </c>
      <c r="H225" s="3">
        <f>AVERAGE('Pine Stumpage Quarterly'!H154:H157)</f>
        <v>219.5</v>
      </c>
      <c r="I225" s="3">
        <f>AVERAGE('Pine Stumpage Quarterly'!I154:I157)</f>
        <v>210.25</v>
      </c>
      <c r="J225" s="3">
        <f>AVERAGE('Pine Stumpage Quarterly'!J154:J157)</f>
        <v>199</v>
      </c>
      <c r="K225" s="3">
        <f>AVERAGE('Pine Stumpage Quarterly'!K154:K157)</f>
        <v>228</v>
      </c>
      <c r="L225" s="3">
        <f>AVERAGE('Pine Stumpage Quarterly'!L154:L157)</f>
        <v>215.5</v>
      </c>
      <c r="M225" s="3">
        <f>AVERAGE('Pine Stumpage Quarterly'!M154:M157)</f>
        <v>200.5</v>
      </c>
      <c r="N225" s="3">
        <f>AVERAGE('Pine Stumpage Quarterly'!N154:N157)</f>
        <v>164.5</v>
      </c>
      <c r="O225" s="3">
        <f>AVERAGE('Pine Stumpage Quarterly'!O154:O157)</f>
        <v>190.25</v>
      </c>
      <c r="P225" s="3">
        <f>AVERAGE('Pine Stumpage Quarterly'!P154:P157)</f>
        <v>184.75</v>
      </c>
      <c r="Q225" s="3">
        <f>AVERAGE('Pine Stumpage Quarterly'!Q154:Q157)</f>
        <v>212.75</v>
      </c>
      <c r="R225" s="3">
        <f>AVERAGE('Pine Stumpage Quarterly'!R154:R157)</f>
        <v>184.5</v>
      </c>
      <c r="S225" s="3">
        <f>AVERAGE('Pine Stumpage Quarterly'!S154:S157)</f>
        <v>203.5</v>
      </c>
      <c r="T225" s="3">
        <f>AVERAGE('Pine Stumpage Quarterly'!T154:T157)</f>
        <v>118.75</v>
      </c>
      <c r="U225" s="3">
        <f>AVERAGE('Pine Stumpage Quarterly'!U154:U157)</f>
        <v>131.5</v>
      </c>
      <c r="V225" s="3">
        <f>AVERAGE('Pine Stumpage Quarterly'!V154:V157)</f>
        <v>214.25</v>
      </c>
      <c r="W225" s="3">
        <f>AVERAGE('Pine Stumpage Quarterly'!W154:W157)</f>
        <v>239.5</v>
      </c>
      <c r="X225" s="3">
        <f>AVERAGE('Pine Stumpage Quarterly'!X154:X157)</f>
        <v>175</v>
      </c>
      <c r="Y225" s="3">
        <f>AVERAGE('Pine Stumpage Quarterly'!Y154:Y157)</f>
        <v>185.75</v>
      </c>
      <c r="Z225" s="3">
        <f>AVERAGE('Pine Stumpage Quarterly'!Z154:Z157)</f>
        <v>24.8675</v>
      </c>
      <c r="AA225" s="3">
        <f>AVERAGE('Pine Stumpage Quarterly'!AA154:AA157)</f>
        <v>32.1875</v>
      </c>
      <c r="AB225" s="3">
        <f>AVERAGE('Pine Stumpage Quarterly'!AB154:AB157)</f>
        <v>23.82</v>
      </c>
      <c r="AC225" s="3">
        <f>AVERAGE('Pine Stumpage Quarterly'!AC154:AC157)</f>
        <v>19.5</v>
      </c>
      <c r="AD225" s="3">
        <f>AVERAGE('Pine Stumpage Quarterly'!AD154:AD157)</f>
        <v>39.647500000000001</v>
      </c>
      <c r="AE225" s="3">
        <f>AVERAGE('Pine Stumpage Quarterly'!AE154:AE157)</f>
        <v>39.392499999999998</v>
      </c>
      <c r="AF225" s="3">
        <f>AVERAGE('Pine Stumpage Quarterly'!AF154:AF157)</f>
        <v>25.754999999999999</v>
      </c>
      <c r="AG225" s="3">
        <f>AVERAGE('Pine Stumpage Quarterly'!AG154:AG157)</f>
        <v>38.627500000000005</v>
      </c>
      <c r="AH225" s="3">
        <f>AVERAGE('Pine Stumpage Quarterly'!AH154:AH157)</f>
        <v>31.542499999999997</v>
      </c>
      <c r="AI225" s="3">
        <f>AVERAGE('Pine Stumpage Quarterly'!AI154:AI157)</f>
        <v>27.300000000000004</v>
      </c>
      <c r="AJ225" s="3">
        <f>AVERAGE('Pine Stumpage Quarterly'!AJ154:AJ157)</f>
        <v>16.189999999999998</v>
      </c>
      <c r="AK225" s="3">
        <f>AVERAGE('Pine Stumpage Quarterly'!AK154:AK157)</f>
        <v>26.835000000000001</v>
      </c>
      <c r="AL225" s="3">
        <f>AVERAGE('Pine Stumpage Quarterly'!AL154:AL157)</f>
        <v>17.009999999999998</v>
      </c>
      <c r="AM225" s="3">
        <f>AVERAGE('Pine Stumpage Quarterly'!AM154:AM157)</f>
        <v>24.094999999999999</v>
      </c>
      <c r="AN225" s="3">
        <f>AVERAGE('Pine Stumpage Quarterly'!AN154:AN157)</f>
        <v>26.954999999999998</v>
      </c>
      <c r="AO225" s="3">
        <f>AVERAGE('Pine Stumpage Quarterly'!AO154:AO157)</f>
        <v>35.137499999999996</v>
      </c>
      <c r="AP225" s="3">
        <f>AVERAGE('Pine Stumpage Quarterly'!AP154:AP157)</f>
        <v>20.6525</v>
      </c>
      <c r="AQ225" s="3">
        <f>AVERAGE('Pine Stumpage Quarterly'!AQ154:AQ157)</f>
        <v>19.5825</v>
      </c>
      <c r="AR225" s="3">
        <f>AVERAGE('Pine Stumpage Quarterly'!AR154:AR157)</f>
        <v>27.19</v>
      </c>
      <c r="AS225" s="3">
        <f>AVERAGE('Pine Stumpage Quarterly'!AS154:AS157)</f>
        <v>27.047499999999999</v>
      </c>
      <c r="AT225" s="3">
        <f>AVERAGE('Pine Stumpage Quarterly'!AT154:AT157)</f>
        <v>31.397500000000001</v>
      </c>
      <c r="AU225" s="3">
        <f>AVERAGE('Pine Stumpage Quarterly'!AU154:AU157)</f>
        <v>35.07</v>
      </c>
      <c r="AV225" s="3">
        <f t="shared" si="18"/>
        <v>193.06947925103623</v>
      </c>
      <c r="AW225" s="3">
        <f t="shared" si="19"/>
        <v>29.83268020221788</v>
      </c>
      <c r="AX225" s="2"/>
      <c r="AY225" s="5">
        <f t="shared" si="20"/>
        <v>0.90622824142487735</v>
      </c>
      <c r="AZ225" s="5">
        <v>236.73616666666666</v>
      </c>
      <c r="BA225" s="5">
        <f t="shared" si="21"/>
        <v>174.96501465448341</v>
      </c>
      <c r="BB225" s="5">
        <f t="shared" si="22"/>
        <v>27.035217316646662</v>
      </c>
    </row>
    <row r="226" spans="1:54" x14ac:dyDescent="0.25">
      <c r="A226" s="2">
        <v>2015</v>
      </c>
      <c r="B226" s="2"/>
      <c r="C226" s="2"/>
      <c r="D226" s="3">
        <f>AVERAGE('Pine Stumpage Quarterly'!D158:D161)</f>
        <v>182.5</v>
      </c>
      <c r="E226" s="3">
        <f>AVERAGE('Pine Stumpage Quarterly'!E158:E161)</f>
        <v>190.25</v>
      </c>
      <c r="F226" s="3">
        <f>AVERAGE('Pine Stumpage Quarterly'!F158:F161)</f>
        <v>189.25</v>
      </c>
      <c r="G226" s="3">
        <f>AVERAGE('Pine Stumpage Quarterly'!G158:G161)</f>
        <v>172.5</v>
      </c>
      <c r="H226" s="3">
        <f>AVERAGE('Pine Stumpage Quarterly'!H158:H161)</f>
        <v>226.75</v>
      </c>
      <c r="I226" s="3">
        <f>AVERAGE('Pine Stumpage Quarterly'!I158:I161)</f>
        <v>207.5</v>
      </c>
      <c r="J226" s="3">
        <f>AVERAGE('Pine Stumpage Quarterly'!J158:J161)</f>
        <v>196.75</v>
      </c>
      <c r="K226" s="3">
        <f>AVERAGE('Pine Stumpage Quarterly'!K158:K161)</f>
        <v>217.75</v>
      </c>
      <c r="L226" s="3">
        <f>AVERAGE('Pine Stumpage Quarterly'!L158:L161)</f>
        <v>230.5</v>
      </c>
      <c r="M226" s="3">
        <f>AVERAGE('Pine Stumpage Quarterly'!M158:M161)</f>
        <v>199.75</v>
      </c>
      <c r="N226" s="3">
        <f>AVERAGE('Pine Stumpage Quarterly'!N158:N161)</f>
        <v>176.5</v>
      </c>
      <c r="O226" s="3">
        <f>AVERAGE('Pine Stumpage Quarterly'!O158:O161)</f>
        <v>199.5</v>
      </c>
      <c r="P226" s="3">
        <f>AVERAGE('Pine Stumpage Quarterly'!P158:P161)</f>
        <v>160.75</v>
      </c>
      <c r="Q226" s="3">
        <f>AVERAGE('Pine Stumpage Quarterly'!Q158:Q161)</f>
        <v>201.25</v>
      </c>
      <c r="R226" s="3">
        <f>AVERAGE('Pine Stumpage Quarterly'!R158:R161)</f>
        <v>187.75</v>
      </c>
      <c r="S226" s="3">
        <f>AVERAGE('Pine Stumpage Quarterly'!S158:S161)</f>
        <v>210.25</v>
      </c>
      <c r="T226" s="3">
        <f>AVERAGE('Pine Stumpage Quarterly'!T158:T161)</f>
        <v>145</v>
      </c>
      <c r="U226" s="3">
        <f>AVERAGE('Pine Stumpage Quarterly'!U158:U161)</f>
        <v>149.25</v>
      </c>
      <c r="V226" s="3">
        <f>AVERAGE('Pine Stumpage Quarterly'!V158:V161)</f>
        <v>223.5</v>
      </c>
      <c r="W226" s="3">
        <f>AVERAGE('Pine Stumpage Quarterly'!W158:W161)</f>
        <v>235.75</v>
      </c>
      <c r="X226" s="3">
        <f>AVERAGE('Pine Stumpage Quarterly'!X158:X161)</f>
        <v>168.75</v>
      </c>
      <c r="Y226" s="3">
        <f>AVERAGE('Pine Stumpage Quarterly'!Y158:Y161)</f>
        <v>179</v>
      </c>
      <c r="Z226" s="3">
        <f>AVERAGE('Pine Stumpage Quarterly'!Z158:Z161)</f>
        <v>22.704999999999998</v>
      </c>
      <c r="AA226" s="3">
        <f>AVERAGE('Pine Stumpage Quarterly'!AA158:AA161)</f>
        <v>30.020000000000003</v>
      </c>
      <c r="AB226" s="3">
        <f>AVERAGE('Pine Stumpage Quarterly'!AB158:AB161)</f>
        <v>21.504999999999999</v>
      </c>
      <c r="AC226" s="3">
        <f>AVERAGE('Pine Stumpage Quarterly'!AC158:AC161)</f>
        <v>19.59</v>
      </c>
      <c r="AD226" s="3">
        <f>AVERAGE('Pine Stumpage Quarterly'!AD158:AD161)</f>
        <v>41.975000000000009</v>
      </c>
      <c r="AE226" s="3">
        <f>AVERAGE('Pine Stumpage Quarterly'!AE158:AE161)</f>
        <v>33.885000000000005</v>
      </c>
      <c r="AF226" s="3">
        <f>AVERAGE('Pine Stumpage Quarterly'!AF158:AF161)</f>
        <v>26.172499999999999</v>
      </c>
      <c r="AG226" s="3">
        <f>AVERAGE('Pine Stumpage Quarterly'!AG158:AG161)</f>
        <v>38.9</v>
      </c>
      <c r="AH226" s="3">
        <f>AVERAGE('Pine Stumpage Quarterly'!AH158:AH161)</f>
        <v>28.927500000000002</v>
      </c>
      <c r="AI226" s="3">
        <f>AVERAGE('Pine Stumpage Quarterly'!AI158:AI161)</f>
        <v>25.102499999999999</v>
      </c>
      <c r="AJ226" s="3">
        <f>AVERAGE('Pine Stumpage Quarterly'!AJ158:AJ161)</f>
        <v>14.25</v>
      </c>
      <c r="AK226" s="3">
        <f>AVERAGE('Pine Stumpage Quarterly'!AK158:AK161)</f>
        <v>26.7225</v>
      </c>
      <c r="AL226" s="3">
        <f>AVERAGE('Pine Stumpage Quarterly'!AL158:AL161)</f>
        <v>16.672499999999999</v>
      </c>
      <c r="AM226" s="3">
        <f>AVERAGE('Pine Stumpage Quarterly'!AM158:AM161)</f>
        <v>25.674999999999997</v>
      </c>
      <c r="AN226" s="3">
        <f>AVERAGE('Pine Stumpage Quarterly'!AN158:AN161)</f>
        <v>26.8475</v>
      </c>
      <c r="AO226" s="3">
        <f>AVERAGE('Pine Stumpage Quarterly'!AO158:AO161)</f>
        <v>36.342500000000001</v>
      </c>
      <c r="AP226" s="3">
        <f>AVERAGE('Pine Stumpage Quarterly'!AP158:AP161)</f>
        <v>19.484999999999999</v>
      </c>
      <c r="AQ226" s="3">
        <f>AVERAGE('Pine Stumpage Quarterly'!AQ158:AQ161)</f>
        <v>21.227499999999999</v>
      </c>
      <c r="AR226" s="3">
        <f>AVERAGE('Pine Stumpage Quarterly'!AR158:AR161)</f>
        <v>26.677499999999998</v>
      </c>
      <c r="AS226" s="3">
        <f>AVERAGE('Pine Stumpage Quarterly'!AS158:AS161)</f>
        <v>28.904999999999998</v>
      </c>
      <c r="AT226" s="3">
        <f>AVERAGE('Pine Stumpage Quarterly'!AT158:AT161)</f>
        <v>31.305000000000003</v>
      </c>
      <c r="AU226" s="3">
        <f>AVERAGE('Pine Stumpage Quarterly'!AU158:AU161)</f>
        <v>34.377500000000005</v>
      </c>
      <c r="AV226" s="3">
        <f t="shared" si="18"/>
        <v>194.09274024489019</v>
      </c>
      <c r="AW226" s="3">
        <f t="shared" si="19"/>
        <v>29.066641715590343</v>
      </c>
      <c r="AX226" s="2"/>
      <c r="AY226" s="5">
        <f t="shared" si="20"/>
        <v>0.90515448258985631</v>
      </c>
      <c r="AZ226" s="5">
        <v>237.01700000000002</v>
      </c>
      <c r="BA226" s="5">
        <f t="shared" si="21"/>
        <v>175.68391387081095</v>
      </c>
      <c r="BB226" s="5">
        <f t="shared" si="22"/>
        <v>26.30980104269991</v>
      </c>
    </row>
    <row r="227" spans="1:54" x14ac:dyDescent="0.25">
      <c r="A227" s="2">
        <v>2016</v>
      </c>
      <c r="B227" s="2"/>
      <c r="C227" s="2"/>
      <c r="D227" s="3">
        <f>AVERAGE('Pine Stumpage Quarterly'!D162:D165)</f>
        <v>180.75</v>
      </c>
      <c r="E227" s="3">
        <f>AVERAGE('Pine Stumpage Quarterly'!E162:E165)</f>
        <v>183.5</v>
      </c>
      <c r="F227" s="3">
        <f>AVERAGE('Pine Stumpage Quarterly'!F162:F165)</f>
        <v>176.75</v>
      </c>
      <c r="G227" s="3">
        <f>AVERAGE('Pine Stumpage Quarterly'!G162:G165)</f>
        <v>172.75</v>
      </c>
      <c r="H227" s="3">
        <f>AVERAGE('Pine Stumpage Quarterly'!H162:H165)</f>
        <v>220.25</v>
      </c>
      <c r="I227" s="3">
        <f>AVERAGE('Pine Stumpage Quarterly'!I162:I165)</f>
        <v>205</v>
      </c>
      <c r="J227" s="3">
        <f>AVERAGE('Pine Stumpage Quarterly'!J162:J165)</f>
        <v>180.5</v>
      </c>
      <c r="K227" s="3">
        <f>AVERAGE('Pine Stumpage Quarterly'!K162:K165)</f>
        <v>208.5</v>
      </c>
      <c r="L227" s="3">
        <f>AVERAGE('Pine Stumpage Quarterly'!L162:L165)</f>
        <v>213.75</v>
      </c>
      <c r="M227" s="3">
        <f>AVERAGE('Pine Stumpage Quarterly'!M162:M165)</f>
        <v>198.5</v>
      </c>
      <c r="N227" s="3">
        <f>AVERAGE('Pine Stumpage Quarterly'!N162:N165)</f>
        <v>167</v>
      </c>
      <c r="O227" s="3">
        <f>AVERAGE('Pine Stumpage Quarterly'!O162:O165)</f>
        <v>187.75</v>
      </c>
      <c r="P227" s="3">
        <f>AVERAGE('Pine Stumpage Quarterly'!P162:P165)</f>
        <v>160.5</v>
      </c>
      <c r="Q227" s="3">
        <f>AVERAGE('Pine Stumpage Quarterly'!Q162:Q165)</f>
        <v>220.75</v>
      </c>
      <c r="R227" s="3">
        <f>AVERAGE('Pine Stumpage Quarterly'!R162:R165)</f>
        <v>184.75</v>
      </c>
      <c r="S227" s="3">
        <f>AVERAGE('Pine Stumpage Quarterly'!S162:S165)</f>
        <v>212.75</v>
      </c>
      <c r="T227" s="3">
        <f>AVERAGE('Pine Stumpage Quarterly'!T162:T165)</f>
        <v>156.5</v>
      </c>
      <c r="U227" s="3">
        <f>AVERAGE('Pine Stumpage Quarterly'!U162:U165)</f>
        <v>139.75</v>
      </c>
      <c r="V227" s="3">
        <f>AVERAGE('Pine Stumpage Quarterly'!V162:V165)</f>
        <v>195.5</v>
      </c>
      <c r="W227" s="3">
        <f>AVERAGE('Pine Stumpage Quarterly'!W162:W165)</f>
        <v>222.25</v>
      </c>
      <c r="X227" s="3">
        <f>AVERAGE('Pine Stumpage Quarterly'!X162:X165)</f>
        <v>156.5</v>
      </c>
      <c r="Y227" s="3">
        <f>AVERAGE('Pine Stumpage Quarterly'!Y162:Y165)</f>
        <v>163.5</v>
      </c>
      <c r="Z227" s="3">
        <f>AVERAGE('Pine Stumpage Quarterly'!Z162:Z165)</f>
        <v>22.252500000000001</v>
      </c>
      <c r="AA227" s="3">
        <f>AVERAGE('Pine Stumpage Quarterly'!AA162:AA165)</f>
        <v>28.1175</v>
      </c>
      <c r="AB227" s="3">
        <f>AVERAGE('Pine Stumpage Quarterly'!AB162:AB165)</f>
        <v>19.7575</v>
      </c>
      <c r="AC227" s="3">
        <f>AVERAGE('Pine Stumpage Quarterly'!AC162:AC165)</f>
        <v>17.18</v>
      </c>
      <c r="AD227" s="3">
        <f>AVERAGE('Pine Stumpage Quarterly'!AD162:AD165)</f>
        <v>41.657499999999999</v>
      </c>
      <c r="AE227" s="3">
        <f>AVERAGE('Pine Stumpage Quarterly'!AE162:AE165)</f>
        <v>34.58</v>
      </c>
      <c r="AF227" s="3">
        <f>AVERAGE('Pine Stumpage Quarterly'!AF162:AF165)</f>
        <v>26.685000000000002</v>
      </c>
      <c r="AG227" s="3">
        <f>AVERAGE('Pine Stumpage Quarterly'!AG162:AG165)</f>
        <v>39.765000000000001</v>
      </c>
      <c r="AH227" s="3">
        <f>AVERAGE('Pine Stumpage Quarterly'!AH162:AH165)</f>
        <v>31.465000000000003</v>
      </c>
      <c r="AI227" s="3">
        <f>AVERAGE('Pine Stumpage Quarterly'!AI162:AI165)</f>
        <v>25.097499999999997</v>
      </c>
      <c r="AJ227" s="3">
        <f>AVERAGE('Pine Stumpage Quarterly'!AJ162:AJ165)</f>
        <v>16.244999999999997</v>
      </c>
      <c r="AK227" s="3">
        <f>AVERAGE('Pine Stumpage Quarterly'!AK162:AK165)</f>
        <v>24.7225</v>
      </c>
      <c r="AL227" s="3">
        <f>AVERAGE('Pine Stumpage Quarterly'!AL162:AL165)</f>
        <v>18.657499999999999</v>
      </c>
      <c r="AM227" s="3">
        <f>AVERAGE('Pine Stumpage Quarterly'!AM162:AM165)</f>
        <v>34.417499999999997</v>
      </c>
      <c r="AN227" s="3">
        <f>AVERAGE('Pine Stumpage Quarterly'!AN162:AN165)</f>
        <v>26.89</v>
      </c>
      <c r="AO227" s="3">
        <f>AVERAGE('Pine Stumpage Quarterly'!AO162:AO165)</f>
        <v>38.477499999999999</v>
      </c>
      <c r="AP227" s="3">
        <f>AVERAGE('Pine Stumpage Quarterly'!AP162:AP165)</f>
        <v>17.962499999999999</v>
      </c>
      <c r="AQ227" s="3">
        <f>AVERAGE('Pine Stumpage Quarterly'!AQ162:AQ165)</f>
        <v>16.119999999999997</v>
      </c>
      <c r="AR227" s="3">
        <f>AVERAGE('Pine Stumpage Quarterly'!AR162:AR165)</f>
        <v>26.274999999999999</v>
      </c>
      <c r="AS227" s="3">
        <f>AVERAGE('Pine Stumpage Quarterly'!AS162:AS165)</f>
        <v>23.827500000000001</v>
      </c>
      <c r="AT227" s="3">
        <f>AVERAGE('Pine Stumpage Quarterly'!AT162:AT165)</f>
        <v>34.352500000000006</v>
      </c>
      <c r="AU227" s="3">
        <f>AVERAGE('Pine Stumpage Quarterly'!AU162:AU165)</f>
        <v>34.1175</v>
      </c>
      <c r="AV227" s="3">
        <f t="shared" si="18"/>
        <v>185.35560591262092</v>
      </c>
      <c r="AW227" s="3">
        <f t="shared" si="19"/>
        <v>29.41053114807567</v>
      </c>
      <c r="AX227" s="2"/>
      <c r="AY227" s="5">
        <f t="shared" si="20"/>
        <v>0.89387747449208133</v>
      </c>
      <c r="AZ227" s="5">
        <v>240.00716666666662</v>
      </c>
      <c r="BA227" s="5">
        <f t="shared" si="21"/>
        <v>165.68520089612309</v>
      </c>
      <c r="BB227" s="5">
        <f t="shared" si="22"/>
        <v>26.289411306112573</v>
      </c>
    </row>
    <row r="228" spans="1:54" x14ac:dyDescent="0.25">
      <c r="A228" s="2">
        <v>2017</v>
      </c>
      <c r="B228" s="2"/>
      <c r="C228" s="2"/>
      <c r="D228" s="3">
        <f>AVERAGE('Pine Stumpage Quarterly'!D166:D169)</f>
        <v>171.5</v>
      </c>
      <c r="E228" s="3">
        <f>AVERAGE('Pine Stumpage Quarterly'!E166:E169)</f>
        <v>179</v>
      </c>
      <c r="F228" s="3">
        <f>AVERAGE('Pine Stumpage Quarterly'!F166:F169)</f>
        <v>172</v>
      </c>
      <c r="G228" s="3">
        <f>AVERAGE('Pine Stumpage Quarterly'!G166:G169)</f>
        <v>160.5</v>
      </c>
      <c r="H228" s="3">
        <f>AVERAGE('Pine Stumpage Quarterly'!H166:H169)</f>
        <v>224.25</v>
      </c>
      <c r="I228" s="3">
        <f>AVERAGE('Pine Stumpage Quarterly'!I166:I169)</f>
        <v>201</v>
      </c>
      <c r="J228" s="3">
        <f>AVERAGE('Pine Stumpage Quarterly'!J166:J169)</f>
        <v>163</v>
      </c>
      <c r="K228" s="3">
        <f>AVERAGE('Pine Stumpage Quarterly'!K166:K169)</f>
        <v>201.25</v>
      </c>
      <c r="L228" s="3">
        <f>AVERAGE('Pine Stumpage Quarterly'!L166:L169)</f>
        <v>190.75</v>
      </c>
      <c r="M228" s="3">
        <f>AVERAGE('Pine Stumpage Quarterly'!M166:M169)</f>
        <v>177</v>
      </c>
      <c r="N228" s="3">
        <f>AVERAGE('Pine Stumpage Quarterly'!N166:N169)</f>
        <v>158.5</v>
      </c>
      <c r="O228" s="3">
        <f>AVERAGE('Pine Stumpage Quarterly'!O166:O169)</f>
        <v>184.5</v>
      </c>
      <c r="P228" s="3">
        <f>AVERAGE('Pine Stumpage Quarterly'!P166:P169)</f>
        <v>155.5</v>
      </c>
      <c r="Q228" s="3">
        <f>AVERAGE('Pine Stumpage Quarterly'!Q166:Q169)</f>
        <v>204.5</v>
      </c>
      <c r="R228" s="3">
        <f>AVERAGE('Pine Stumpage Quarterly'!R166:R169)</f>
        <v>177</v>
      </c>
      <c r="S228" s="3">
        <f>AVERAGE('Pine Stumpage Quarterly'!S166:S169)</f>
        <v>204.25</v>
      </c>
      <c r="T228" s="3">
        <f>AVERAGE('Pine Stumpage Quarterly'!T166:T169)</f>
        <v>140.25</v>
      </c>
      <c r="U228" s="3">
        <f>AVERAGE('Pine Stumpage Quarterly'!U166:U169)</f>
        <v>136</v>
      </c>
      <c r="V228" s="3">
        <f>AVERAGE('Pine Stumpage Quarterly'!V166:V169)</f>
        <v>198</v>
      </c>
      <c r="W228" s="3">
        <f>AVERAGE('Pine Stumpage Quarterly'!W166:W169)</f>
        <v>202.75</v>
      </c>
      <c r="X228" s="3">
        <f>AVERAGE('Pine Stumpage Quarterly'!X166:X169)</f>
        <v>146</v>
      </c>
      <c r="Y228" s="3">
        <f>AVERAGE('Pine Stumpage Quarterly'!Y166:Y169)</f>
        <v>151.75</v>
      </c>
      <c r="Z228" s="3">
        <f>AVERAGE('Pine Stumpage Quarterly'!Z166:Z169)</f>
        <v>20.395000000000003</v>
      </c>
      <c r="AA228" s="3">
        <f>AVERAGE('Pine Stumpage Quarterly'!AA166:AA169)</f>
        <v>24.54</v>
      </c>
      <c r="AB228" s="3">
        <f>AVERAGE('Pine Stumpage Quarterly'!AB166:AB169)</f>
        <v>17.0625</v>
      </c>
      <c r="AC228" s="3">
        <f>AVERAGE('Pine Stumpage Quarterly'!AC166:AC169)</f>
        <v>16.195</v>
      </c>
      <c r="AD228" s="3">
        <f>AVERAGE('Pine Stumpage Quarterly'!AD166:AD169)</f>
        <v>40.067499999999995</v>
      </c>
      <c r="AE228" s="3">
        <f>AVERAGE('Pine Stumpage Quarterly'!AE166:AE169)</f>
        <v>31.432500000000001</v>
      </c>
      <c r="AF228" s="3">
        <f>AVERAGE('Pine Stumpage Quarterly'!AF166:AF169)</f>
        <v>24.377500000000001</v>
      </c>
      <c r="AG228" s="3">
        <f>AVERAGE('Pine Stumpage Quarterly'!AG166:AG169)</f>
        <v>37.94</v>
      </c>
      <c r="AH228" s="3">
        <f>AVERAGE('Pine Stumpage Quarterly'!AH166:AH169)</f>
        <v>29.152500000000003</v>
      </c>
      <c r="AI228" s="3">
        <f>AVERAGE('Pine Stumpage Quarterly'!AI166:AI169)</f>
        <v>25.457499999999996</v>
      </c>
      <c r="AJ228" s="3">
        <f>AVERAGE('Pine Stumpage Quarterly'!AJ166:AJ169)</f>
        <v>13.935</v>
      </c>
      <c r="AK228" s="3">
        <f>AVERAGE('Pine Stumpage Quarterly'!AK166:AK169)</f>
        <v>21.977499999999999</v>
      </c>
      <c r="AL228" s="3">
        <f>AVERAGE('Pine Stumpage Quarterly'!AL166:AL169)</f>
        <v>21.775000000000002</v>
      </c>
      <c r="AM228" s="3">
        <f>AVERAGE('Pine Stumpage Quarterly'!AM166:AM169)</f>
        <v>38.517499999999998</v>
      </c>
      <c r="AN228" s="3">
        <f>AVERAGE('Pine Stumpage Quarterly'!AN166:AN169)</f>
        <v>23.369999999999997</v>
      </c>
      <c r="AO228" s="3">
        <f>AVERAGE('Pine Stumpage Quarterly'!AO166:AO169)</f>
        <v>32.962499999999999</v>
      </c>
      <c r="AP228" s="3">
        <f>AVERAGE('Pine Stumpage Quarterly'!AP166:AP169)</f>
        <v>17.384999999999998</v>
      </c>
      <c r="AQ228" s="3">
        <f>AVERAGE('Pine Stumpage Quarterly'!AQ166:AQ169)</f>
        <v>18.1875</v>
      </c>
      <c r="AR228" s="3">
        <f>AVERAGE('Pine Stumpage Quarterly'!AR166:AR169)</f>
        <v>20.985000000000003</v>
      </c>
      <c r="AS228" s="3">
        <f>AVERAGE('Pine Stumpage Quarterly'!AS166:AS169)</f>
        <v>23.922499999999999</v>
      </c>
      <c r="AT228" s="3">
        <f>AVERAGE('Pine Stumpage Quarterly'!AT166:AT169)</f>
        <v>25.675000000000001</v>
      </c>
      <c r="AU228" s="3">
        <f>AVERAGE('Pine Stumpage Quarterly'!AU166:AU169)</f>
        <v>31.954999999999998</v>
      </c>
      <c r="AV228" s="3">
        <f t="shared" si="18"/>
        <v>176.06997474867791</v>
      </c>
      <c r="AW228" s="3">
        <f t="shared" si="19"/>
        <v>27.742179223744294</v>
      </c>
      <c r="AX228" s="2"/>
      <c r="AY228" s="5">
        <f t="shared" si="20"/>
        <v>0.87523402692903296</v>
      </c>
      <c r="AZ228" s="5">
        <v>245.11958333333334</v>
      </c>
      <c r="BA228" s="5">
        <f t="shared" si="21"/>
        <v>154.1024330205785</v>
      </c>
      <c r="BB228" s="5">
        <f t="shared" si="22"/>
        <v>24.280899237784674</v>
      </c>
    </row>
    <row r="229" spans="1:54" x14ac:dyDescent="0.25">
      <c r="A229" s="2">
        <v>2018</v>
      </c>
      <c r="B229" s="2"/>
      <c r="C229" s="2"/>
      <c r="D229" s="3">
        <f>AVERAGE('Pine Stumpage Quarterly'!D170:D173)</f>
        <v>176.25</v>
      </c>
      <c r="E229" s="3">
        <f>AVERAGE('Pine Stumpage Quarterly'!E170:E173)</f>
        <v>184.75</v>
      </c>
      <c r="F229" s="3">
        <f>AVERAGE('Pine Stumpage Quarterly'!F170:F173)</f>
        <v>176.25</v>
      </c>
      <c r="G229" s="3">
        <f>AVERAGE('Pine Stumpage Quarterly'!G170:G173)</f>
        <v>163.25</v>
      </c>
      <c r="H229" s="3">
        <f>AVERAGE('Pine Stumpage Quarterly'!H170:H173)</f>
        <v>229.25</v>
      </c>
      <c r="I229" s="3">
        <f>AVERAGE('Pine Stumpage Quarterly'!I170:I173)</f>
        <v>203.75</v>
      </c>
      <c r="J229" s="3">
        <f>AVERAGE('Pine Stumpage Quarterly'!J170:J173)</f>
        <v>168.75</v>
      </c>
      <c r="K229" s="3">
        <f>AVERAGE('Pine Stumpage Quarterly'!K170:K173)</f>
        <v>207.5</v>
      </c>
      <c r="L229" s="3">
        <f>AVERAGE('Pine Stumpage Quarterly'!L170:L173)</f>
        <v>196.5</v>
      </c>
      <c r="M229" s="3">
        <f>AVERAGE('Pine Stumpage Quarterly'!M170:M173)</f>
        <v>165.5</v>
      </c>
      <c r="N229" s="3">
        <f>AVERAGE('Pine Stumpage Quarterly'!N170:N173)</f>
        <v>169</v>
      </c>
      <c r="O229" s="3">
        <f>AVERAGE('Pine Stumpage Quarterly'!O170:O173)</f>
        <v>184.75</v>
      </c>
      <c r="P229" s="3">
        <f>AVERAGE('Pine Stumpage Quarterly'!P170:P173)</f>
        <v>166</v>
      </c>
      <c r="Q229" s="3">
        <f>AVERAGE('Pine Stumpage Quarterly'!Q170:Q173)</f>
        <v>211</v>
      </c>
      <c r="R229" s="3">
        <f>AVERAGE('Pine Stumpage Quarterly'!R170:R173)</f>
        <v>167.5</v>
      </c>
      <c r="S229" s="3">
        <f>AVERAGE('Pine Stumpage Quarterly'!S170:S173)</f>
        <v>205</v>
      </c>
      <c r="T229" s="3">
        <f>AVERAGE('Pine Stumpage Quarterly'!T170:T173)</f>
        <v>139.25</v>
      </c>
      <c r="U229" s="3">
        <f>AVERAGE('Pine Stumpage Quarterly'!U170:U173)</f>
        <v>140.75</v>
      </c>
      <c r="V229" s="3">
        <f>AVERAGE('Pine Stumpage Quarterly'!V170:V173)</f>
        <v>194.25</v>
      </c>
      <c r="W229" s="3">
        <f>AVERAGE('Pine Stumpage Quarterly'!W170:W173)</f>
        <v>187.5</v>
      </c>
      <c r="X229" s="3">
        <f>AVERAGE('Pine Stumpage Quarterly'!X170:X173)</f>
        <v>145</v>
      </c>
      <c r="Y229" s="3">
        <f>AVERAGE('Pine Stumpage Quarterly'!Y170:Y173)</f>
        <v>157.25</v>
      </c>
      <c r="Z229" s="3">
        <f>AVERAGE('Pine Stumpage Quarterly'!Z170:Z173)</f>
        <v>17.82</v>
      </c>
      <c r="AA229" s="3">
        <f>AVERAGE('Pine Stumpage Quarterly'!AA170:AA173)</f>
        <v>26.702500000000001</v>
      </c>
      <c r="AB229" s="3">
        <f>AVERAGE('Pine Stumpage Quarterly'!AB170:AB173)</f>
        <v>18.657499999999999</v>
      </c>
      <c r="AC229" s="3">
        <f>AVERAGE('Pine Stumpage Quarterly'!AC170:AC173)</f>
        <v>17.585000000000001</v>
      </c>
      <c r="AD229" s="3">
        <f>AVERAGE('Pine Stumpage Quarterly'!AD170:AD173)</f>
        <v>42.16</v>
      </c>
      <c r="AE229" s="3">
        <f>AVERAGE('Pine Stumpage Quarterly'!AE170:AE173)</f>
        <v>29.215</v>
      </c>
      <c r="AF229" s="3">
        <f>AVERAGE('Pine Stumpage Quarterly'!AF170:AF173)</f>
        <v>24.2575</v>
      </c>
      <c r="AG229" s="3">
        <f>AVERAGE('Pine Stumpage Quarterly'!AG170:AG173)</f>
        <v>36.855000000000004</v>
      </c>
      <c r="AH229" s="3">
        <f>AVERAGE('Pine Stumpage Quarterly'!AH170:AH173)</f>
        <v>27.55</v>
      </c>
      <c r="AI229" s="3">
        <f>AVERAGE('Pine Stumpage Quarterly'!AI170:AI173)</f>
        <v>21.4725</v>
      </c>
      <c r="AJ229" s="3">
        <f>AVERAGE('Pine Stumpage Quarterly'!AJ170:AJ173)</f>
        <v>11.217500000000001</v>
      </c>
      <c r="AK229" s="3">
        <f>AVERAGE('Pine Stumpage Quarterly'!AK170:AK173)</f>
        <v>19.13</v>
      </c>
      <c r="AL229" s="3">
        <f>AVERAGE('Pine Stumpage Quarterly'!AL170:AL173)</f>
        <v>21.505000000000003</v>
      </c>
      <c r="AM229" s="3">
        <f>AVERAGE('Pine Stumpage Quarterly'!AM170:AM173)</f>
        <v>36.682499999999997</v>
      </c>
      <c r="AN229" s="3">
        <f>AVERAGE('Pine Stumpage Quarterly'!AN170:AN173)</f>
        <v>22.55</v>
      </c>
      <c r="AO229" s="3">
        <f>AVERAGE('Pine Stumpage Quarterly'!AO170:AO173)</f>
        <v>32.827500000000001</v>
      </c>
      <c r="AP229" s="3">
        <f>AVERAGE('Pine Stumpage Quarterly'!AP170:AP173)</f>
        <v>13.7775</v>
      </c>
      <c r="AQ229" s="3">
        <f>AVERAGE('Pine Stumpage Quarterly'!AQ170:AQ173)</f>
        <v>14.605</v>
      </c>
      <c r="AR229" s="3">
        <f>AVERAGE('Pine Stumpage Quarterly'!AR170:AR173)</f>
        <v>24.945</v>
      </c>
      <c r="AS229" s="3">
        <f>AVERAGE('Pine Stumpage Quarterly'!AS170:AS173)</f>
        <v>20.689999999999998</v>
      </c>
      <c r="AT229" s="3">
        <f>AVERAGE('Pine Stumpage Quarterly'!AT170:AT173)</f>
        <v>27.774999999999999</v>
      </c>
      <c r="AU229" s="3">
        <f>AVERAGE('Pine Stumpage Quarterly'!AU170:AU173)</f>
        <v>31.68</v>
      </c>
      <c r="AV229" s="3">
        <f t="shared" si="18"/>
        <v>180.21169541188237</v>
      </c>
      <c r="AW229" s="3">
        <f t="shared" si="19"/>
        <v>27.049132909328119</v>
      </c>
      <c r="AX229" s="2"/>
      <c r="AY229" s="5">
        <f t="shared" si="20"/>
        <v>0.85437451256948482</v>
      </c>
      <c r="AZ229" s="5">
        <v>251.10416666666666</v>
      </c>
      <c r="BA229" s="5">
        <f t="shared" si="21"/>
        <v>153.96827942684746</v>
      </c>
      <c r="BB229" s="5">
        <f t="shared" si="22"/>
        <v>23.110089744834422</v>
      </c>
    </row>
    <row r="230" spans="1:54" x14ac:dyDescent="0.25">
      <c r="A230" s="2">
        <v>2019</v>
      </c>
      <c r="B230" s="2"/>
      <c r="C230" s="2"/>
      <c r="D230" s="3">
        <f>AVERAGE('Pine Stumpage Quarterly'!D174:D177)</f>
        <v>161.36000000000001</v>
      </c>
      <c r="E230" s="3">
        <f>AVERAGE('Pine Stumpage Quarterly'!E174:E177)</f>
        <v>167.48500000000001</v>
      </c>
      <c r="F230" s="3">
        <f>AVERAGE('Pine Stumpage Quarterly'!F174:F177)</f>
        <v>178.92</v>
      </c>
      <c r="G230" s="3">
        <f>AVERAGE('Pine Stumpage Quarterly'!G174:G177)</f>
        <v>162.1275</v>
      </c>
      <c r="H230" s="3">
        <f>AVERAGE('Pine Stumpage Quarterly'!H174:H177)</f>
        <v>203.38749999999999</v>
      </c>
      <c r="I230" s="3">
        <f>AVERAGE('Pine Stumpage Quarterly'!I174:I177)</f>
        <v>190.99250000000001</v>
      </c>
      <c r="J230" s="3">
        <f>AVERAGE('Pine Stumpage Quarterly'!J174:J177)</f>
        <v>158.815</v>
      </c>
      <c r="K230" s="3">
        <f>AVERAGE('Pine Stumpage Quarterly'!K174:K177)</f>
        <v>186.3725</v>
      </c>
      <c r="L230" s="3">
        <f>AVERAGE('Pine Stumpage Quarterly'!L174:L177)</f>
        <v>184.63249999999999</v>
      </c>
      <c r="M230" s="3">
        <f>AVERAGE('Pine Stumpage Quarterly'!M174:M177)</f>
        <v>157.2175</v>
      </c>
      <c r="N230" s="3">
        <f>AVERAGE('Pine Stumpage Quarterly'!N174:N177)</f>
        <v>151.04499999999999</v>
      </c>
      <c r="O230" s="3">
        <f>AVERAGE('Pine Stumpage Quarterly'!O174:O177)</f>
        <v>171.3075</v>
      </c>
      <c r="P230" s="3">
        <f>AVERAGE('Pine Stumpage Quarterly'!P174:P177)</f>
        <v>160.85</v>
      </c>
      <c r="Q230" s="3">
        <f>AVERAGE('Pine Stumpage Quarterly'!Q174:Q177)</f>
        <v>236.47500000000002</v>
      </c>
      <c r="R230" s="3">
        <f>AVERAGE('Pine Stumpage Quarterly'!R174:R177)</f>
        <v>153.55500000000001</v>
      </c>
      <c r="S230" s="3">
        <f>AVERAGE('Pine Stumpage Quarterly'!S174:S177)</f>
        <v>180.9</v>
      </c>
      <c r="T230" s="3">
        <f>AVERAGE('Pine Stumpage Quarterly'!T174:T177)</f>
        <v>133.62</v>
      </c>
      <c r="U230" s="3">
        <f>AVERAGE('Pine Stumpage Quarterly'!U174:U177)</f>
        <v>128.77000000000001</v>
      </c>
      <c r="V230" s="3">
        <f>AVERAGE('Pine Stumpage Quarterly'!V174:V177)</f>
        <v>199.58</v>
      </c>
      <c r="W230" s="3">
        <f>AVERAGE('Pine Stumpage Quarterly'!W174:W177)</f>
        <v>187.89</v>
      </c>
      <c r="X230" s="3">
        <f>AVERAGE('Pine Stumpage Quarterly'!X174:X177)</f>
        <v>142.52250000000001</v>
      </c>
      <c r="Y230" s="3">
        <f>AVERAGE('Pine Stumpage Quarterly'!Y174:Y177)</f>
        <v>148.66749999999999</v>
      </c>
      <c r="Z230" s="3">
        <f>AVERAGE('Pine Stumpage Quarterly'!Z174:Z177)</f>
        <v>16.2227</v>
      </c>
      <c r="AA230" s="3">
        <f>AVERAGE('Pine Stumpage Quarterly'!AA174:AA177)</f>
        <v>24.081199999999999</v>
      </c>
      <c r="AB230" s="3">
        <f>AVERAGE('Pine Stumpage Quarterly'!AB174:AB177)</f>
        <v>19.932200000000002</v>
      </c>
      <c r="AC230" s="3">
        <f>AVERAGE('Pine Stumpage Quarterly'!AC174:AC177)</f>
        <v>18.616099999999999</v>
      </c>
      <c r="AD230" s="3">
        <f>AVERAGE('Pine Stumpage Quarterly'!AD174:AD177)</f>
        <v>41.443600000000004</v>
      </c>
      <c r="AE230" s="3">
        <f>AVERAGE('Pine Stumpage Quarterly'!AE174:AE177)</f>
        <v>27.898499999999999</v>
      </c>
      <c r="AF230" s="3">
        <f>AVERAGE('Pine Stumpage Quarterly'!AF174:AF177)</f>
        <v>25.323399999999999</v>
      </c>
      <c r="AG230" s="3">
        <f>AVERAGE('Pine Stumpage Quarterly'!AG174:AG177)</f>
        <v>37.410499999999999</v>
      </c>
      <c r="AH230" s="3">
        <f>AVERAGE('Pine Stumpage Quarterly'!AH174:AH177)</f>
        <v>26.421099999999999</v>
      </c>
      <c r="AI230" s="3">
        <f>AVERAGE('Pine Stumpage Quarterly'!AI174:AI177)</f>
        <v>20.4255</v>
      </c>
      <c r="AJ230" s="3">
        <f>AVERAGE('Pine Stumpage Quarterly'!AJ174:AJ177)</f>
        <v>10.3223</v>
      </c>
      <c r="AK230" s="3">
        <f>AVERAGE('Pine Stumpage Quarterly'!AK174:AK177)</f>
        <v>19.002600000000001</v>
      </c>
      <c r="AL230" s="3">
        <f>AVERAGE('Pine Stumpage Quarterly'!AL174:AL177)</f>
        <v>21.540099999999999</v>
      </c>
      <c r="AM230" s="3">
        <f>AVERAGE('Pine Stumpage Quarterly'!AM174:AM177)</f>
        <v>28.4559</v>
      </c>
      <c r="AN230" s="3">
        <f>AVERAGE('Pine Stumpage Quarterly'!AN174:AN177)</f>
        <v>23.5991</v>
      </c>
      <c r="AO230" s="3">
        <f>AVERAGE('Pine Stumpage Quarterly'!AO174:AO177)</f>
        <v>32.657499999999999</v>
      </c>
      <c r="AP230" s="3">
        <f>AVERAGE('Pine Stumpage Quarterly'!AP174:AP177)</f>
        <v>15.4062</v>
      </c>
      <c r="AQ230" s="3">
        <f>AVERAGE('Pine Stumpage Quarterly'!AQ174:AQ177)</f>
        <v>13.1989</v>
      </c>
      <c r="AR230" s="3">
        <f>AVERAGE('Pine Stumpage Quarterly'!AR174:AR177)</f>
        <v>27.340800000000002</v>
      </c>
      <c r="AS230" s="3">
        <f>AVERAGE('Pine Stumpage Quarterly'!AS174:AS177)</f>
        <v>27.850500000000004</v>
      </c>
      <c r="AT230" s="3">
        <f>AVERAGE('Pine Stumpage Quarterly'!AT174:AT177)</f>
        <v>31.002100000000002</v>
      </c>
      <c r="AU230" s="3">
        <f>AVERAGE('Pine Stumpage Quarterly'!AU174:AU177)</f>
        <v>33.326100000000004</v>
      </c>
      <c r="AV230" s="3">
        <f t="shared" si="18"/>
        <v>170.10615758254326</v>
      </c>
      <c r="AW230" s="3">
        <f t="shared" si="19"/>
        <v>26.145925172863681</v>
      </c>
      <c r="AX230" s="2"/>
      <c r="AY230" s="5">
        <f t="shared" si="20"/>
        <v>0.84162558065636772</v>
      </c>
      <c r="AZ230" s="5">
        <v>254.90788888888892</v>
      </c>
      <c r="BA230" s="5">
        <f t="shared" si="21"/>
        <v>143.16569364863156</v>
      </c>
      <c r="BB230" s="5">
        <f t="shared" si="22"/>
        <v>22.005079455409337</v>
      </c>
    </row>
    <row r="231" spans="1:54" x14ac:dyDescent="0.25">
      <c r="A231" s="2">
        <v>2020</v>
      </c>
      <c r="B231" s="2"/>
      <c r="C231" s="2"/>
      <c r="D231" s="3">
        <f>AVERAGE('Pine Stumpage Quarterly'!D178:D181)</f>
        <v>158.5</v>
      </c>
      <c r="E231" s="3">
        <f>AVERAGE('Pine Stumpage Quarterly'!E178:E181)</f>
        <v>169</v>
      </c>
      <c r="F231" s="3">
        <f>AVERAGE('Pine Stumpage Quarterly'!F178:F181)</f>
        <v>174</v>
      </c>
      <c r="G231" s="3">
        <f>AVERAGE('Pine Stumpage Quarterly'!G178:G181)</f>
        <v>156.5</v>
      </c>
      <c r="H231" s="3">
        <f>AVERAGE('Pine Stumpage Quarterly'!H178:H181)</f>
        <v>200.5</v>
      </c>
      <c r="I231" s="3">
        <f>AVERAGE('Pine Stumpage Quarterly'!I178:I181)</f>
        <v>188</v>
      </c>
      <c r="J231" s="3">
        <f>AVERAGE('Pine Stumpage Quarterly'!J178:J181)</f>
        <v>149.25</v>
      </c>
      <c r="K231" s="3">
        <f>AVERAGE('Pine Stumpage Quarterly'!K178:K181)</f>
        <v>190.75</v>
      </c>
      <c r="L231" s="3">
        <f>AVERAGE('Pine Stumpage Quarterly'!L178:L181)</f>
        <v>184.25</v>
      </c>
      <c r="M231" s="3">
        <f>AVERAGE('Pine Stumpage Quarterly'!M178:M181)</f>
        <v>158.75</v>
      </c>
      <c r="N231" s="3">
        <f>AVERAGE('Pine Stumpage Quarterly'!N178:N181)</f>
        <v>151.25</v>
      </c>
      <c r="O231" s="3">
        <f>AVERAGE('Pine Stumpage Quarterly'!O178:O181)</f>
        <v>161.5</v>
      </c>
      <c r="P231" s="3">
        <f>AVERAGE('Pine Stumpage Quarterly'!P178:P181)</f>
        <v>139.75</v>
      </c>
      <c r="Q231" s="3">
        <f>AVERAGE('Pine Stumpage Quarterly'!Q178:Q181)</f>
        <v>208.75</v>
      </c>
      <c r="R231" s="3">
        <f>AVERAGE('Pine Stumpage Quarterly'!R178:R181)</f>
        <v>142.5</v>
      </c>
      <c r="S231" s="3">
        <f>AVERAGE('Pine Stumpage Quarterly'!S178:S181)</f>
        <v>171.25</v>
      </c>
      <c r="T231" s="3">
        <f>AVERAGE('Pine Stumpage Quarterly'!T178:T181)</f>
        <v>120.5</v>
      </c>
      <c r="U231" s="3">
        <f>AVERAGE('Pine Stumpage Quarterly'!U178:U181)</f>
        <v>115.75</v>
      </c>
      <c r="V231" s="3">
        <f>AVERAGE('Pine Stumpage Quarterly'!V178:V181)</f>
        <v>177.75</v>
      </c>
      <c r="W231" s="3">
        <f>AVERAGE('Pine Stumpage Quarterly'!W178:W181)</f>
        <v>188</v>
      </c>
      <c r="X231" s="3">
        <f>AVERAGE('Pine Stumpage Quarterly'!X178:X181)</f>
        <v>146.75</v>
      </c>
      <c r="Y231" s="3">
        <f>AVERAGE('Pine Stumpage Quarterly'!Y178:Y181)</f>
        <v>145.25</v>
      </c>
      <c r="Z231" s="3">
        <f>AVERAGE('Pine Stumpage Quarterly'!Z178:Z181)</f>
        <v>14.797499999999999</v>
      </c>
      <c r="AA231" s="3">
        <f>AVERAGE('Pine Stumpage Quarterly'!AA178:AA181)</f>
        <v>21.86</v>
      </c>
      <c r="AB231" s="3">
        <f>AVERAGE('Pine Stumpage Quarterly'!AB178:AB181)</f>
        <v>15.8125</v>
      </c>
      <c r="AC231" s="3">
        <f>AVERAGE('Pine Stumpage Quarterly'!AC178:AC181)</f>
        <v>14.975</v>
      </c>
      <c r="AD231" s="3">
        <f>AVERAGE('Pine Stumpage Quarterly'!AD178:AD181)</f>
        <v>40.1325</v>
      </c>
      <c r="AE231" s="3">
        <f>AVERAGE('Pine Stumpage Quarterly'!AE178:AE181)</f>
        <v>30.122500000000002</v>
      </c>
      <c r="AF231" s="3">
        <f>AVERAGE('Pine Stumpage Quarterly'!AF178:AF181)</f>
        <v>21.314999999999998</v>
      </c>
      <c r="AG231" s="3">
        <f>AVERAGE('Pine Stumpage Quarterly'!AG178:AG181)</f>
        <v>35.92</v>
      </c>
      <c r="AH231" s="3">
        <f>AVERAGE('Pine Stumpage Quarterly'!AH178:AH181)</f>
        <v>21.814999999999998</v>
      </c>
      <c r="AI231" s="3">
        <f>AVERAGE('Pine Stumpage Quarterly'!AI178:AI181)</f>
        <v>16.625</v>
      </c>
      <c r="AJ231" s="3">
        <f>AVERAGE('Pine Stumpage Quarterly'!AJ178:AJ181)</f>
        <v>9.3375000000000004</v>
      </c>
      <c r="AK231" s="3">
        <f>AVERAGE('Pine Stumpage Quarterly'!AK178:AK181)</f>
        <v>15.225000000000001</v>
      </c>
      <c r="AL231" s="3">
        <f>AVERAGE('Pine Stumpage Quarterly'!AL178:AL181)</f>
        <v>19.855</v>
      </c>
      <c r="AM231" s="3">
        <f>AVERAGE('Pine Stumpage Quarterly'!AM178:AM181)</f>
        <v>31.432500000000001</v>
      </c>
      <c r="AN231" s="3">
        <f>AVERAGE('Pine Stumpage Quarterly'!AN178:AN181)</f>
        <v>21.977499999999999</v>
      </c>
      <c r="AO231" s="3">
        <f>AVERAGE('Pine Stumpage Quarterly'!AO178:AO181)</f>
        <v>27.287500000000001</v>
      </c>
      <c r="AP231" s="3">
        <f>AVERAGE('Pine Stumpage Quarterly'!AP178:AP181)</f>
        <v>16.657499999999999</v>
      </c>
      <c r="AQ231" s="3">
        <f>AVERAGE('Pine Stumpage Quarterly'!AQ178:AQ181)</f>
        <v>15.844999999999999</v>
      </c>
      <c r="AR231" s="3">
        <f>AVERAGE('Pine Stumpage Quarterly'!AR178:AR181)</f>
        <v>21.762499999999999</v>
      </c>
      <c r="AS231" s="3">
        <f>AVERAGE('Pine Stumpage Quarterly'!AS178:AS181)</f>
        <v>26.055</v>
      </c>
      <c r="AT231" s="3">
        <f>AVERAGE('Pine Stumpage Quarterly'!AT178:AT181)</f>
        <v>26.692500000000003</v>
      </c>
      <c r="AU231" s="3">
        <f>AVERAGE('Pine Stumpage Quarterly'!AU178:AU181)</f>
        <v>32.034999999999997</v>
      </c>
      <c r="AV231" s="3">
        <f t="shared" si="18"/>
        <v>165.92894611463154</v>
      </c>
      <c r="AW231" s="3">
        <f t="shared" si="19"/>
        <v>24.786465753424661</v>
      </c>
      <c r="AX231" s="2"/>
      <c r="AY231" s="5">
        <f t="shared" si="20"/>
        <v>0.82461734830063171</v>
      </c>
      <c r="AZ231" s="28">
        <v>260.16551851851898</v>
      </c>
      <c r="BA231" s="5">
        <f t="shared" si="21"/>
        <v>136.82788755136588</v>
      </c>
      <c r="BB231" s="5">
        <f t="shared" si="22"/>
        <v>20.439349663333463</v>
      </c>
    </row>
    <row r="232" spans="1:54" x14ac:dyDescent="0.25">
      <c r="A232" s="2">
        <v>2021</v>
      </c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2"/>
      <c r="AY232" s="5"/>
      <c r="AZ232" s="28"/>
      <c r="BA232" s="5"/>
      <c r="BB232" s="5"/>
    </row>
    <row r="233" spans="1:54" x14ac:dyDescent="0.25">
      <c r="A233" s="2"/>
      <c r="B233" s="2"/>
      <c r="C233" s="2"/>
      <c r="D233" s="3"/>
      <c r="E233" s="3"/>
      <c r="F233" s="4"/>
      <c r="G233" s="4"/>
      <c r="H233" s="4"/>
      <c r="I233" s="4"/>
      <c r="J233" s="4"/>
      <c r="K233" s="4"/>
      <c r="L233" s="4"/>
      <c r="M233" s="4"/>
      <c r="N233" s="3"/>
      <c r="O233" s="3"/>
      <c r="P233" s="3"/>
      <c r="Q233" s="4"/>
      <c r="R233" s="4"/>
      <c r="S233" s="3"/>
      <c r="T233" s="3"/>
      <c r="U233" s="4"/>
      <c r="V233" s="4"/>
      <c r="W233" s="4"/>
      <c r="X233" s="3"/>
      <c r="Y233" s="4"/>
      <c r="Z233" s="3"/>
      <c r="AA233" s="4"/>
      <c r="AB233" s="4"/>
      <c r="AC233" s="3"/>
      <c r="AD233" s="3"/>
      <c r="AE233" s="4"/>
      <c r="AF233" s="4"/>
      <c r="AG233" s="4"/>
      <c r="AH233" s="2"/>
      <c r="AI233" s="2"/>
      <c r="AJ233" s="5"/>
      <c r="AK233" s="5"/>
      <c r="AL233" s="5"/>
      <c r="AM233" s="2"/>
      <c r="AN233" s="2"/>
      <c r="AO233" s="5"/>
      <c r="AP233" s="5"/>
      <c r="AQ233" s="5"/>
      <c r="AR233" s="2"/>
      <c r="AS233" s="2"/>
      <c r="AT233" s="2"/>
      <c r="AU233" s="5"/>
      <c r="AV233" s="5"/>
      <c r="AW233" s="2"/>
      <c r="AX233" s="2"/>
      <c r="AY233" s="5"/>
      <c r="AZ233" s="5"/>
      <c r="BA233" s="29">
        <f>BA228/BA221</f>
        <v>0.73078876073337551</v>
      </c>
      <c r="BB233" s="29">
        <f>BB228/BB221</f>
        <v>0.93284157250813793</v>
      </c>
    </row>
    <row r="234" spans="1:54" x14ac:dyDescent="0.25">
      <c r="A234" s="2"/>
      <c r="B234" s="2"/>
      <c r="C234" s="5" t="s">
        <v>131</v>
      </c>
      <c r="D234" s="30">
        <f>[1]Area_Weights_Data!$H$5</f>
        <v>6.0283958263852494E-2</v>
      </c>
      <c r="E234" s="30">
        <f>[1]Area_Weights_Data!$H$6</f>
        <v>8.1113916813569012E-2</v>
      </c>
      <c r="F234" s="30">
        <f>[1]Area_Weights_Data!$H$8</f>
        <v>0.10857115631997714</v>
      </c>
      <c r="G234" s="30">
        <f>[1]Area_Weights_Data!$H$9</f>
        <v>3.4113106865500975E-3</v>
      </c>
      <c r="H234" s="30">
        <f>[1]Area_Weights_Data!$H$11</f>
        <v>5.9535947401019577E-2</v>
      </c>
      <c r="I234" s="30">
        <f>[1]Area_Weights_Data!$H$12</f>
        <v>4.58430606508171E-2</v>
      </c>
      <c r="J234" s="30">
        <f>[1]Area_Weights_Data!$H$14</f>
        <v>3.5213683357949402E-2</v>
      </c>
      <c r="K234" s="30">
        <f>[1]Area_Weights_Data!$H$15</f>
        <v>8.0313497546333795E-2</v>
      </c>
      <c r="L234" s="30">
        <f>[1]Area_Weights_Data!$H$20</f>
        <v>0.13867740244890181</v>
      </c>
      <c r="M234" s="30">
        <f>[1]Area_Weights_Data!$H$21</f>
        <v>3.08590213921578E-2</v>
      </c>
      <c r="N234" s="30">
        <f>[1]Area_Weights_Data!$H$23</f>
        <v>3.7181380723235978E-2</v>
      </c>
      <c r="O234" s="30">
        <f>[1]Area_Weights_Data!$H$24</f>
        <v>6.9769879460669884E-2</v>
      </c>
      <c r="P234" s="30">
        <f>[1]Area_Weights_Data!$H$26</f>
        <v>7.8017056553432752E-3</v>
      </c>
      <c r="Q234" s="30">
        <f>[1]Area_Weights_Data!$H$27</f>
        <v>4.4578112344561438E-2</v>
      </c>
      <c r="R234" s="30">
        <f>[1]Area_Weights_Data!$H$29</f>
        <v>6.2032493210729426E-3</v>
      </c>
      <c r="S234" s="30">
        <f>[1]Area_Weights_Data!$H$30</f>
        <v>7.6230406403354146E-5</v>
      </c>
      <c r="T234" s="30">
        <f>[1]Area_Weights_Data!$H$32</f>
        <v>3.0206298537329077E-3</v>
      </c>
      <c r="U234" s="30">
        <f>[1]Area_Weights_Data!$H$33</f>
        <v>5.9898041831435517E-2</v>
      </c>
      <c r="V234" s="30">
        <f>[1]Area_Weights_Data!$H$35</f>
        <v>6.3652389346800699E-3</v>
      </c>
      <c r="W234" s="30">
        <f>[1]Area_Weights_Data!$H$36</f>
        <v>2.3154985945018822E-3</v>
      </c>
      <c r="X234" s="30">
        <f>[1]Area_Weights_Data!$H$38</f>
        <v>2.2688074705798273E-2</v>
      </c>
      <c r="Y234" s="30">
        <f>[1]Area_Weights_Data!$H$39</f>
        <v>7.7669255324217451E-2</v>
      </c>
      <c r="Z234" s="30">
        <f>[1]Area_Weights_Data!$Q$5</f>
        <v>7.4429223744292242E-2</v>
      </c>
      <c r="AA234" s="30">
        <f>[1]Area_Weights_Data!$Q$6</f>
        <v>6.0861056751467718E-2</v>
      </c>
      <c r="AB234" s="30">
        <f>[1]Area_Weights_Data!$Q$8</f>
        <v>5.4924983692106986E-2</v>
      </c>
      <c r="AC234" s="30">
        <f>[1]Area_Weights_Data!$Q$9</f>
        <v>5.0880626223091981E-3</v>
      </c>
      <c r="AD234" s="30">
        <f>[1]Area_Weights_Data!$Q$11</f>
        <v>0.15316373124592306</v>
      </c>
      <c r="AE234" s="30">
        <f>[1]Area_Weights_Data!$Q$12</f>
        <v>9.4455316373124612E-2</v>
      </c>
      <c r="AF234" s="30">
        <f>[1]Area_Weights_Data!$Q$14</f>
        <v>4.0052185257664713E-2</v>
      </c>
      <c r="AG234" s="30">
        <f>[1]Area_Weights_Data!$Q$15</f>
        <v>7.7364644487932163E-2</v>
      </c>
      <c r="AH234" s="30">
        <f>[1]Area_Weights_Data!$Q$20</f>
        <v>0.10991519895629487</v>
      </c>
      <c r="AI234" s="30">
        <f>[1]Area_Weights_Data!$Q$21</f>
        <v>1.4416177429876062E-2</v>
      </c>
      <c r="AJ234" s="30">
        <f>[1]Area_Weights_Data!$Q$23</f>
        <v>3.2093933463796485E-2</v>
      </c>
      <c r="AK234" s="30">
        <f>[1]Area_Weights_Data!$Q$24</f>
        <v>3.9921722113502943E-2</v>
      </c>
      <c r="AL234" s="30">
        <f>[1]Area_Weights_Data!$Q$26</f>
        <v>8.0234833659491214E-3</v>
      </c>
      <c r="AM234" s="30">
        <f>[1]Area_Weights_Data!$Q$27</f>
        <v>5.8773646444879327E-2</v>
      </c>
      <c r="AN234" s="30">
        <f>[1]Area_Weights_Data!$Q$29</f>
        <v>6.5231572080887163E-3</v>
      </c>
      <c r="AO234" s="30">
        <f>[1]Area_Weights_Data!$Q$30</f>
        <v>0</v>
      </c>
      <c r="AP234" s="30">
        <f>[1]Area_Weights_Data!$Q$32</f>
        <v>8.2191780821917818E-3</v>
      </c>
      <c r="AQ234" s="30">
        <f>[1]Area_Weights_Data!$Q$33</f>
        <v>6.4840182648401842E-2</v>
      </c>
      <c r="AR234" s="30">
        <f>[1]Area_Weights_Data!$Q$35</f>
        <v>7.3059360730593614E-3</v>
      </c>
      <c r="AS234" s="30">
        <f>[1]Area_Weights_Data!$Q$36</f>
        <v>3.5225048923679067E-3</v>
      </c>
      <c r="AT234" s="30">
        <f>[1]Area_Weights_Data!$Q$38</f>
        <v>2.5179386823222443E-2</v>
      </c>
      <c r="AU234" s="30">
        <f>[1]Area_Weights_Data!$Q$39</f>
        <v>3.1311154598825837E-2</v>
      </c>
      <c r="AV234" s="5"/>
      <c r="AW234" s="2"/>
      <c r="AX234" s="2"/>
      <c r="AY234" s="5"/>
      <c r="AZ234" s="5"/>
      <c r="BA234" s="5"/>
      <c r="BB23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94C9-42CF-4C00-9799-65941F022080}">
  <dimension ref="A1:Y46"/>
  <sheetViews>
    <sheetView workbookViewId="0">
      <selection activeCell="E26" sqref="E26"/>
    </sheetView>
  </sheetViews>
  <sheetFormatPr defaultRowHeight="15" x14ac:dyDescent="0.25"/>
  <sheetData>
    <row r="1" spans="1:25" ht="15.75" x14ac:dyDescent="0.25">
      <c r="A1" s="22" t="s">
        <v>132</v>
      </c>
      <c r="B1" s="2"/>
      <c r="C1" s="2"/>
      <c r="D1" s="10" t="s">
        <v>133</v>
      </c>
      <c r="E1" s="10" t="s">
        <v>134</v>
      </c>
      <c r="F1" s="10" t="s">
        <v>135</v>
      </c>
      <c r="G1" s="10" t="s">
        <v>136</v>
      </c>
      <c r="H1" s="10" t="s">
        <v>137</v>
      </c>
      <c r="I1" s="10" t="s">
        <v>138</v>
      </c>
      <c r="J1" s="10" t="s">
        <v>139</v>
      </c>
      <c r="K1" s="10" t="s">
        <v>140</v>
      </c>
      <c r="L1" s="10" t="s">
        <v>141</v>
      </c>
      <c r="M1" s="10" t="s">
        <v>142</v>
      </c>
      <c r="N1" s="10" t="s">
        <v>143</v>
      </c>
      <c r="O1" s="10" t="s">
        <v>144</v>
      </c>
      <c r="P1" s="10" t="s">
        <v>145</v>
      </c>
      <c r="Q1" s="10" t="s">
        <v>146</v>
      </c>
      <c r="R1" s="10" t="s">
        <v>147</v>
      </c>
      <c r="S1" s="10" t="s">
        <v>148</v>
      </c>
      <c r="T1" s="10" t="s">
        <v>149</v>
      </c>
      <c r="U1" s="10" t="s">
        <v>150</v>
      </c>
      <c r="V1" s="10" t="s">
        <v>151</v>
      </c>
      <c r="W1" s="10" t="s">
        <v>152</v>
      </c>
      <c r="X1" s="10" t="s">
        <v>153</v>
      </c>
      <c r="Y1" s="10" t="s">
        <v>154</v>
      </c>
    </row>
    <row r="2" spans="1:25" x14ac:dyDescent="0.25">
      <c r="A2" s="2">
        <v>1977</v>
      </c>
      <c r="B2" s="2"/>
      <c r="C2" s="2"/>
      <c r="D2" s="3">
        <f>[1]Area_Weights_Data!$G$5*'Quarterly Average'!D188+[1]Area_Weights_Data!$G$6*'Quarterly Average'!E188</f>
        <v>98.929146367245124</v>
      </c>
      <c r="E2" s="3">
        <f>IF('Quarterly Average'!G188="na",'Quarterly Average'!F188,[1]Area_Weights_Data!$G$8*'Quarterly Average'!F188+[1]Area_Weights_Data!$G$9*'Quarterly Average'!G188)</f>
        <v>119.5</v>
      </c>
      <c r="F2" s="3">
        <f>[1]Area_Weights_Data!$G$11*'Quarterly Average'!H188+[1]Area_Weights_Data!$G$12*'Quarterly Average'!I188</f>
        <v>107.05409621123064</v>
      </c>
      <c r="G2" s="3">
        <f>[1]Area_Weights_Data!$G$14*'Quarterly Average'!J188+[1]Area_Weights_Data!$G$15*'Quarterly Average'!K188</f>
        <v>93.244783074892737</v>
      </c>
      <c r="H2" s="3">
        <f>[1]Area_Weights_Data!$G$20*'Quarterly Average'!L188+[1]Area_Weights_Data!$G$21*'Quarterly Average'!M188</f>
        <v>119.45505002248203</v>
      </c>
      <c r="I2" s="3">
        <f>[1]Area_Weights_Data!$G$23*'Quarterly Average'!N188+[1]Area_Weights_Data!$G$24*'Quarterly Average'!O188</f>
        <v>111.05433373164338</v>
      </c>
      <c r="J2" s="3">
        <f>[1]Area_Weights_Data!$G$26*'Quarterly Average'!P188+[1]Area_Weights_Data!$G$27*'Quarterly Average'!Q188</f>
        <v>101.68096234309624</v>
      </c>
      <c r="K2" s="3">
        <f>[1]Area_Weights_Data!$G$32*'Quarterly Average'!R188+[1]Area_Weights_Data!$G$33*'Quarterly Average'!S188</f>
        <v>115.85982165682265</v>
      </c>
      <c r="L2" s="3">
        <f>[1]Area_Weights_Data!$G$35*'Quarterly Average'!T188+[1]Area_Weights_Data!$G$36*'Quarterly Average'!U188</f>
        <v>44.736553238199782</v>
      </c>
      <c r="M2" s="3">
        <f>[1]Area_Weights_Data!$G$38*'Quarterly Average'!V188+[1]Area_Weights_Data!$G$39*'Quarterly Average'!W188</f>
        <v>100.80445309532853</v>
      </c>
      <c r="N2" s="3">
        <f>[1]Area_Weights_Data!$G$41*'Quarterly Average'!X188+[1]Area_Weights_Data!$G$42*'Quarterly Average'!Y188</f>
        <v>66.93865705421625</v>
      </c>
      <c r="O2" s="3">
        <f>[1]Area_Weights_Data!$P$5*'Quarterly Average'!Z188+[1]Area_Weights_Data!$P$6*'Quarterly Average'!AA188</f>
        <v>10.140022460935993</v>
      </c>
      <c r="P2" s="3">
        <f>IF('Quarterly Average'!AC188="na",'Quarterly Average'!AB188,[1]Area_Weights_Data!$P$8*'Quarterly Average'!AB188+[1]Area_Weights_Data!$P$9*'Quarterly Average'!AC188)</f>
        <v>6.625</v>
      </c>
      <c r="Q2" s="3">
        <f>[1]Area_Weights_Data!$P$11*'Quarterly Average'!AD188+[1]Area_Weights_Data!$P$12*'Quarterly Average'!AE188</f>
        <v>18.598090094836671</v>
      </c>
      <c r="R2" s="3">
        <f>[1]Area_Weights_Data!$P$14*'Quarterly Average'!AF188+[1]Area_Weights_Data!$P$15*'Quarterly Average'!AG188</f>
        <v>12.302930555555552</v>
      </c>
      <c r="S2" s="3">
        <f>[1]Area_Weights_Data!$P$20*'Quarterly Average'!AH188+[1]Area_Weights_Data!$P$21*'Quarterly Average'!AI188</f>
        <v>7.0759470094438619</v>
      </c>
      <c r="T2" s="3">
        <f>[1]Area_Weights_Data!$P$23*'Quarterly Average'!AJ188+[1]Area_Weights_Data!$P$24*'Quarterly Average'!AK188</f>
        <v>8.110294117647058</v>
      </c>
      <c r="U2" s="3">
        <f>[1]Area_Weights_Data!$P$26*'Quarterly Average'!AL188+[1]Area_Weights_Data!$P$27*'Quarterly Average'!AM188</f>
        <v>7.3702392578125</v>
      </c>
      <c r="V2" s="3">
        <f>[1]Area_Weights_Data!$P$32*'Quarterly Average'!AN188+[1]Area_Weights_Data!$P$33*'Quarterly Average'!AO188</f>
        <v>12.791261160714285</v>
      </c>
      <c r="W2" s="3">
        <f>[1]Area_Weights_Data!$P$35*'Quarterly Average'!AP188+[1]Area_Weights_Data!$P$36*'Quarterly Average'!AQ188</f>
        <v>5.6129518072289146</v>
      </c>
      <c r="X2" s="3">
        <f>[1]Area_Weights_Data!$P$38*'Quarterly Average'!AR188+[1]Area_Weights_Data!$P$39*'Quarterly Average'!AS188</f>
        <v>6.3057159353348737</v>
      </c>
      <c r="Y2" s="3">
        <f>[1]Area_Weights_Data!$P$41*'Quarterly Average'!AT188+[1]Area_Weights_Data!$P$42*'Quarterly Average'!AU188</f>
        <v>6.853993073751881</v>
      </c>
    </row>
    <row r="3" spans="1:25" x14ac:dyDescent="0.25">
      <c r="A3" s="2">
        <v>1978</v>
      </c>
      <c r="B3" s="2"/>
      <c r="C3" s="2"/>
      <c r="D3" s="3">
        <f>[1]Area_Weights_Data!$G$5*'Quarterly Average'!D189+[1]Area_Weights_Data!$G$6*'Quarterly Average'!E189</f>
        <v>125.50210730972887</v>
      </c>
      <c r="E3" s="3">
        <f>IF('Quarterly Average'!G189="na",'Quarterly Average'!F189,[1]Area_Weights_Data!$G$8*'Quarterly Average'!F189+[1]Area_Weights_Data!$G$9*'Quarterly Average'!G189)</f>
        <v>148.75</v>
      </c>
      <c r="F3" s="3">
        <f>[1]Area_Weights_Data!$G$11*'Quarterly Average'!H189+[1]Area_Weights_Data!$G$12*'Quarterly Average'!I189</f>
        <v>128.05563342074328</v>
      </c>
      <c r="G3" s="3">
        <f>[1]Area_Weights_Data!$G$14*'Quarterly Average'!J189+[1]Area_Weights_Data!$G$15*'Quarterly Average'!K189</f>
        <v>106.87233998680297</v>
      </c>
      <c r="H3" s="3">
        <f>[1]Area_Weights_Data!$G$20*'Quarterly Average'!L189+[1]Area_Weights_Data!$G$21*'Quarterly Average'!M189</f>
        <v>145.11404001798562</v>
      </c>
      <c r="I3" s="3">
        <f>[1]Area_Weights_Data!$G$23*'Quarterly Average'!N189+[1]Area_Weights_Data!$G$24*'Quarterly Average'!O189</f>
        <v>152.1074983211067</v>
      </c>
      <c r="J3" s="3">
        <f>[1]Area_Weights_Data!$G$26*'Quarterly Average'!P189+[1]Area_Weights_Data!$G$27*'Quarterly Average'!Q189</f>
        <v>107.48203565581227</v>
      </c>
      <c r="K3" s="3">
        <f>[1]Area_Weights_Data!$G$32*'Quarterly Average'!R189+[1]Area_Weights_Data!$G$33*'Quarterly Average'!S189</f>
        <v>126.8964173496895</v>
      </c>
      <c r="L3" s="3">
        <f>[1]Area_Weights_Data!$G$35*'Quarterly Average'!T189+[1]Area_Weights_Data!$G$36*'Quarterly Average'!U189</f>
        <v>57.012897914379806</v>
      </c>
      <c r="M3" s="3">
        <f>[1]Area_Weights_Data!$G$38*'Quarterly Average'!V189+[1]Area_Weights_Data!$G$39*'Quarterly Average'!W189</f>
        <v>143.84570831750852</v>
      </c>
      <c r="N3" s="3">
        <f>[1]Area_Weights_Data!$G$41*'Quarterly Average'!X189+[1]Area_Weights_Data!$G$42*'Quarterly Average'!Y189</f>
        <v>83.272593072932551</v>
      </c>
      <c r="O3" s="3">
        <f>[1]Area_Weights_Data!$P$5*'Quarterly Average'!Z189+[1]Area_Weights_Data!$P$6*'Quarterly Average'!AA189</f>
        <v>11.206538073563223</v>
      </c>
      <c r="P3" s="3">
        <f>IF('Quarterly Average'!AC189="na",'Quarterly Average'!AB189,[1]Area_Weights_Data!$P$8*'Quarterly Average'!AB189+[1]Area_Weights_Data!$P$9*'Quarterly Average'!AC189)</f>
        <v>8.5875000000000004</v>
      </c>
      <c r="Q3" s="3">
        <f>[1]Area_Weights_Data!$P$11*'Quarterly Average'!AD189+[1]Area_Weights_Data!$P$12*'Quarterly Average'!AE189</f>
        <v>18.607876712328768</v>
      </c>
      <c r="R3" s="3">
        <f>[1]Area_Weights_Data!$P$14*'Quarterly Average'!AF189+[1]Area_Weights_Data!$P$15*'Quarterly Average'!AG189</f>
        <v>13.241180555555552</v>
      </c>
      <c r="S3" s="3">
        <f>[1]Area_Weights_Data!$P$20*'Quarterly Average'!AH189+[1]Area_Weights_Data!$P$21*'Quarterly Average'!AI189</f>
        <v>8.0271838929695694</v>
      </c>
      <c r="T3" s="3">
        <f>[1]Area_Weights_Data!$P$23*'Quarterly Average'!AJ189+[1]Area_Weights_Data!$P$24*'Quarterly Average'!AK189</f>
        <v>10.261988491048593</v>
      </c>
      <c r="U3" s="3">
        <f>[1]Area_Weights_Data!$P$26*'Quarterly Average'!AL189+[1]Area_Weights_Data!$P$27*'Quarterly Average'!AM189</f>
        <v>7.8110351562500009</v>
      </c>
      <c r="V3" s="3">
        <f>[1]Area_Weights_Data!$P$32*'Quarterly Average'!AN189+[1]Area_Weights_Data!$P$33*'Quarterly Average'!AO189</f>
        <v>13.997305484693875</v>
      </c>
      <c r="W3" s="3">
        <f>[1]Area_Weights_Data!$P$35*'Quarterly Average'!AP189+[1]Area_Weights_Data!$P$36*'Quarterly Average'!AQ189</f>
        <v>6.0391566265060233</v>
      </c>
      <c r="X3" s="3">
        <f>[1]Area_Weights_Data!$P$38*'Quarterly Average'!AR189+[1]Area_Weights_Data!$P$39*'Quarterly Average'!AS189</f>
        <v>7.7554272517321028</v>
      </c>
      <c r="Y3" s="3">
        <f>[1]Area_Weights_Data!$P$41*'Quarterly Average'!AT189+[1]Area_Weights_Data!$P$42*'Quarterly Average'!AU189</f>
        <v>6.8636935331726265</v>
      </c>
    </row>
    <row r="4" spans="1:25" x14ac:dyDescent="0.25">
      <c r="A4" s="2">
        <v>1979</v>
      </c>
      <c r="B4" s="2"/>
      <c r="C4" s="2"/>
      <c r="D4" s="3">
        <f>[1]Area_Weights_Data!$G$5*'Quarterly Average'!D190+[1]Area_Weights_Data!$G$6*'Quarterly Average'!E190</f>
        <v>157.14561912840975</v>
      </c>
      <c r="E4" s="3">
        <f>IF('Quarterly Average'!G190="na",'Quarterly Average'!F190,[1]Area_Weights_Data!$G$8*'Quarterly Average'!F190+[1]Area_Weights_Data!$G$9*'Quarterly Average'!G190)</f>
        <v>185.5</v>
      </c>
      <c r="F4" s="3">
        <f>[1]Area_Weights_Data!$G$11*'Quarterly Average'!H190+[1]Area_Weights_Data!$G$12*'Quarterly Average'!I190</f>
        <v>156.69206076498779</v>
      </c>
      <c r="G4" s="3">
        <f>[1]Area_Weights_Data!$G$14*'Quarterly Average'!J190+[1]Area_Weights_Data!$G$15*'Quarterly Average'!K190</f>
        <v>135.71591471461556</v>
      </c>
      <c r="H4" s="3">
        <f>[1]Area_Weights_Data!$G$20*'Quarterly Average'!L190+[1]Area_Weights_Data!$G$21*'Quarterly Average'!M190</f>
        <v>176.31909004046764</v>
      </c>
      <c r="I4" s="3">
        <f>[1]Area_Weights_Data!$G$23*'Quarterly Average'!N190+[1]Area_Weights_Data!$G$24*'Quarterly Average'!O190</f>
        <v>184.86673900155705</v>
      </c>
      <c r="J4" s="3">
        <f>[1]Area_Weights_Data!$G$26*'Quarterly Average'!P190+[1]Area_Weights_Data!$G$27*'Quarterly Average'!Q190</f>
        <v>138.91026923776607</v>
      </c>
      <c r="K4" s="3">
        <f>[1]Area_Weights_Data!$G$32*'Quarterly Average'!R190+[1]Area_Weights_Data!$G$33*'Quarterly Average'!S190</f>
        <v>158.1097080842041</v>
      </c>
      <c r="L4" s="3">
        <f>[1]Area_Weights_Data!$G$35*'Quarterly Average'!T190+[1]Area_Weights_Data!$G$36*'Quarterly Average'!U190</f>
        <v>62.292261251372111</v>
      </c>
      <c r="M4" s="3">
        <f>[1]Area_Weights_Data!$G$38*'Quarterly Average'!V190+[1]Area_Weights_Data!$G$39*'Quarterly Average'!W190</f>
        <v>186.1023072540828</v>
      </c>
      <c r="N4" s="3">
        <f>[1]Area_Weights_Data!$G$41*'Quarterly Average'!X190+[1]Area_Weights_Data!$G$42*'Quarterly Average'!Y190</f>
        <v>91.847468594242713</v>
      </c>
      <c r="O4" s="3">
        <f>[1]Area_Weights_Data!$P$5*'Quarterly Average'!Z190+[1]Area_Weights_Data!$P$6*'Quarterly Average'!AA190</f>
        <v>12.09630646756986</v>
      </c>
      <c r="P4" s="3">
        <f>IF('Quarterly Average'!AC190="na",'Quarterly Average'!AB190,[1]Area_Weights_Data!$P$8*'Quarterly Average'!AB190+[1]Area_Weights_Data!$P$9*'Quarterly Average'!AC190)</f>
        <v>9.625</v>
      </c>
      <c r="Q4" s="3">
        <f>[1]Area_Weights_Data!$P$11*'Quarterly Average'!AD190+[1]Area_Weights_Data!$P$12*'Quarterly Average'!AE190</f>
        <v>21.468190200210749</v>
      </c>
      <c r="R4" s="3">
        <f>[1]Area_Weights_Data!$P$14*'Quarterly Average'!AF190+[1]Area_Weights_Data!$P$15*'Quarterly Average'!AG190</f>
        <v>15.771666666666661</v>
      </c>
      <c r="S4" s="3">
        <f>[1]Area_Weights_Data!$P$20*'Quarterly Average'!AH190+[1]Area_Weights_Data!$P$21*'Quarterly Average'!AI190</f>
        <v>8.7119622245540391</v>
      </c>
      <c r="T4" s="3">
        <f>[1]Area_Weights_Data!$P$23*'Quarterly Average'!AJ190+[1]Area_Weights_Data!$P$24*'Quarterly Average'!AK190</f>
        <v>10.199488491048593</v>
      </c>
      <c r="U4" s="3">
        <f>[1]Area_Weights_Data!$P$26*'Quarterly Average'!AL190+[1]Area_Weights_Data!$P$27*'Quarterly Average'!AM190</f>
        <v>7.7008056640625</v>
      </c>
      <c r="V4" s="3">
        <f>[1]Area_Weights_Data!$P$32*'Quarterly Average'!AN190+[1]Area_Weights_Data!$P$33*'Quarterly Average'!AO190</f>
        <v>12.767780612244898</v>
      </c>
      <c r="W4" s="3">
        <f>[1]Area_Weights_Data!$P$35*'Quarterly Average'!AP190+[1]Area_Weights_Data!$P$36*'Quarterly Average'!AQ190</f>
        <v>5.9216867469879508</v>
      </c>
      <c r="X4" s="3">
        <f>[1]Area_Weights_Data!$P$38*'Quarterly Average'!AR190+[1]Area_Weights_Data!$P$39*'Quarterly Average'!AS190</f>
        <v>9.2214203233256349</v>
      </c>
      <c r="Y4" s="3">
        <f>[1]Area_Weights_Data!$P$41*'Quarterly Average'!AT190+[1]Area_Weights_Data!$P$42*'Quarterly Average'!AU190</f>
        <v>7.0850092146176182</v>
      </c>
    </row>
    <row r="5" spans="1:25" x14ac:dyDescent="0.25">
      <c r="A5" s="2">
        <v>1980</v>
      </c>
      <c r="B5" s="2"/>
      <c r="C5" s="2"/>
      <c r="D5" s="3">
        <f>[1]Area_Weights_Data!$G$5*'Quarterly Average'!D191+[1]Area_Weights_Data!$G$6*'Quarterly Average'!E191</f>
        <v>119.94290542384759</v>
      </c>
      <c r="E5" s="3">
        <f>IF('Quarterly Average'!G191="na",'Quarterly Average'!F191,[1]Area_Weights_Data!$G$8*'Quarterly Average'!F191+[1]Area_Weights_Data!$G$9*'Quarterly Average'!G191)</f>
        <v>168</v>
      </c>
      <c r="F5" s="3">
        <f>[1]Area_Weights_Data!$G$11*'Quarterly Average'!H191+[1]Area_Weights_Data!$G$12*'Quarterly Average'!I191</f>
        <v>116.61203544624287</v>
      </c>
      <c r="G5" s="3">
        <f>[1]Area_Weights_Data!$G$14*'Quarterly Average'!J191+[1]Area_Weights_Data!$G$15*'Quarterly Average'!K191</f>
        <v>114.28095100626851</v>
      </c>
      <c r="H5" s="3">
        <f>[1]Area_Weights_Data!$G$20*'Quarterly Average'!L191+[1]Area_Weights_Data!$G$21*'Quarterly Average'!M191</f>
        <v>166.06631491681657</v>
      </c>
      <c r="I5" s="3">
        <f>[1]Area_Weights_Data!$G$23*'Quarterly Average'!N191+[1]Area_Weights_Data!$G$24*'Quarterly Average'!O191</f>
        <v>150.09526405796967</v>
      </c>
      <c r="J5" s="3">
        <f>[1]Area_Weights_Data!$G$26*'Quarterly Average'!P191+[1]Area_Weights_Data!$G$27*'Quarterly Average'!Q191</f>
        <v>116.09655266509006</v>
      </c>
      <c r="K5" s="3">
        <f>[1]Area_Weights_Data!$G$32*'Quarterly Average'!R191+[1]Area_Weights_Data!$G$33*'Quarterly Average'!S191</f>
        <v>129.00605458125091</v>
      </c>
      <c r="L5" s="3">
        <f>[1]Area_Weights_Data!$G$35*'Quarterly Average'!T191+[1]Area_Weights_Data!$G$36*'Quarterly Average'!U191</f>
        <v>58.664379802414928</v>
      </c>
      <c r="M5" s="3">
        <f>[1]Area_Weights_Data!$G$38*'Quarterly Average'!V191+[1]Area_Weights_Data!$G$39*'Quarterly Average'!W191</f>
        <v>176.03465628560576</v>
      </c>
      <c r="N5" s="3">
        <f>[1]Area_Weights_Data!$G$41*'Quarterly Average'!X191+[1]Area_Weights_Data!$G$42*'Quarterly Average'!Y191</f>
        <v>76.484267686400145</v>
      </c>
      <c r="O5" s="3">
        <f>[1]Area_Weights_Data!$P$5*'Quarterly Average'!Z191+[1]Area_Weights_Data!$P$6*'Quarterly Average'!AA191</f>
        <v>13.492579322442374</v>
      </c>
      <c r="P5" s="3">
        <f>IF('Quarterly Average'!AC191="na",'Quarterly Average'!AB191,[1]Area_Weights_Data!$P$8*'Quarterly Average'!AB191+[1]Area_Weights_Data!$P$9*'Quarterly Average'!AC191)</f>
        <v>10.875</v>
      </c>
      <c r="Q5" s="3">
        <f>[1]Area_Weights_Data!$P$11*'Quarterly Average'!AD191+[1]Area_Weights_Data!$P$12*'Quarterly Average'!AE191</f>
        <v>25.35300316122234</v>
      </c>
      <c r="R5" s="3">
        <f>[1]Area_Weights_Data!$P$14*'Quarterly Average'!AF191+[1]Area_Weights_Data!$P$15*'Quarterly Average'!AG191</f>
        <v>18.482013888888883</v>
      </c>
      <c r="S5" s="3">
        <f>[1]Area_Weights_Data!$P$20*'Quarterly Average'!AH191+[1]Area_Weights_Data!$P$21*'Quarterly Average'!AI191</f>
        <v>10.230240031479539</v>
      </c>
      <c r="T5" s="3">
        <f>[1]Area_Weights_Data!$P$23*'Quarterly Average'!AJ191+[1]Area_Weights_Data!$P$24*'Quarterly Average'!AK191</f>
        <v>11.134910485933503</v>
      </c>
      <c r="U5" s="3">
        <f>[1]Area_Weights_Data!$P$26*'Quarterly Average'!AL191+[1]Area_Weights_Data!$P$27*'Quarterly Average'!AM191</f>
        <v>7.9477539062500027</v>
      </c>
      <c r="V5" s="3">
        <f>[1]Area_Weights_Data!$P$32*'Quarterly Average'!AN191+[1]Area_Weights_Data!$P$33*'Quarterly Average'!AO191</f>
        <v>13.123697385204084</v>
      </c>
      <c r="W5" s="3">
        <f>[1]Area_Weights_Data!$P$35*'Quarterly Average'!AP191+[1]Area_Weights_Data!$P$36*'Quarterly Average'!AQ191</f>
        <v>5.5763052208835342</v>
      </c>
      <c r="X5" s="3">
        <f>[1]Area_Weights_Data!$P$38*'Quarterly Average'!AR191+[1]Area_Weights_Data!$P$39*'Quarterly Average'!AS191</f>
        <v>9.2771362586605086</v>
      </c>
      <c r="Y5" s="3">
        <f>[1]Area_Weights_Data!$P$41*'Quarterly Average'!AT191+[1]Area_Weights_Data!$P$42*'Quarterly Average'!AU191</f>
        <v>8.807473447926494</v>
      </c>
    </row>
    <row r="6" spans="1:25" x14ac:dyDescent="0.25">
      <c r="A6" s="2">
        <v>1981</v>
      </c>
      <c r="B6" s="2"/>
      <c r="C6" s="2"/>
      <c r="D6" s="3">
        <f>[1]Area_Weights_Data!$G$5*'Quarterly Average'!D192+[1]Area_Weights_Data!$G$6*'Quarterly Average'!E192</f>
        <v>145.38360980193534</v>
      </c>
      <c r="E6" s="3">
        <f>IF('Quarterly Average'!G192="na",'Quarterly Average'!F192,[1]Area_Weights_Data!$G$8*'Quarterly Average'!F192+[1]Area_Weights_Data!$G$9*'Quarterly Average'!G192)</f>
        <v>181.25</v>
      </c>
      <c r="F6" s="3">
        <f>[1]Area_Weights_Data!$G$11*'Quarterly Average'!H192+[1]Area_Weights_Data!$G$12*'Quarterly Average'!I192</f>
        <v>148.45883443349305</v>
      </c>
      <c r="G6" s="3">
        <f>[1]Area_Weights_Data!$G$14*'Quarterly Average'!J192+[1]Area_Weights_Data!$G$15*'Quarterly Average'!K192</f>
        <v>145.75296931705702</v>
      </c>
      <c r="H6" s="3">
        <f>[1]Area_Weights_Data!$G$20*'Quarterly Average'!L192+[1]Area_Weights_Data!$G$21*'Quarterly Average'!M192</f>
        <v>190.24555980215828</v>
      </c>
      <c r="I6" s="3">
        <f>[1]Area_Weights_Data!$G$23*'Quarterly Average'!N192+[1]Area_Weights_Data!$G$24*'Quarterly Average'!O192</f>
        <v>179.18897695587088</v>
      </c>
      <c r="J6" s="3">
        <f>[1]Area_Weights_Data!$G$26*'Quarterly Average'!P192+[1]Area_Weights_Data!$G$27*'Quarterly Average'!Q192</f>
        <v>147.74331453520102</v>
      </c>
      <c r="K6" s="3">
        <f>[1]Area_Weights_Data!$G$32*'Quarterly Average'!R192+[1]Area_Weights_Data!$G$33*'Quarterly Average'!S192</f>
        <v>147.10775243980007</v>
      </c>
      <c r="L6" s="3">
        <f>[1]Area_Weights_Data!$G$35*'Quarterly Average'!T192+[1]Area_Weights_Data!$G$36*'Quarterly Average'!U192</f>
        <v>66.748993779729233</v>
      </c>
      <c r="M6" s="3">
        <f>[1]Area_Weights_Data!$G$38*'Quarterly Average'!V192+[1]Area_Weights_Data!$G$39*'Quarterly Average'!W192</f>
        <v>195.84570831750852</v>
      </c>
      <c r="N6" s="3">
        <f>[1]Area_Weights_Data!$G$41*'Quarterly Average'!X192+[1]Area_Weights_Data!$G$42*'Quarterly Average'!Y192</f>
        <v>78.069656677008084</v>
      </c>
      <c r="O6" s="3">
        <f>[1]Area_Weights_Data!$P$5*'Quarterly Average'!Z192+[1]Area_Weights_Data!$P$6*'Quarterly Average'!AA192</f>
        <v>15.751255496770714</v>
      </c>
      <c r="P6" s="3">
        <f>IF('Quarterly Average'!AC192="na",'Quarterly Average'!AB192,[1]Area_Weights_Data!$P$8*'Quarterly Average'!AB192+[1]Area_Weights_Data!$P$9*'Quarterly Average'!AC192)</f>
        <v>11.625</v>
      </c>
      <c r="Q6" s="3">
        <f>[1]Area_Weights_Data!$P$11*'Quarterly Average'!AD192+[1]Area_Weights_Data!$P$12*'Quarterly Average'!AE192</f>
        <v>26.034378292939937</v>
      </c>
      <c r="R6" s="3">
        <f>[1]Area_Weights_Data!$P$14*'Quarterly Average'!AF192+[1]Area_Weights_Data!$P$15*'Quarterly Average'!AG192</f>
        <v>19.52152777777777</v>
      </c>
      <c r="S6" s="3">
        <f>[1]Area_Weights_Data!$P$20*'Quarterly Average'!AH192+[1]Area_Weights_Data!$P$21*'Quarterly Average'!AI192</f>
        <v>11.301613326337881</v>
      </c>
      <c r="T6" s="3">
        <f>[1]Area_Weights_Data!$P$23*'Quarterly Average'!AJ192+[1]Area_Weights_Data!$P$24*'Quarterly Average'!AK192</f>
        <v>11.79923273657289</v>
      </c>
      <c r="U6" s="3">
        <f>[1]Area_Weights_Data!$P$26*'Quarterly Average'!AL192+[1]Area_Weights_Data!$P$27*'Quarterly Average'!AM192</f>
        <v>8.5479736328125036</v>
      </c>
      <c r="V6" s="3">
        <f>[1]Area_Weights_Data!$P$32*'Quarterly Average'!AN192+[1]Area_Weights_Data!$P$33*'Quarterly Average'!AO192</f>
        <v>12.83702487244898</v>
      </c>
      <c r="W6" s="3">
        <f>[1]Area_Weights_Data!$P$35*'Quarterly Average'!AP192+[1]Area_Weights_Data!$P$36*'Quarterly Average'!AQ192</f>
        <v>5.5361445783132535</v>
      </c>
      <c r="X6" s="3">
        <f>[1]Area_Weights_Data!$P$38*'Quarterly Average'!AR192+[1]Area_Weights_Data!$P$39*'Quarterly Average'!AS192</f>
        <v>10.445005773672056</v>
      </c>
      <c r="Y6" s="3">
        <f>[1]Area_Weights_Data!$P$41*'Quarterly Average'!AT192+[1]Area_Weights_Data!$P$42*'Quarterly Average'!AU192</f>
        <v>8.9822695035461013</v>
      </c>
    </row>
    <row r="7" spans="1:25" x14ac:dyDescent="0.25">
      <c r="A7" s="2">
        <v>1982</v>
      </c>
      <c r="B7" s="2"/>
      <c r="C7" s="2"/>
      <c r="D7" s="3">
        <f>[1]Area_Weights_Data!$G$5*'Quarterly Average'!D193+[1]Area_Weights_Data!$G$6*'Quarterly Average'!E193</f>
        <v>138.36180414516579</v>
      </c>
      <c r="E7" s="3">
        <f>IF('Quarterly Average'!G193="na",'Quarterly Average'!F193,[1]Area_Weights_Data!$G$8*'Quarterly Average'!F193+[1]Area_Weights_Data!$G$9*'Quarterly Average'!G193)</f>
        <v>155.75</v>
      </c>
      <c r="F7" s="3">
        <f>[1]Area_Weights_Data!$G$11*'Quarterly Average'!H193+[1]Area_Weights_Data!$G$12*'Quarterly Average'!I193</f>
        <v>142.91766886698613</v>
      </c>
      <c r="G7" s="3">
        <f>[1]Area_Weights_Data!$G$14*'Quarterly Average'!J193+[1]Area_Weights_Data!$G$15*'Quarterly Average'!K193</f>
        <v>139.44259320356312</v>
      </c>
      <c r="H7" s="3">
        <f>[1]Area_Weights_Data!$G$20*'Quarterly Average'!L193+[1]Area_Weights_Data!$G$21*'Quarterly Average'!M193</f>
        <v>150.84101000449641</v>
      </c>
      <c r="I7" s="3">
        <f>[1]Area_Weights_Data!$G$23*'Quarterly Average'!N193+[1]Area_Weights_Data!$G$24*'Quarterly Average'!O193</f>
        <v>139.40437701265668</v>
      </c>
      <c r="J7" s="3">
        <f>[1]Area_Weights_Data!$G$26*'Quarterly Average'!P193+[1]Area_Weights_Data!$G$27*'Quarterly Average'!Q193</f>
        <v>130.22630525741312</v>
      </c>
      <c r="K7" s="3">
        <f>[1]Area_Weights_Data!$G$32*'Quarterly Average'!R193+[1]Area_Weights_Data!$G$33*'Quarterly Average'!S193</f>
        <v>144.80274452218686</v>
      </c>
      <c r="L7" s="3">
        <f>'Quarterly Average'!T193</f>
        <v>56.865269461077844</v>
      </c>
      <c r="M7" s="3">
        <f>[1]Area_Weights_Data!$G$38*'Quarterly Average'!V193+[1]Area_Weights_Data!$G$39*'Quarterly Average'!W193</f>
        <v>161.30651823015572</v>
      </c>
      <c r="N7" s="3">
        <f>[1]Area_Weights_Data!$G$41*'Quarterly Average'!X193+[1]Area_Weights_Data!$G$42*'Quarterly Average'!Y193</f>
        <v>80.595459960838156</v>
      </c>
      <c r="O7" s="3">
        <f>[1]Area_Weights_Data!$P$5*'Quarterly Average'!Z193+[1]Area_Weights_Data!$P$6*'Quarterly Average'!AA193</f>
        <v>15.624327170716079</v>
      </c>
      <c r="P7" s="3">
        <f>IF('Quarterly Average'!AC193="na",'Quarterly Average'!AB193,[1]Area_Weights_Data!$P$8*'Quarterly Average'!AB193+[1]Area_Weights_Data!$P$9*'Quarterly Average'!AC193)</f>
        <v>16</v>
      </c>
      <c r="Q7" s="3">
        <f>[1]Area_Weights_Data!$P$11*'Quarterly Average'!AD193+[1]Area_Weights_Data!$P$12*'Quarterly Average'!AE193</f>
        <v>28.509878819810332</v>
      </c>
      <c r="R7" s="3">
        <f>[1]Area_Weights_Data!$P$14*'Quarterly Average'!AF193+[1]Area_Weights_Data!$P$15*'Quarterly Average'!AG193</f>
        <v>20.478472222222216</v>
      </c>
      <c r="S7" s="3">
        <f>[1]Area_Weights_Data!$P$20*'Quarterly Average'!AH193+[1]Area_Weights_Data!$P$21*'Quarterly Average'!AI193</f>
        <v>15.989113326337881</v>
      </c>
      <c r="T7" s="3">
        <f>[1]Area_Weights_Data!$P$23*'Quarterly Average'!AJ193+[1]Area_Weights_Data!$P$24*'Quarterly Average'!AK193</f>
        <v>12.37787723785166</v>
      </c>
      <c r="U7" s="3">
        <f>[1]Area_Weights_Data!$P$26*'Quarterly Average'!AL193+[1]Area_Weights_Data!$P$27*'Quarterly Average'!AM193</f>
        <v>8.7396240234375018</v>
      </c>
      <c r="V7" s="3">
        <f>[1]Area_Weights_Data!$P$32*'Quarterly Average'!AN193+[1]Area_Weights_Data!$P$33*'Quarterly Average'!AO193</f>
        <v>14.579942602040816</v>
      </c>
      <c r="W7" s="3">
        <f>[1]Area_Weights_Data!$P$35*'Quarterly Average'!AP193+[1]Area_Weights_Data!$P$36*'Quarterly Average'!AQ193</f>
        <v>4.831325301204819</v>
      </c>
      <c r="X7" s="3">
        <f>[1]Area_Weights_Data!$P$38*'Quarterly Average'!AR193+[1]Area_Weights_Data!$P$39*'Quarterly Average'!AS193</f>
        <v>14.222142032332565</v>
      </c>
      <c r="Y7" s="3">
        <f>[1]Area_Weights_Data!$P$41*'Quarterly Average'!AT193+[1]Area_Weights_Data!$P$42*'Quarterly Average'!AU193</f>
        <v>10.245503506795238</v>
      </c>
    </row>
    <row r="8" spans="1:25" x14ac:dyDescent="0.25">
      <c r="A8" s="2">
        <v>1983</v>
      </c>
      <c r="B8" s="2"/>
      <c r="C8" s="2"/>
      <c r="D8" s="3">
        <f>[1]Area_Weights_Data!$G$5*'Quarterly Average'!D194+[1]Area_Weights_Data!$G$6*'Quarterly Average'!E194</f>
        <v>176.10623673712161</v>
      </c>
      <c r="E8" s="3">
        <f>IF('Quarterly Average'!G194="na",'Quarterly Average'!F194,[1]Area_Weights_Data!$G$8*'Quarterly Average'!F194+[1]Area_Weights_Data!$G$9*'Quarterly Average'!G194)</f>
        <v>165</v>
      </c>
      <c r="F8" s="3">
        <f>[1]Area_Weights_Data!$G$11*'Quarterly Average'!H194+[1]Area_Weights_Data!$G$12*'Quarterly Average'!I194</f>
        <v>176.51523645899266</v>
      </c>
      <c r="G8" s="3">
        <f>[1]Area_Weights_Data!$G$14*'Quarterly Average'!J194+[1]Area_Weights_Data!$G$15*'Quarterly Average'!K194</f>
        <v>157.75204140547669</v>
      </c>
      <c r="H8" s="3">
        <f>[1]Area_Weights_Data!$G$20*'Quarterly Average'!L194+[1]Area_Weights_Data!$G$21*'Quarterly Average'!M194</f>
        <v>158.772474988759</v>
      </c>
      <c r="I8" s="3">
        <f>[1]Area_Weights_Data!$G$23*'Quarterly Average'!N194+[1]Area_Weights_Data!$G$24*'Quarterly Average'!O194</f>
        <v>154.77670674381679</v>
      </c>
      <c r="J8" s="3">
        <f>[1]Area_Weights_Data!$G$26*'Quarterly Average'!P194+[1]Area_Weights_Data!$G$27*'Quarterly Average'!Q194</f>
        <v>150.72348553756601</v>
      </c>
      <c r="K8" s="3">
        <f>[1]Area_Weights_Data!$G$32*'Quarterly Average'!R194+[1]Area_Weights_Data!$G$33*'Quarterly Average'!S194</f>
        <v>171.01382938664244</v>
      </c>
      <c r="L8" s="3">
        <f>[1]Area_Weights_Data!$G$35*'Quarterly Average'!T194+[1]Area_Weights_Data!$G$36*'Quarterly Average'!U194</f>
        <v>83.704171240395169</v>
      </c>
      <c r="M8" s="3">
        <f>[1]Area_Weights_Data!$G$38*'Quarterly Average'!V194+[1]Area_Weights_Data!$G$39*'Quarterly Average'!W194</f>
        <v>167.19141663501708</v>
      </c>
      <c r="N8" s="3">
        <f>[1]Area_Weights_Data!$G$41*'Quarterly Average'!X194+[1]Area_Weights_Data!$G$42*'Quarterly Average'!Y194</f>
        <v>107.6091051266402</v>
      </c>
      <c r="O8" s="3">
        <f>[1]Area_Weights_Data!$P$5*'Quarterly Average'!Z194+[1]Area_Weights_Data!$P$6*'Quarterly Average'!AA194</f>
        <v>16.828648845064762</v>
      </c>
      <c r="P8" s="3">
        <f>IF('Quarterly Average'!AC194="na",'Quarterly Average'!AB194,[1]Area_Weights_Data!$P$8*'Quarterly Average'!AB194+[1]Area_Weights_Data!$P$9*'Quarterly Average'!AC194)</f>
        <v>16.875</v>
      </c>
      <c r="Q8" s="3">
        <f>[1]Area_Weights_Data!$P$11*'Quarterly Average'!AD194+[1]Area_Weights_Data!$P$12*'Quarterly Average'!AE194</f>
        <v>28.72800316122234</v>
      </c>
      <c r="R8" s="3">
        <f>[1]Area_Weights_Data!$P$14*'Quarterly Average'!AF194+[1]Area_Weights_Data!$P$15*'Quarterly Average'!AG194</f>
        <v>20.886249999999993</v>
      </c>
      <c r="S8" s="3">
        <f>[1]Area_Weights_Data!$P$20*'Quarterly Average'!AH194+[1]Area_Weights_Data!$P$21*'Quarterly Average'!AI194</f>
        <v>17.397625918153203</v>
      </c>
      <c r="T8" s="3">
        <f>[1]Area_Weights_Data!$P$23*'Quarterly Average'!AJ194+[1]Area_Weights_Data!$P$24*'Quarterly Average'!AK194</f>
        <v>13.542199488491047</v>
      </c>
      <c r="U8" s="3">
        <f>[1]Area_Weights_Data!$P$26*'Quarterly Average'!AL194+[1]Area_Weights_Data!$P$27*'Quarterly Average'!AM194</f>
        <v>9.5852050781250018</v>
      </c>
      <c r="V8" s="3">
        <f>[1]Area_Weights_Data!$P$32*'Quarterly Average'!AN194+[1]Area_Weights_Data!$P$33*'Quarterly Average'!AO194</f>
        <v>15.941651785714285</v>
      </c>
      <c r="W8" s="3">
        <f>[1]Area_Weights_Data!$P$35*'Quarterly Average'!AP194+[1]Area_Weights_Data!$P$36*'Quarterly Average'!AQ194</f>
        <v>7.3132530120481913</v>
      </c>
      <c r="X8" s="3">
        <f>[1]Area_Weights_Data!$P$38*'Quarterly Average'!AR194+[1]Area_Weights_Data!$P$39*'Quarterly Average'!AS194</f>
        <v>14.818562355658202</v>
      </c>
      <c r="Y8" s="3">
        <f>[1]Area_Weights_Data!$P$41*'Quarterly Average'!AT194+[1]Area_Weights_Data!$P$42*'Quarterly Average'!AU194</f>
        <v>10.092718814414985</v>
      </c>
    </row>
    <row r="9" spans="1:25" x14ac:dyDescent="0.25">
      <c r="A9" s="2">
        <v>1984</v>
      </c>
      <c r="B9" s="2"/>
      <c r="C9" s="2"/>
      <c r="D9" s="3">
        <f>[1]Area_Weights_Data!$G$5*'Quarterly Average'!D195+[1]Area_Weights_Data!$G$6*'Quarterly Average'!E195</f>
        <v>159.68144559338072</v>
      </c>
      <c r="E9" s="3">
        <f>IF('Quarterly Average'!G195="na",'Quarterly Average'!F195,[1]Area_Weights_Data!$G$8*'Quarterly Average'!F195+[1]Area_Weights_Data!$G$9*'Quarterly Average'!G195)</f>
        <v>160.25</v>
      </c>
      <c r="F9" s="3">
        <f>[1]Area_Weights_Data!$G$11*'Quarterly Average'!H195+[1]Area_Weights_Data!$G$12*'Quarterly Average'!I195</f>
        <v>168.04801519124695</v>
      </c>
      <c r="G9" s="3">
        <f>[1]Area_Weights_Data!$G$14*'Quarterly Average'!J195+[1]Area_Weights_Data!$G$15*'Quarterly Average'!K195</f>
        <v>148.62019548003951</v>
      </c>
      <c r="H9" s="3">
        <f>[1]Area_Weights_Data!$G$20*'Quarterly Average'!L195+[1]Area_Weights_Data!$G$21*'Quarterly Average'!M195</f>
        <v>155.04439495278777</v>
      </c>
      <c r="I9" s="3">
        <f>[1]Area_Weights_Data!$G$23*'Quarterly Average'!N195+[1]Area_Weights_Data!$G$24*'Quarterly Average'!O195</f>
        <v>154.35278678373606</v>
      </c>
      <c r="J9" s="3">
        <f>[1]Area_Weights_Data!$G$26*'Quarterly Average'!P195+[1]Area_Weights_Data!$G$27*'Quarterly Average'!Q195</f>
        <v>149.30243769328726</v>
      </c>
      <c r="K9" s="3">
        <f>[1]Area_Weights_Data!$G$32*'Quarterly Average'!R195+[1]Area_Weights_Data!$G$33*'Quarterly Average'!S195</f>
        <v>163.74544346509163</v>
      </c>
      <c r="L9" s="3">
        <f>[1]Area_Weights_Data!$G$35*'Quarterly Average'!T195+[1]Area_Weights_Data!$G$36*'Quarterly Average'!U195</f>
        <v>79.358214416392244</v>
      </c>
      <c r="M9" s="3">
        <f>[1]Area_Weights_Data!$G$38*'Quarterly Average'!V195+[1]Area_Weights_Data!$G$39*'Quarterly Average'!W195</f>
        <v>154.41955469046715</v>
      </c>
      <c r="N9" s="3">
        <f>[1]Area_Weights_Data!$G$41*'Quarterly Average'!X195+[1]Area_Weights_Data!$G$42*'Quarterly Average'!Y195</f>
        <v>118.03888617638081</v>
      </c>
      <c r="O9" s="3">
        <f>[1]Area_Weights_Data!$P$5*'Quarterly Average'!Z195+[1]Area_Weights_Data!$P$6*'Quarterly Average'!AA195</f>
        <v>16.471810443074041</v>
      </c>
      <c r="P9" s="3">
        <f>IF('Quarterly Average'!AC195="na",'Quarterly Average'!AB195,[1]Area_Weights_Data!$P$8*'Quarterly Average'!AB195+[1]Area_Weights_Data!$P$9*'Quarterly Average'!AC195)</f>
        <v>19</v>
      </c>
      <c r="Q9" s="3">
        <f>[1]Area_Weights_Data!$P$11*'Quarterly Average'!AD195+[1]Area_Weights_Data!$P$12*'Quarterly Average'!AE195</f>
        <v>31.085814014752373</v>
      </c>
      <c r="R9" s="3">
        <f>[1]Area_Weights_Data!$P$14*'Quarterly Average'!AF195+[1]Area_Weights_Data!$P$15*'Quarterly Average'!AG195</f>
        <v>19.913055555555548</v>
      </c>
      <c r="S9" s="3">
        <f>[1]Area_Weights_Data!$P$20*'Quarterly Average'!AH195+[1]Area_Weights_Data!$P$21*'Quarterly Average'!AI195</f>
        <v>18.1575944386149</v>
      </c>
      <c r="T9" s="3">
        <f>[1]Area_Weights_Data!$P$23*'Quarterly Average'!AJ195+[1]Area_Weights_Data!$P$24*'Quarterly Average'!AK195</f>
        <v>14.259910485933501</v>
      </c>
      <c r="U9" s="3">
        <f>[1]Area_Weights_Data!$P$26*'Quarterly Average'!AL195+[1]Area_Weights_Data!$P$27*'Quarterly Average'!AM195</f>
        <v>10.125488281250002</v>
      </c>
      <c r="V9" s="3">
        <f>[1]Area_Weights_Data!$P$32*'Quarterly Average'!AN195+[1]Area_Weights_Data!$P$33*'Quarterly Average'!AO195</f>
        <v>16.42469706632653</v>
      </c>
      <c r="W9" s="3">
        <f>[1]Area_Weights_Data!$P$35*'Quarterly Average'!AP195+[1]Area_Weights_Data!$P$36*'Quarterly Average'!AQ195</f>
        <v>7.7560240963855414</v>
      </c>
      <c r="X9" s="3">
        <f>[1]Area_Weights_Data!$P$38*'Quarterly Average'!AR195+[1]Area_Weights_Data!$P$39*'Quarterly Average'!AS195</f>
        <v>17.25144341801386</v>
      </c>
      <c r="Y9" s="3">
        <f>[1]Area_Weights_Data!$P$41*'Quarterly Average'!AT195+[1]Area_Weights_Data!$P$42*'Quarterly Average'!AU195</f>
        <v>10.621965399329214</v>
      </c>
    </row>
    <row r="10" spans="1:25" x14ac:dyDescent="0.25">
      <c r="A10" s="2">
        <v>1985</v>
      </c>
      <c r="B10" s="2"/>
      <c r="C10" s="2"/>
      <c r="D10" s="3">
        <f>[1]Area_Weights_Data!$G$5*'Quarterly Average'!D196+[1]Area_Weights_Data!$G$6*'Quarterly Average'!E196</f>
        <v>140.18630064355011</v>
      </c>
      <c r="E10" s="3">
        <f>IF('Quarterly Average'!G196="na",'Quarterly Average'!F196,[1]Area_Weights_Data!$G$8*'Quarterly Average'!F196+[1]Area_Weights_Data!$G$9*'Quarterly Average'!G196)</f>
        <v>128.5</v>
      </c>
      <c r="F10" s="3">
        <f>[1]Area_Weights_Data!$G$11*'Quarterly Average'!H196+[1]Area_Weights_Data!$G$12*'Quarterly Average'!I196</f>
        <v>153.82086987973594</v>
      </c>
      <c r="G10" s="3">
        <f>[1]Area_Weights_Data!$G$14*'Quarterly Average'!J196+[1]Area_Weights_Data!$G$15*'Quarterly Average'!K196</f>
        <v>132.66353926096991</v>
      </c>
      <c r="H10" s="3">
        <f>[1]Area_Weights_Data!$G$20*'Quarterly Average'!L196+[1]Area_Weights_Data!$G$21*'Quarterly Average'!M196</f>
        <v>112.81853501573742</v>
      </c>
      <c r="I10" s="3">
        <f>[1]Area_Weights_Data!$G$23*'Quarterly Average'!N196+[1]Area_Weights_Data!$G$24*'Quarterly Average'!O196</f>
        <v>121.78313944537406</v>
      </c>
      <c r="J10" s="3">
        <f>[1]Area_Weights_Data!$G$26*'Quarterly Average'!P196+[1]Area_Weights_Data!$G$27*'Quarterly Average'!Q196</f>
        <v>124.3289976350737</v>
      </c>
      <c r="K10" s="3">
        <f>[1]Area_Weights_Data!$G$32*'Quarterly Average'!R196+[1]Area_Weights_Data!$G$33*'Quarterly Average'!S196</f>
        <v>151.35025255187034</v>
      </c>
      <c r="L10" s="3">
        <f>[1]Area_Weights_Data!$G$35*'Quarterly Average'!T196+[1]Area_Weights_Data!$G$36*'Quarterly Average'!U196</f>
        <v>67.835345773874877</v>
      </c>
      <c r="M10" s="3">
        <f>[1]Area_Weights_Data!$G$38*'Quarterly Average'!V196+[1]Area_Weights_Data!$G$39*'Quarterly Average'!W196</f>
        <v>109.13036460311432</v>
      </c>
      <c r="N10" s="3">
        <f>[1]Area_Weights_Data!$G$41*'Quarterly Average'!X196+[1]Area_Weights_Data!$G$42*'Quarterly Average'!Y196</f>
        <v>97.689549634582249</v>
      </c>
      <c r="O10" s="3">
        <f>[1]Area_Weights_Data!$P$5*'Quarterly Average'!Z196+[1]Area_Weights_Data!$P$6*'Quarterly Average'!AA196</f>
        <v>17.670821266886975</v>
      </c>
      <c r="P10" s="3">
        <f>IF('Quarterly Average'!AC196="na",'Quarterly Average'!AB196,[1]Area_Weights_Data!$P$8*'Quarterly Average'!AB196+[1]Area_Weights_Data!$P$9*'Quarterly Average'!AC196)</f>
        <v>14</v>
      </c>
      <c r="Q10" s="3">
        <f>[1]Area_Weights_Data!$P$11*'Quarterly Average'!AD196+[1]Area_Weights_Data!$P$12*'Quarterly Average'!AE196</f>
        <v>26.916688619599583</v>
      </c>
      <c r="R10" s="3">
        <f>[1]Area_Weights_Data!$P$14*'Quarterly Average'!AF196+[1]Area_Weights_Data!$P$15*'Quarterly Average'!AG196</f>
        <v>18.603888888888882</v>
      </c>
      <c r="S10" s="3">
        <f>[1]Area_Weights_Data!$P$20*'Quarterly Average'!AH196+[1]Area_Weights_Data!$P$21*'Quarterly Average'!AI196</f>
        <v>15.12680351521511</v>
      </c>
      <c r="T10" s="3">
        <f>[1]Area_Weights_Data!$P$23*'Quarterly Average'!AJ196+[1]Area_Weights_Data!$P$24*'Quarterly Average'!AK196</f>
        <v>13.563299232736572</v>
      </c>
      <c r="U10" s="3">
        <f>[1]Area_Weights_Data!$P$26*'Quarterly Average'!AL196+[1]Area_Weights_Data!$P$27*'Quarterly Average'!AM196</f>
        <v>10.210205078125002</v>
      </c>
      <c r="V10" s="3">
        <f>[1]Area_Weights_Data!$P$32*'Quarterly Average'!AN196+[1]Area_Weights_Data!$P$33*'Quarterly Average'!AO196</f>
        <v>15.178408801020408</v>
      </c>
      <c r="W10" s="3">
        <f>[1]Area_Weights_Data!$P$35*'Quarterly Average'!AP196+[1]Area_Weights_Data!$P$36*'Quarterly Average'!AQ196</f>
        <v>9.3674698795180724</v>
      </c>
      <c r="X10" s="3">
        <f>[1]Area_Weights_Data!$P$38*'Quarterly Average'!AR196+[1]Area_Weights_Data!$P$39*'Quarterly Average'!AS196</f>
        <v>15.709295612009239</v>
      </c>
      <c r="Y10" s="3">
        <f>[1]Area_Weights_Data!$P$41*'Quarterly Average'!AT196+[1]Area_Weights_Data!$P$42*'Quarterly Average'!AU196</f>
        <v>10.991488488278661</v>
      </c>
    </row>
    <row r="11" spans="1:25" x14ac:dyDescent="0.25">
      <c r="A11" s="2">
        <v>1986</v>
      </c>
      <c r="B11" s="2"/>
      <c r="C11" s="2"/>
      <c r="D11" s="3">
        <f>[1]Area_Weights_Data!$G$5*'Quarterly Average'!D197+[1]Area_Weights_Data!$G$6*'Quarterly Average'!E197</f>
        <v>141.29196562684342</v>
      </c>
      <c r="E11" s="3">
        <f>IF('Quarterly Average'!G197="na",'Quarterly Average'!F197,[1]Area_Weights_Data!$G$8*'Quarterly Average'!F197+[1]Area_Weights_Data!$G$9*'Quarterly Average'!G197)</f>
        <v>131</v>
      </c>
      <c r="F11" s="3">
        <f>[1]Area_Weights_Data!$G$11*'Quarterly Average'!H197+[1]Area_Weights_Data!$G$12*'Quarterly Average'!I197</f>
        <v>146.47407089248574</v>
      </c>
      <c r="G11" s="3">
        <f>[1]Area_Weights_Data!$G$14*'Quarterly Average'!J197+[1]Area_Weights_Data!$G$15*'Quarterly Average'!K197</f>
        <v>145.6761176179478</v>
      </c>
      <c r="H11" s="3">
        <f>[1]Area_Weights_Data!$G$20*'Quarterly Average'!L197+[1]Area_Weights_Data!$G$21*'Quarterly Average'!M197</f>
        <v>98.796060026978438</v>
      </c>
      <c r="I11" s="3">
        <f>[1]Area_Weights_Data!$G$23*'Quarterly Average'!N197+[1]Area_Weights_Data!$G$24*'Quarterly Average'!O197</f>
        <v>113.74590879230547</v>
      </c>
      <c r="J11" s="3">
        <f>[1]Area_Weights_Data!$G$26*'Quarterly Average'!P197+[1]Area_Weights_Data!$G$27*'Quarterly Average'!Q197</f>
        <v>141.95897762415862</v>
      </c>
      <c r="K11" s="3">
        <f>[1]Area_Weights_Data!$G$32*'Quarterly Average'!R197+[1]Area_Weights_Data!$G$33*'Quarterly Average'!S197</f>
        <v>151.70656621535667</v>
      </c>
      <c r="L11" s="3">
        <f>[1]Area_Weights_Data!$G$35*'Quarterly Average'!T197+[1]Area_Weights_Data!$G$36*'Quarterly Average'!U197</f>
        <v>73.141053787047198</v>
      </c>
      <c r="M11" s="3">
        <f>[1]Area_Weights_Data!$G$38*'Quarterly Average'!V197+[1]Area_Weights_Data!$G$39*'Quarterly Average'!W197</f>
        <v>109.59570831750855</v>
      </c>
      <c r="N11" s="3">
        <f>[1]Area_Weights_Data!$G$41*'Quarterly Average'!X197+[1]Area_Weights_Data!$G$42*'Quarterly Average'!Y197</f>
        <v>107.81367898738682</v>
      </c>
      <c r="O11" s="3">
        <f>[1]Area_Weights_Data!$P$5*'Quarterly Average'!Z197+[1]Area_Weights_Data!$P$6*'Quarterly Average'!AA197</f>
        <v>17.420377098646128</v>
      </c>
      <c r="P11" s="3">
        <f>IF('Quarterly Average'!AC197="na",'Quarterly Average'!AB197,[1]Area_Weights_Data!$P$8*'Quarterly Average'!AB197+[1]Area_Weights_Data!$P$9*'Quarterly Average'!AC197)</f>
        <v>12.375</v>
      </c>
      <c r="Q11" s="3">
        <f>[1]Area_Weights_Data!$P$11*'Quarterly Average'!AD197+[1]Area_Weights_Data!$P$12*'Quarterly Average'!AE197</f>
        <v>25.063751317175978</v>
      </c>
      <c r="R11" s="3">
        <f>[1]Area_Weights_Data!$P$14*'Quarterly Average'!AF197+[1]Area_Weights_Data!$P$15*'Quarterly Average'!AG197</f>
        <v>17.882430555555551</v>
      </c>
      <c r="S11" s="3">
        <f>[1]Area_Weights_Data!$P$20*'Quarterly Average'!AH197+[1]Area_Weights_Data!$P$21*'Quarterly Average'!AI197</f>
        <v>12.552531479538301</v>
      </c>
      <c r="T11" s="3">
        <f>[1]Area_Weights_Data!$P$23*'Quarterly Average'!AJ197+[1]Area_Weights_Data!$P$24*'Quarterly Average'!AK197</f>
        <v>10.765505115089514</v>
      </c>
      <c r="U11" s="3">
        <f>[1]Area_Weights_Data!$P$26*'Quarterly Average'!AL197+[1]Area_Weights_Data!$P$27*'Quarterly Average'!AM197</f>
        <v>8.9921875000000036</v>
      </c>
      <c r="V11" s="3">
        <f>[1]Area_Weights_Data!$P$32*'Quarterly Average'!AN197+[1]Area_Weights_Data!$P$33*'Quarterly Average'!AO197</f>
        <v>14.312472895408161</v>
      </c>
      <c r="W11" s="3">
        <f>[1]Area_Weights_Data!$P$35*'Quarterly Average'!AP197+[1]Area_Weights_Data!$P$36*'Quarterly Average'!AQ197</f>
        <v>9.3719879518072275</v>
      </c>
      <c r="X11" s="3">
        <f>[1]Area_Weights_Data!$P$38*'Quarterly Average'!AR197+[1]Area_Weights_Data!$P$39*'Quarterly Average'!AS197</f>
        <v>10.611431870669747</v>
      </c>
      <c r="Y11" s="3">
        <f>[1]Area_Weights_Data!$P$41*'Quarterly Average'!AT197+[1]Area_Weights_Data!$P$42*'Quarterly Average'!AU197</f>
        <v>11.546550741536532</v>
      </c>
    </row>
    <row r="12" spans="1:25" x14ac:dyDescent="0.25">
      <c r="A12" s="2">
        <v>1987</v>
      </c>
      <c r="B12" s="2"/>
      <c r="C12" s="2"/>
      <c r="D12" s="3">
        <f>[1]Area_Weights_Data!$G$5*'Quarterly Average'!D198+[1]Area_Weights_Data!$G$6*'Quarterly Average'!E198</f>
        <v>132.09981192281148</v>
      </c>
      <c r="E12" s="3">
        <f>IF('Quarterly Average'!G198="na",'Quarterly Average'!F198,[1]Area_Weights_Data!$G$8*'Quarterly Average'!F198+[1]Area_Weights_Data!$G$9*'Quarterly Average'!G198)</f>
        <v>118</v>
      </c>
      <c r="F12" s="3">
        <f>[1]Area_Weights_Data!$G$11*'Quarterly Average'!H198+[1]Area_Weights_Data!$G$12*'Quarterly Average'!I198</f>
        <v>147.01523645899266</v>
      </c>
      <c r="G12" s="3">
        <f>[1]Area_Weights_Data!$G$14*'Quarterly Average'!J198+[1]Area_Weights_Data!$G$15*'Quarterly Average'!K198</f>
        <v>150.44859369844929</v>
      </c>
      <c r="H12" s="3">
        <f>[1]Area_Weights_Data!$G$20*'Quarterly Average'!L198+[1]Area_Weights_Data!$G$21*'Quarterly Average'!M198</f>
        <v>109.43090995953239</v>
      </c>
      <c r="I12" s="3">
        <f>[1]Area_Weights_Data!$G$23*'Quarterly Average'!N198+[1]Area_Weights_Data!$G$24*'Quarterly Average'!O198</f>
        <v>119.57854074565552</v>
      </c>
      <c r="J12" s="3">
        <f>[1]Area_Weights_Data!$G$26*'Quarterly Average'!P198+[1]Area_Weights_Data!$G$27*'Quarterly Average'!Q198</f>
        <v>126.01291613607422</v>
      </c>
      <c r="K12" s="3">
        <f>[1]Area_Weights_Data!$G$32*'Quarterly Average'!R198+[1]Area_Weights_Data!$G$33*'Quarterly Average'!S198</f>
        <v>140.4095108647584</v>
      </c>
      <c r="L12" s="3">
        <f>[1]Area_Weights_Data!$G$35*'Quarterly Average'!T198+[1]Area_Weights_Data!$G$36*'Quarterly Average'!U198</f>
        <v>62.901207464324919</v>
      </c>
      <c r="M12" s="3">
        <f>[1]Area_Weights_Data!$G$38*'Quarterly Average'!V198+[1]Area_Weights_Data!$G$39*'Quarterly Average'!W198</f>
        <v>105.5</v>
      </c>
      <c r="N12" s="3">
        <f>[1]Area_Weights_Data!$G$41*'Quarterly Average'!X198+[1]Area_Weights_Data!$G$42*'Quarterly Average'!Y198</f>
        <v>115.21346251652933</v>
      </c>
      <c r="O12" s="3">
        <f>[1]Area_Weights_Data!$P$5*'Quarterly Average'!Z198+[1]Area_Weights_Data!$P$6*'Quarterly Average'!AA198</f>
        <v>15.723589431495963</v>
      </c>
      <c r="P12" s="3">
        <f>IF('Quarterly Average'!AC198="na",'Quarterly Average'!AB198,[1]Area_Weights_Data!$P$8*'Quarterly Average'!AB198+[1]Area_Weights_Data!$P$9*'Quarterly Average'!AC198)</f>
        <v>12.625</v>
      </c>
      <c r="Q12" s="3">
        <f>[1]Area_Weights_Data!$P$11*'Quarterly Average'!AD198+[1]Area_Weights_Data!$P$12*'Quarterly Average'!AE198</f>
        <v>22.481195995785036</v>
      </c>
      <c r="R12" s="3">
        <f>[1]Area_Weights_Data!$P$14*'Quarterly Average'!AF198+[1]Area_Weights_Data!$P$15*'Quarterly Average'!AG198</f>
        <v>18.492749999999994</v>
      </c>
      <c r="S12" s="3">
        <f>[1]Area_Weights_Data!$P$20*'Quarterly Average'!AH198+[1]Area_Weights_Data!$P$21*'Quarterly Average'!AI198</f>
        <v>12.204262854144805</v>
      </c>
      <c r="T12" s="3">
        <f>[1]Area_Weights_Data!$P$23*'Quarterly Average'!AJ198+[1]Area_Weights_Data!$P$24*'Quarterly Average'!AK198</f>
        <v>10.015505115089512</v>
      </c>
      <c r="U12" s="3">
        <f>[1]Area_Weights_Data!$P$26*'Quarterly Average'!AL198+[1]Area_Weights_Data!$P$27*'Quarterly Average'!AM198</f>
        <v>11.000146484375003</v>
      </c>
      <c r="V12" s="3">
        <f>[1]Area_Weights_Data!$P$32*'Quarterly Average'!AN198+[1]Area_Weights_Data!$P$33*'Quarterly Average'!AO198</f>
        <v>15.688068239795919</v>
      </c>
      <c r="W12" s="3">
        <f>[1]Area_Weights_Data!$P$35*'Quarterly Average'!AP198+[1]Area_Weights_Data!$P$36*'Quarterly Average'!AQ198</f>
        <v>9.4533132530120465</v>
      </c>
      <c r="X12" s="3">
        <f>[1]Area_Weights_Data!$P$38*'Quarterly Average'!AR198+[1]Area_Weights_Data!$P$39*'Quarterly Average'!AS198</f>
        <v>12.73296766743649</v>
      </c>
      <c r="Y12" s="3">
        <f>[1]Area_Weights_Data!$P$41*'Quarterly Average'!AT198+[1]Area_Weights_Data!$P$42*'Quarterly Average'!AU198</f>
        <v>11.1014077402788</v>
      </c>
    </row>
    <row r="13" spans="1:25" x14ac:dyDescent="0.25">
      <c r="A13" s="2">
        <v>1988</v>
      </c>
      <c r="B13" s="2"/>
      <c r="C13" s="2"/>
      <c r="D13" s="3">
        <f>[1]Area_Weights_Data!$G$5*'Quarterly Average'!D199+[1]Area_Weights_Data!$G$6*'Quarterly Average'!E199</f>
        <v>149.07970912815449</v>
      </c>
      <c r="E13" s="3">
        <f>IF('Quarterly Average'!G199="na",'Quarterly Average'!F199,[1]Area_Weights_Data!$G$8*'Quarterly Average'!F199+[1]Area_Weights_Data!$G$9*'Quarterly Average'!G199)</f>
        <v>127.5</v>
      </c>
      <c r="F13" s="3">
        <f>[1]Area_Weights_Data!$G$11*'Quarterly Average'!H199+[1]Area_Weights_Data!$G$12*'Quarterly Average'!I199</f>
        <v>159.07240708924854</v>
      </c>
      <c r="G13" s="3">
        <f>[1]Area_Weights_Data!$G$14*'Quarterly Average'!J199+[1]Area_Weights_Data!$G$15*'Quarterly Average'!K199</f>
        <v>160.92675684592538</v>
      </c>
      <c r="H13" s="3">
        <f>[1]Area_Weights_Data!$G$20*'Quarterly Average'!L199+[1]Area_Weights_Data!$G$21*'Quarterly Average'!M199</f>
        <v>129.43146498426262</v>
      </c>
      <c r="I13" s="3">
        <f>[1]Area_Weights_Data!$G$23*'Quarterly Average'!N199+[1]Area_Weights_Data!$G$24*'Quarterly Average'!O199</f>
        <v>139.69856479751871</v>
      </c>
      <c r="J13" s="3">
        <f>[1]Area_Weights_Data!$G$26*'Quarterly Average'!P199+[1]Area_Weights_Data!$G$27*'Quarterly Average'!Q199</f>
        <v>135.26118792068402</v>
      </c>
      <c r="K13" s="3">
        <f>[1]Area_Weights_Data!$G$32*'Quarterly Average'!R199+[1]Area_Weights_Data!$G$33*'Quarterly Average'!S199</f>
        <v>166.6093212055126</v>
      </c>
      <c r="L13" s="3">
        <f>[1]Area_Weights_Data!$G$35*'Quarterly Average'!T199+[1]Area_Weights_Data!$G$36*'Quarterly Average'!U199</f>
        <v>61.302414928649839</v>
      </c>
      <c r="M13" s="3">
        <f>[1]Area_Weights_Data!$G$38*'Quarterly Average'!V199+[1]Area_Weights_Data!$G$39*'Quarterly Average'!W199</f>
        <v>133.21947398404859</v>
      </c>
      <c r="N13" s="3">
        <f>[1]Area_Weights_Data!$G$41*'Quarterly Average'!X199+[1]Area_Weights_Data!$G$42*'Quarterly Average'!Y199</f>
        <v>128.67212338521003</v>
      </c>
      <c r="O13" s="3">
        <f>[1]Area_Weights_Data!$P$5*'Quarterly Average'!Z199+[1]Area_Weights_Data!$P$6*'Quarterly Average'!AA199</f>
        <v>15.346252643974314</v>
      </c>
      <c r="P13" s="3">
        <f>IF('Quarterly Average'!AC199="na",'Quarterly Average'!AB199,[1]Area_Weights_Data!$P$8*'Quarterly Average'!AB199+[1]Area_Weights_Data!$P$9*'Quarterly Average'!AC199)</f>
        <v>13.375</v>
      </c>
      <c r="Q13" s="3">
        <f>[1]Area_Weights_Data!$P$11*'Quarterly Average'!AD199+[1]Area_Weights_Data!$P$12*'Quarterly Average'!AE199</f>
        <v>24.11077186512118</v>
      </c>
      <c r="R13" s="3">
        <f>[1]Area_Weights_Data!$P$14*'Quarterly Average'!AF199+[1]Area_Weights_Data!$P$15*'Quarterly Average'!AG199</f>
        <v>18.785447222222217</v>
      </c>
      <c r="S13" s="3">
        <f>[1]Area_Weights_Data!$P$20*'Quarterly Average'!AH199+[1]Area_Weights_Data!$P$21*'Quarterly Average'!AI199</f>
        <v>15.204455666316894</v>
      </c>
      <c r="T13" s="3">
        <f>[1]Area_Weights_Data!$P$23*'Quarterly Average'!AJ199+[1]Area_Weights_Data!$P$24*'Quarterly Average'!AK199</f>
        <v>11.784526854219948</v>
      </c>
      <c r="U13" s="3">
        <f>[1]Area_Weights_Data!$P$26*'Quarterly Average'!AL199+[1]Area_Weights_Data!$P$27*'Quarterly Average'!AM199</f>
        <v>12.000268554687503</v>
      </c>
      <c r="V13" s="3">
        <f>[1]Area_Weights_Data!$P$32*'Quarterly Average'!AN199+[1]Area_Weights_Data!$P$33*'Quarterly Average'!AO199</f>
        <v>15.272843367346942</v>
      </c>
      <c r="W13" s="3">
        <f>[1]Area_Weights_Data!$P$35*'Quarterly Average'!AP199+[1]Area_Weights_Data!$P$36*'Quarterly Average'!AQ199</f>
        <v>8.866566265060241</v>
      </c>
      <c r="X13" s="3">
        <f>[1]Area_Weights_Data!$P$38*'Quarterly Average'!AR199+[1]Area_Weights_Data!$P$39*'Quarterly Average'!AS199</f>
        <v>13.397915704387991</v>
      </c>
      <c r="Y13" s="3">
        <f>[1]Area_Weights_Data!$P$41*'Quarterly Average'!AT199+[1]Area_Weights_Data!$P$42*'Quarterly Average'!AU199</f>
        <v>12.011163443734063</v>
      </c>
    </row>
    <row r="14" spans="1:25" x14ac:dyDescent="0.25">
      <c r="A14" s="2">
        <v>1989</v>
      </c>
      <c r="B14" s="2"/>
      <c r="C14" s="2"/>
      <c r="D14" s="3">
        <f>[1]Area_Weights_Data!$G$5*'Quarterly Average'!D200+[1]Area_Weights_Data!$G$6*'Quarterly Average'!E200</f>
        <v>161.2851511166632</v>
      </c>
      <c r="E14" s="3">
        <f>IF('Quarterly Average'!G200="na",'Quarterly Average'!F200,[1]Area_Weights_Data!$G$8*'Quarterly Average'!F200+[1]Area_Weights_Data!$G$9*'Quarterly Average'!G200)</f>
        <v>127.75</v>
      </c>
      <c r="F14" s="3">
        <f>[1]Area_Weights_Data!$G$11*'Quarterly Average'!H200+[1]Area_Weights_Data!$G$12*'Quarterly Average'!I200</f>
        <v>147.90396961750611</v>
      </c>
      <c r="G14" s="3">
        <f>[1]Area_Weights_Data!$G$14*'Quarterly Average'!J200+[1]Area_Weights_Data!$G$15*'Quarterly Average'!K200</f>
        <v>161.04981854173533</v>
      </c>
      <c r="H14" s="3">
        <f>[1]Area_Weights_Data!$G$20*'Quarterly Average'!L200+[1]Area_Weights_Data!$G$21*'Quarterly Average'!M200</f>
        <v>131.95505002248203</v>
      </c>
      <c r="I14" s="3">
        <f>[1]Area_Weights_Data!$G$23*'Quarterly Average'!N200+[1]Area_Weights_Data!$G$24*'Quarterly Average'!O200</f>
        <v>170.87076359341285</v>
      </c>
      <c r="J14" s="3">
        <f>[1]Area_Weights_Data!$G$26*'Quarterly Average'!P200+[1]Area_Weights_Data!$G$27*'Quarterly Average'!Q200</f>
        <v>150.32758777515011</v>
      </c>
      <c r="K14" s="3">
        <f>[1]Area_Weights_Data!$G$32*'Quarterly Average'!R200+[1]Area_Weights_Data!$G$33*'Quarterly Average'!S200</f>
        <v>157.56146248674844</v>
      </c>
      <c r="L14" s="3">
        <f>[1]Area_Weights_Data!$G$35*'Quarterly Average'!T200+[1]Area_Weights_Data!$G$36*'Quarterly Average'!U200</f>
        <v>68.79619465788511</v>
      </c>
      <c r="M14" s="3">
        <f>[1]Area_Weights_Data!$G$38*'Quarterly Average'!V200+[1]Area_Weights_Data!$G$39*'Quarterly Average'!W200</f>
        <v>127.48473699202431</v>
      </c>
      <c r="N14" s="3">
        <f>[1]Area_Weights_Data!$G$41*'Quarterly Average'!X200+[1]Area_Weights_Data!$G$42*'Quarterly Average'!Y200</f>
        <v>123.32586206896549</v>
      </c>
      <c r="O14" s="3">
        <f>[1]Area_Weights_Data!$P$5*'Quarterly Average'!Z200+[1]Area_Weights_Data!$P$6*'Quarterly Average'!AA200</f>
        <v>16.204796876395864</v>
      </c>
      <c r="P14" s="3">
        <f>IF('Quarterly Average'!AC200="na",'Quarterly Average'!AB200,[1]Area_Weights_Data!$P$8*'Quarterly Average'!AB200+[1]Area_Weights_Data!$P$9*'Quarterly Average'!AC200)</f>
        <v>13.4725</v>
      </c>
      <c r="Q14" s="3">
        <f>[1]Area_Weights_Data!$P$11*'Quarterly Average'!AD200+[1]Area_Weights_Data!$P$12*'Quarterly Average'!AE200</f>
        <v>32.665088250790305</v>
      </c>
      <c r="R14" s="3">
        <f>[1]Area_Weights_Data!$P$14*'Quarterly Average'!AF200+[1]Area_Weights_Data!$P$15*'Quarterly Average'!AG200</f>
        <v>24.383294444444438</v>
      </c>
      <c r="S14" s="3">
        <f>[1]Area_Weights_Data!$P$20*'Quarterly Average'!AH200+[1]Area_Weights_Data!$P$21*'Quarterly Average'!AI200</f>
        <v>16.526685466946486</v>
      </c>
      <c r="T14" s="3">
        <f>[1]Area_Weights_Data!$P$23*'Quarterly Average'!AJ200+[1]Area_Weights_Data!$P$24*'Quarterly Average'!AK200</f>
        <v>11.498337595907927</v>
      </c>
      <c r="U14" s="3">
        <f>[1]Area_Weights_Data!$P$26*'Quarterly Average'!AL200+[1]Area_Weights_Data!$P$27*'Quarterly Average'!AM200</f>
        <v>11.711518554687503</v>
      </c>
      <c r="V14" s="3">
        <f>[1]Area_Weights_Data!$P$32*'Quarterly Average'!AN200+[1]Area_Weights_Data!$P$33*'Quarterly Average'!AO200</f>
        <v>16.200806760204081</v>
      </c>
      <c r="W14" s="3">
        <f>[1]Area_Weights_Data!$P$35*'Quarterly Average'!AP200+[1]Area_Weights_Data!$P$36*'Quarterly Average'!AQ200</f>
        <v>9.7628012048192758</v>
      </c>
      <c r="X14" s="3">
        <f>[1]Area_Weights_Data!$P$38*'Quarterly Average'!AR200+[1]Area_Weights_Data!$P$39*'Quarterly Average'!AS200</f>
        <v>14.665704387990765</v>
      </c>
      <c r="Y14" s="3">
        <f>[1]Area_Weights_Data!$P$41*'Quarterly Average'!AT200+[1]Area_Weights_Data!$P$42*'Quarterly Average'!AU200</f>
        <v>12.362778622087136</v>
      </c>
    </row>
    <row r="15" spans="1:25" x14ac:dyDescent="0.25">
      <c r="A15" s="2">
        <v>1990</v>
      </c>
      <c r="B15" s="2"/>
      <c r="C15" s="2"/>
      <c r="D15" s="3">
        <f>[1]Area_Weights_Data!$G$5*'Quarterly Average'!D201+[1]Area_Weights_Data!$G$6*'Quarterly Average'!E201</f>
        <v>159.87852791776311</v>
      </c>
      <c r="E15" s="3">
        <f>IF('Quarterly Average'!G201="na",'Quarterly Average'!F201,[1]Area_Weights_Data!$G$8*'Quarterly Average'!F201+[1]Area_Weights_Data!$G$9*'Quarterly Average'!G201)</f>
        <v>140.75</v>
      </c>
      <c r="F15" s="3">
        <f>[1]Area_Weights_Data!$G$11*'Quarterly Average'!H201+[1]Area_Weights_Data!$G$12*'Quarterly Average'!I201</f>
        <v>159.89481417849714</v>
      </c>
      <c r="G15" s="3">
        <f>[1]Area_Weights_Data!$G$14*'Quarterly Average'!J201+[1]Area_Weights_Data!$G$15*'Quarterly Average'!K201</f>
        <v>182.68448944242814</v>
      </c>
      <c r="H15" s="3">
        <f>[1]Area_Weights_Data!$G$20*'Quarterly Average'!L201+[1]Area_Weights_Data!$G$21*'Quarterly Average'!M201</f>
        <v>142.91065506969426</v>
      </c>
      <c r="I15" s="3">
        <f>[1]Area_Weights_Data!$G$23*'Quarterly Average'!N201+[1]Area_Weights_Data!$G$24*'Quarterly Average'!O201</f>
        <v>164.48128427077017</v>
      </c>
      <c r="J15" s="3">
        <f>[1]Area_Weights_Data!$G$26*'Quarterly Average'!P201+[1]Area_Weights_Data!$G$27*'Quarterly Average'!Q201</f>
        <v>159.06385301073314</v>
      </c>
      <c r="K15" s="3">
        <f>[1]Area_Weights_Data!$G$32*'Quarterly Average'!R201+[1]Area_Weights_Data!$G$33*'Quarterly Average'!S201</f>
        <v>166.47827731637133</v>
      </c>
      <c r="L15" s="3">
        <f>[1]Area_Weights_Data!$G$35*'Quarterly Average'!T201+[1]Area_Weights_Data!$G$36*'Quarterly Average'!U201</f>
        <v>68.843029637760694</v>
      </c>
      <c r="M15" s="3">
        <f>[1]Area_Weights_Data!$G$38*'Quarterly Average'!V201+[1]Area_Weights_Data!$G$39*'Quarterly Average'!W201</f>
        <v>127.30651823015572</v>
      </c>
      <c r="N15" s="3">
        <f>[1]Area_Weights_Data!$G$41*'Quarterly Average'!X201+[1]Area_Weights_Data!$G$42*'Quarterly Average'!Y201</f>
        <v>127.53503541094494</v>
      </c>
      <c r="O15" s="3">
        <f>[1]Area_Weights_Data!$P$5*'Quarterly Average'!Z201+[1]Area_Weights_Data!$P$6*'Quarterly Average'!AA201</f>
        <v>22.117854525392186</v>
      </c>
      <c r="P15" s="3">
        <f>IF('Quarterly Average'!AC201="na",'Quarterly Average'!AB201,[1]Area_Weights_Data!$P$8*'Quarterly Average'!AB201+[1]Area_Weights_Data!$P$9*'Quarterly Average'!AC201)</f>
        <v>15</v>
      </c>
      <c r="Q15" s="3">
        <f>[1]Area_Weights_Data!$P$11*'Quarterly Average'!AD201+[1]Area_Weights_Data!$P$12*'Quarterly Average'!AE201</f>
        <v>33.746601685985247</v>
      </c>
      <c r="R15" s="3">
        <f>[1]Area_Weights_Data!$P$14*'Quarterly Average'!AF201+[1]Area_Weights_Data!$P$15*'Quarterly Average'!AG201</f>
        <v>28.339861111111102</v>
      </c>
      <c r="S15" s="3">
        <f>[1]Area_Weights_Data!$P$20*'Quarterly Average'!AH201+[1]Area_Weights_Data!$P$21*'Quarterly Average'!AI201</f>
        <v>16.7825944386149</v>
      </c>
      <c r="T15" s="3">
        <f>[1]Area_Weights_Data!$P$23*'Quarterly Average'!AJ201+[1]Area_Weights_Data!$P$24*'Quarterly Average'!AK201</f>
        <v>13.331521739130434</v>
      </c>
      <c r="U15" s="3">
        <f>[1]Area_Weights_Data!$P$26*'Quarterly Average'!AL201+[1]Area_Weights_Data!$P$27*'Quarterly Average'!AM201</f>
        <v>13.1596435546875</v>
      </c>
      <c r="V15" s="3">
        <f>[1]Area_Weights_Data!$P$32*'Quarterly Average'!AN201+[1]Area_Weights_Data!$P$33*'Quarterly Average'!AO201</f>
        <v>16.017766581632653</v>
      </c>
      <c r="W15" s="3" t="e">
        <f>[1]Area_Weights_Data!$P$35*'Quarterly Average'!AP201+[1]Area_Weights_Data!$P$36*'Quarterly Average'!AQ201</f>
        <v>#VALUE!</v>
      </c>
      <c r="X15" s="3">
        <f>[1]Area_Weights_Data!$P$38*'Quarterly Average'!AR201+[1]Area_Weights_Data!$P$39*'Quarterly Average'!AS201</f>
        <v>14.388568129330256</v>
      </c>
      <c r="Y15" s="3">
        <f>[1]Area_Weights_Data!$P$41*'Quarterly Average'!AT201+[1]Area_Weights_Data!$P$42*'Quarterly Average'!AU201</f>
        <v>13.234990217657131</v>
      </c>
    </row>
    <row r="16" spans="1:25" x14ac:dyDescent="0.25">
      <c r="A16" s="2">
        <v>1991</v>
      </c>
      <c r="B16" s="2"/>
      <c r="C16" s="2"/>
      <c r="D16" s="3">
        <f>[1]Area_Weights_Data!$G$5*'Quarterly Average'!D202+[1]Area_Weights_Data!$G$6*'Quarterly Average'!E202</f>
        <v>161.07923320232806</v>
      </c>
      <c r="E16" s="3">
        <f>IF('Quarterly Average'!G202="na",'Quarterly Average'!F202,[1]Area_Weights_Data!$G$8*'Quarterly Average'!F202+[1]Area_Weights_Data!$G$9*'Quarterly Average'!G202)</f>
        <v>143</v>
      </c>
      <c r="F16" s="3">
        <f>[1]Area_Weights_Data!$G$11*'Quarterly Average'!H202+[1]Area_Weights_Data!$G$12*'Quarterly Average'!I202</f>
        <v>156.81325165023961</v>
      </c>
      <c r="G16" s="3">
        <f>[1]Area_Weights_Data!$G$14*'Quarterly Average'!J202+[1]Area_Weights_Data!$G$15*'Quarterly Average'!K202</f>
        <v>166.99843286044199</v>
      </c>
      <c r="H16" s="3">
        <f>[1]Area_Weights_Data!$G$20*'Quarterly Average'!L202+[1]Area_Weights_Data!$G$21*'Quarterly Average'!M202</f>
        <v>150.70282992356118</v>
      </c>
      <c r="I16" s="3">
        <f>[1]Area_Weights_Data!$G$23*'Quarterly Average'!N202+[1]Area_Weights_Data!$G$24*'Quarterly Average'!O202</f>
        <v>166.52462259483855</v>
      </c>
      <c r="J16" s="3">
        <f>[1]Area_Weights_Data!$G$26*'Quarterly Average'!P202+[1]Area_Weights_Data!$G$27*'Quarterly Average'!Q202</f>
        <v>147.7218028015281</v>
      </c>
      <c r="K16" s="3">
        <f>[1]Area_Weights_Data!$G$32*'Quarterly Average'!R202+[1]Area_Weights_Data!$G$33*'Quarterly Average'!S202</f>
        <v>178.55057484173858</v>
      </c>
      <c r="L16" s="3">
        <f>[1]Area_Weights_Data!$G$35*'Quarterly Average'!T202+[1]Area_Weights_Data!$G$36*'Quarterly Average'!U202</f>
        <v>70.203073545554332</v>
      </c>
      <c r="M16" s="3">
        <f>[1]Area_Weights_Data!$G$38*'Quarterly Average'!V202+[1]Area_Weights_Data!$G$39*'Quarterly Average'!W202</f>
        <v>140.71534371439421</v>
      </c>
      <c r="N16" s="3">
        <f>[1]Area_Weights_Data!$G$41*'Quarterly Average'!X202+[1]Area_Weights_Data!$G$42*'Quarterly Average'!Y202</f>
        <v>118.54878051571558</v>
      </c>
      <c r="O16" s="3">
        <f>[1]Area_Weights_Data!$P$5*'Quarterly Average'!Z202+[1]Area_Weights_Data!$P$6*'Quarterly Average'!AA202</f>
        <v>22.236058561408448</v>
      </c>
      <c r="P16" s="3">
        <f>IF('Quarterly Average'!AC202="na",'Quarterly Average'!AB202,[1]Area_Weights_Data!$P$8*'Quarterly Average'!AB202+[1]Area_Weights_Data!$P$9*'Quarterly Average'!AC202)</f>
        <v>18.875</v>
      </c>
      <c r="Q16" s="3">
        <f>[1]Area_Weights_Data!$P$11*'Quarterly Average'!AD202+[1]Area_Weights_Data!$P$12*'Quarterly Average'!AE202</f>
        <v>34.308811907270815</v>
      </c>
      <c r="R16" s="3">
        <f>[1]Area_Weights_Data!$P$14*'Quarterly Average'!AF202+[1]Area_Weights_Data!$P$15*'Quarterly Average'!AG202</f>
        <v>25.076805555555548</v>
      </c>
      <c r="S16" s="3">
        <f>[1]Area_Weights_Data!$P$20*'Quarterly Average'!AH202+[1]Area_Weights_Data!$P$21*'Quarterly Average'!AI202</f>
        <v>20.110506295907662</v>
      </c>
      <c r="T16" s="3">
        <f>[1]Area_Weights_Data!$P$23*'Quarterly Average'!AJ202+[1]Area_Weights_Data!$P$24*'Quarterly Average'!AK202</f>
        <v>14.870843989769819</v>
      </c>
      <c r="U16" s="3">
        <f>[1]Area_Weights_Data!$P$26*'Quarterly Average'!AL202+[1]Area_Weights_Data!$P$27*'Quarterly Average'!AM202</f>
        <v>16.170166015625</v>
      </c>
      <c r="V16" s="3">
        <f>[1]Area_Weights_Data!$P$32*'Quarterly Average'!AN202+[1]Area_Weights_Data!$P$33*'Quarterly Average'!AO202</f>
        <v>18.729327168367348</v>
      </c>
      <c r="W16" s="3">
        <f>[1]Area_Weights_Data!$P$35*'Quarterly Average'!AP202+[1]Area_Weights_Data!$P$36*'Quarterly Average'!AQ202</f>
        <v>9.9534136546184726</v>
      </c>
      <c r="X16" s="3">
        <f>[1]Area_Weights_Data!$P$38*'Quarterly Average'!AR202+[1]Area_Weights_Data!$P$39*'Quarterly Average'!AS202</f>
        <v>17.665704387990765</v>
      </c>
      <c r="Y16" s="3">
        <f>[1]Area_Weights_Data!$P$41*'Quarterly Average'!AT202+[1]Area_Weights_Data!$P$42*'Quarterly Average'!AU202</f>
        <v>11.44716115536457</v>
      </c>
    </row>
    <row r="17" spans="1:25" x14ac:dyDescent="0.25">
      <c r="A17" s="2">
        <v>1992</v>
      </c>
      <c r="B17" s="2"/>
      <c r="C17" s="2"/>
      <c r="D17" s="3">
        <f>[1]Area_Weights_Data!$G$5*'Quarterly Average'!D203+[1]Area_Weights_Data!$G$6*'Quarterly Average'!E203</f>
        <v>189.02730136801671</v>
      </c>
      <c r="E17" s="3">
        <f>IF('Quarterly Average'!G203="na",'Quarterly Average'!F203,[1]Area_Weights_Data!$G$8*'Quarterly Average'!F203+[1]Area_Weights_Data!$G$9*'Quarterly Average'!G203)</f>
        <v>184.85266337644657</v>
      </c>
      <c r="F17" s="3">
        <f>[1]Area_Weights_Data!$G$11*'Quarterly Average'!H203+[1]Area_Weights_Data!$G$12*'Quarterly Average'!I203</f>
        <v>175.11160593182024</v>
      </c>
      <c r="G17" s="3">
        <f>[1]Area_Weights_Data!$G$14*'Quarterly Average'!J203+[1]Area_Weights_Data!$G$15*'Quarterly Average'!K203</f>
        <v>211.86368978884855</v>
      </c>
      <c r="H17" s="3">
        <f>[1]Area_Weights_Data!$G$20*'Quarterly Average'!L203+[1]Area_Weights_Data!$G$21*'Quarterly Average'!M203</f>
        <v>189.61070986960434</v>
      </c>
      <c r="I17" s="3">
        <f>[1]Area_Weights_Data!$G$23*'Quarterly Average'!N203+[1]Area_Weights_Data!$G$24*'Quarterly Average'!O203</f>
        <v>189.66821097647897</v>
      </c>
      <c r="J17" s="3">
        <f>[1]Area_Weights_Data!$G$26*'Quarterly Average'!P203+[1]Area_Weights_Data!$G$27*'Quarterly Average'!Q203</f>
        <v>178.54169319628886</v>
      </c>
      <c r="K17" s="3">
        <f>[1]Area_Weights_Data!$G$32*'Quarterly Average'!R203+[1]Area_Weights_Data!$G$33*'Quarterly Average'!S203</f>
        <v>206.23773284870512</v>
      </c>
      <c r="L17" s="3">
        <f>[1]Area_Weights_Data!$G$35*'Quarterly Average'!T203+[1]Area_Weights_Data!$G$36*'Quarterly Average'!U203</f>
        <v>86.748627881448954</v>
      </c>
      <c r="M17" s="3">
        <f>[1]Area_Weights_Data!$G$38*'Quarterly Average'!V203+[1]Area_Weights_Data!$G$39*'Quarterly Average'!W203</f>
        <v>171.28919008735284</v>
      </c>
      <c r="N17" s="3">
        <f>[1]Area_Weights_Data!$G$41*'Quarterly Average'!X203+[1]Area_Weights_Data!$G$42*'Quarterly Average'!Y203</f>
        <v>142.9612831858407</v>
      </c>
      <c r="O17" s="3">
        <f>[1]Area_Weights_Data!$P$5*'Quarterly Average'!Z203+[1]Area_Weights_Data!$P$6*'Quarterly Average'!AA203</f>
        <v>22.708404050144651</v>
      </c>
      <c r="P17" s="3">
        <f>IF('Quarterly Average'!AC203="na",'Quarterly Average'!AB203,[1]Area_Weights_Data!$P$8*'Quarterly Average'!AB203+[1]Area_Weights_Data!$P$9*'Quarterly Average'!AC203)</f>
        <v>17.904032608695651</v>
      </c>
      <c r="Q17" s="3">
        <f>[1]Area_Weights_Data!$P$11*'Quarterly Average'!AD203+[1]Area_Weights_Data!$P$12*'Quarterly Average'!AE203</f>
        <v>36.03670969441518</v>
      </c>
      <c r="R17" s="3">
        <f>[1]Area_Weights_Data!$P$14*'Quarterly Average'!AF203+[1]Area_Weights_Data!$P$15*'Quarterly Average'!AG203</f>
        <v>32.985708333333335</v>
      </c>
      <c r="S17" s="3">
        <f>[1]Area_Weights_Data!$P$20*'Quarterly Average'!AH203+[1]Area_Weights_Data!$P$21*'Quarterly Average'!AI203</f>
        <v>22.854306138509969</v>
      </c>
      <c r="T17" s="3">
        <f>[1]Area_Weights_Data!$P$23*'Quarterly Average'!AJ203+[1]Area_Weights_Data!$P$24*'Quarterly Average'!AK203</f>
        <v>18.075543478260869</v>
      </c>
      <c r="U17" s="3">
        <f>[1]Area_Weights_Data!$P$26*'Quarterly Average'!AL203+[1]Area_Weights_Data!$P$27*'Quarterly Average'!AM203</f>
        <v>15.83416015625</v>
      </c>
      <c r="V17" s="3">
        <f>[1]Area_Weights_Data!$P$32*'Quarterly Average'!AN203+[1]Area_Weights_Data!$P$33*'Quarterly Average'!AO203</f>
        <v>22.621343750000005</v>
      </c>
      <c r="W17" s="3">
        <f>[1]Area_Weights_Data!$P$35*'Quarterly Average'!AP203+[1]Area_Weights_Data!$P$36*'Quarterly Average'!AQ203</f>
        <v>12.054156626506025</v>
      </c>
      <c r="X17" s="3">
        <f>[1]Area_Weights_Data!$P$38*'Quarterly Average'!AR203+[1]Area_Weights_Data!$P$39*'Quarterly Average'!AS203</f>
        <v>20.956726327944576</v>
      </c>
      <c r="Y17" s="3">
        <f>[1]Area_Weights_Data!$P$41*'Quarterly Average'!AT203+[1]Area_Weights_Data!$P$42*'Quarterly Average'!AU203</f>
        <v>14.341625615763549</v>
      </c>
    </row>
    <row r="18" spans="1:25" x14ac:dyDescent="0.25">
      <c r="A18" s="2">
        <v>1993</v>
      </c>
      <c r="B18" s="2"/>
      <c r="C18" s="2"/>
      <c r="D18" s="3">
        <f>[1]Area_Weights_Data!$G$5*'Quarterly Average'!D204+[1]Area_Weights_Data!$G$6*'Quarterly Average'!E204</f>
        <v>243.51822056742367</v>
      </c>
      <c r="E18" s="3">
        <f>IF('Quarterly Average'!G204="na",'Quarterly Average'!F204,[1]Area_Weights_Data!$G$8*'Quarterly Average'!F204+[1]Area_Weights_Data!$G$9*'Quarterly Average'!G204)</f>
        <v>236.51889040163377</v>
      </c>
      <c r="F18" s="3">
        <f>[1]Area_Weights_Data!$G$11*'Quarterly Average'!H204+[1]Area_Weights_Data!$G$12*'Quarterly Average'!I204</f>
        <v>193.4590604937155</v>
      </c>
      <c r="G18" s="3">
        <f>[1]Area_Weights_Data!$G$14*'Quarterly Average'!J204+[1]Area_Weights_Data!$G$15*'Quarterly Average'!K204</f>
        <v>251.20740885846254</v>
      </c>
      <c r="H18" s="3">
        <f>[1]Area_Weights_Data!$G$20*'Quarterly Average'!L204+[1]Area_Weights_Data!$G$21*'Quarterly Average'!M204</f>
        <v>206.70338494829139</v>
      </c>
      <c r="I18" s="3">
        <f>[1]Area_Weights_Data!$G$23*'Quarterly Average'!N204+[1]Area_Weights_Data!$G$24*'Quarterly Average'!O204</f>
        <v>237.05880256593014</v>
      </c>
      <c r="J18" s="3">
        <f>[1]Area_Weights_Data!$G$26*'Quarterly Average'!P204+[1]Area_Weights_Data!$G$27*'Quarterly Average'!Q204</f>
        <v>174.84506321629976</v>
      </c>
      <c r="K18" s="3">
        <f>[1]Area_Weights_Data!$G$32*'Quarterly Average'!R204+[1]Area_Weights_Data!$G$33*'Quarterly Average'!S204</f>
        <v>214.25969256398605</v>
      </c>
      <c r="L18" s="3">
        <f>[1]Area_Weights_Data!$G$35*'Quarterly Average'!T204+[1]Area_Weights_Data!$G$36*'Quarterly Average'!U204</f>
        <v>121.58507135016464</v>
      </c>
      <c r="M18" s="3">
        <f>[1]Area_Weights_Data!$G$38*'Quarterly Average'!V204+[1]Area_Weights_Data!$G$39*'Quarterly Average'!W204</f>
        <v>212.52433061146979</v>
      </c>
      <c r="N18" s="3">
        <f>[1]Area_Weights_Data!$G$41*'Quarterly Average'!X204+[1]Area_Weights_Data!$G$42*'Quarterly Average'!Y204</f>
        <v>176.05116150442478</v>
      </c>
      <c r="O18" s="3">
        <f>[1]Area_Weights_Data!$P$5*'Quarterly Average'!Z204+[1]Area_Weights_Data!$P$6*'Quarterly Average'!AA204</f>
        <v>27.397280617164895</v>
      </c>
      <c r="P18" s="3">
        <f>IF('Quarterly Average'!AC204="na",'Quarterly Average'!AB204,[1]Area_Weights_Data!$P$8*'Quarterly Average'!AB204+[1]Area_Weights_Data!$P$9*'Quarterly Average'!AC204)</f>
        <v>20.893304347826085</v>
      </c>
      <c r="Q18" s="3">
        <f>[1]Area_Weights_Data!$P$11*'Quarterly Average'!AD204+[1]Area_Weights_Data!$P$12*'Quarterly Average'!AE204</f>
        <v>45.278877766069542</v>
      </c>
      <c r="R18" s="3">
        <f>[1]Area_Weights_Data!$P$14*'Quarterly Average'!AF204+[1]Area_Weights_Data!$P$15*'Quarterly Average'!AG204</f>
        <v>35.348750000000003</v>
      </c>
      <c r="S18" s="3">
        <f>[1]Area_Weights_Data!$P$20*'Quarterly Average'!AH204+[1]Area_Weights_Data!$P$21*'Quarterly Average'!AI204</f>
        <v>23.194555351521508</v>
      </c>
      <c r="T18" s="3">
        <f>[1]Area_Weights_Data!$P$23*'Quarterly Average'!AJ204+[1]Area_Weights_Data!$P$24*'Quarterly Average'!AK204</f>
        <v>23.899538043478259</v>
      </c>
      <c r="U18" s="3">
        <f>[1]Area_Weights_Data!$P$26*'Quarterly Average'!AL204+[1]Area_Weights_Data!$P$27*'Quarterly Average'!AM204</f>
        <v>17.30879638671875</v>
      </c>
      <c r="V18" s="3">
        <f>[1]Area_Weights_Data!$P$32*'Quarterly Average'!AN204+[1]Area_Weights_Data!$P$33*'Quarterly Average'!AO204</f>
        <v>26.44815625</v>
      </c>
      <c r="W18" s="3">
        <f>[1]Area_Weights_Data!$P$35*'Quarterly Average'!AP204+[1]Area_Weights_Data!$P$36*'Quarterly Average'!AQ204</f>
        <v>12.727108433734937</v>
      </c>
      <c r="X18" s="3">
        <f>[1]Area_Weights_Data!$P$38*'Quarterly Average'!AR204+[1]Area_Weights_Data!$P$39*'Quarterly Average'!AS204</f>
        <v>22.022430715935336</v>
      </c>
      <c r="Y18" s="3">
        <f>[1]Area_Weights_Data!$P$41*'Quarterly Average'!AT204+[1]Area_Weights_Data!$P$42*'Quarterly Average'!AU204</f>
        <v>13.836527093596059</v>
      </c>
    </row>
    <row r="19" spans="1:25" x14ac:dyDescent="0.25">
      <c r="A19" s="2">
        <v>1994</v>
      </c>
      <c r="B19" s="2"/>
      <c r="C19" s="2"/>
      <c r="D19" s="3">
        <f>[1]Area_Weights_Data!$G$5*'Quarterly Average'!D205+[1]Area_Weights_Data!$G$6*'Quarterly Average'!E205</f>
        <v>303.86617191185388</v>
      </c>
      <c r="E19" s="3">
        <f>IF('Quarterly Average'!G205="na",'Quarterly Average'!F205,[1]Area_Weights_Data!$G$8*'Quarterly Average'!F205+[1]Area_Weights_Data!$G$9*'Quarterly Average'!G205)</f>
        <v>313.38942307692309</v>
      </c>
      <c r="F19" s="3">
        <f>[1]Area_Weights_Data!$G$11*'Quarterly Average'!H205+[1]Area_Weights_Data!$G$12*'Quarterly Average'!I205</f>
        <v>235.72739397775564</v>
      </c>
      <c r="G19" s="3">
        <f>[1]Area_Weights_Data!$G$14*'Quarterly Average'!J205+[1]Area_Weights_Data!$G$15*'Quarterly Average'!K205</f>
        <v>284.84106936654564</v>
      </c>
      <c r="H19" s="3">
        <f>[1]Area_Weights_Data!$G$20*'Quarterly Average'!L205+[1]Area_Weights_Data!$G$21*'Quarterly Average'!M205</f>
        <v>245.89373032823744</v>
      </c>
      <c r="I19" s="3">
        <f>[1]Area_Weights_Data!$G$23*'Quarterly Average'!N205+[1]Area_Weights_Data!$G$24*'Quarterly Average'!O205</f>
        <v>322.17333392729864</v>
      </c>
      <c r="J19" s="3">
        <f>[1]Area_Weights_Data!$G$26*'Quarterly Average'!P205+[1]Area_Weights_Data!$G$27*'Quarterly Average'!Q205</f>
        <v>208.85561442605052</v>
      </c>
      <c r="K19" s="3">
        <f>[1]Area_Weights_Data!$G$32*'Quarterly Average'!R205+[1]Area_Weights_Data!$G$33*'Quarterly Average'!S205</f>
        <v>272.52169468423443</v>
      </c>
      <c r="L19" s="3">
        <f>[1]Area_Weights_Data!$G$35*'Quarterly Average'!T205+[1]Area_Weights_Data!$G$36*'Quarterly Average'!U205</f>
        <v>153.55241492864982</v>
      </c>
      <c r="M19" s="3">
        <f>[1]Area_Weights_Data!$G$38*'Quarterly Average'!V205+[1]Area_Weights_Data!$G$39*'Quarterly Average'!W205</f>
        <v>276.93481769844283</v>
      </c>
      <c r="N19" s="3">
        <f>[1]Area_Weights_Data!$G$41*'Quarterly Average'!X205+[1]Area_Weights_Data!$G$42*'Quarterly Average'!Y205</f>
        <v>197.20243362831857</v>
      </c>
      <c r="O19" s="3">
        <f>[1]Area_Weights_Data!$P$5*'Quarterly Average'!Z205+[1]Area_Weights_Data!$P$6*'Quarterly Average'!AA205</f>
        <v>28.635063886210226</v>
      </c>
      <c r="P19" s="3">
        <f>IF('Quarterly Average'!AC205="na",'Quarterly Average'!AB205,[1]Area_Weights_Data!$P$8*'Quarterly Average'!AB205+[1]Area_Weights_Data!$P$9*'Quarterly Average'!AC205)</f>
        <v>23.260847826086959</v>
      </c>
      <c r="Q19" s="3">
        <f>[1]Area_Weights_Data!$P$11*'Quarterly Average'!AD205+[1]Area_Weights_Data!$P$12*'Quarterly Average'!AE205</f>
        <v>35.244707586933615</v>
      </c>
      <c r="R19" s="3">
        <f>[1]Area_Weights_Data!$P$14*'Quarterly Average'!AF205+[1]Area_Weights_Data!$P$15*'Quarterly Average'!AG205</f>
        <v>30.222838888888887</v>
      </c>
      <c r="S19" s="3">
        <f>[1]Area_Weights_Data!$P$20*'Quarterly Average'!AH205+[1]Area_Weights_Data!$P$21*'Quarterly Average'!AI205</f>
        <v>22.52159496327387</v>
      </c>
      <c r="T19" s="3">
        <f>[1]Area_Weights_Data!$P$23*'Quarterly Average'!AJ205+[1]Area_Weights_Data!$P$24*'Quarterly Average'!AK205</f>
        <v>25.675000000000001</v>
      </c>
      <c r="U19" s="3">
        <f>[1]Area_Weights_Data!$P$26*'Quarterly Average'!AL205+[1]Area_Weights_Data!$P$27*'Quarterly Average'!AM205</f>
        <v>15.805649414062501</v>
      </c>
      <c r="V19" s="3">
        <f>[1]Area_Weights_Data!$P$32*'Quarterly Average'!AN205+[1]Area_Weights_Data!$P$33*'Quarterly Average'!AO205</f>
        <v>22.3129375</v>
      </c>
      <c r="W19" s="3">
        <f>[1]Area_Weights_Data!$P$35*'Quarterly Average'!AP205+[1]Area_Weights_Data!$P$36*'Quarterly Average'!AQ205</f>
        <v>15.162680722891565</v>
      </c>
      <c r="X19" s="3">
        <f>[1]Area_Weights_Data!$P$38*'Quarterly Average'!AR205+[1]Area_Weights_Data!$P$39*'Quarterly Average'!AS205</f>
        <v>19.401437644341804</v>
      </c>
      <c r="Y19" s="3">
        <f>[1]Area_Weights_Data!$P$41*'Quarterly Average'!AT205+[1]Area_Weights_Data!$P$42*'Quarterly Average'!AU205</f>
        <v>13.278029556650248</v>
      </c>
    </row>
    <row r="20" spans="1:25" x14ac:dyDescent="0.25">
      <c r="A20" s="2">
        <v>1995</v>
      </c>
      <c r="B20" s="2"/>
      <c r="C20" s="2"/>
      <c r="D20" s="3">
        <f>[1]Area_Weights_Data!$G$5*'Quarterly Average'!D206+[1]Area_Weights_Data!$G$6*'Quarterly Average'!E206</f>
        <v>296.24871959026882</v>
      </c>
      <c r="E20" s="3">
        <f>IF('Quarterly Average'!G206="na",'Quarterly Average'!F206,[1]Area_Weights_Data!$G$8*'Quarterly Average'!F206+[1]Area_Weights_Data!$G$9*'Quarterly Average'!G206)</f>
        <v>287.02416609938734</v>
      </c>
      <c r="F20" s="3">
        <f>[1]Area_Weights_Data!$G$11*'Quarterly Average'!H206+[1]Area_Weights_Data!$G$12*'Quarterly Average'!I206</f>
        <v>275.91527262862826</v>
      </c>
      <c r="G20" s="3">
        <f>[1]Area_Weights_Data!$G$14*'Quarterly Average'!J206+[1]Area_Weights_Data!$G$15*'Quarterly Average'!K206</f>
        <v>333.05093203563177</v>
      </c>
      <c r="H20" s="3">
        <f>[1]Area_Weights_Data!$G$20*'Quarterly Average'!L206+[1]Area_Weights_Data!$G$21*'Quarterly Average'!M206</f>
        <v>296.75000000000006</v>
      </c>
      <c r="I20" s="3">
        <f>[1]Area_Weights_Data!$G$23*'Quarterly Average'!N206+[1]Area_Weights_Data!$G$24*'Quarterly Average'!O206</f>
        <v>333.32363684960796</v>
      </c>
      <c r="J20" s="3">
        <f>[1]Area_Weights_Data!$G$26*'Quarterly Average'!P206+[1]Area_Weights_Data!$G$27*'Quarterly Average'!Q206</f>
        <v>212.76490585774056</v>
      </c>
      <c r="K20" s="3">
        <f>[1]Area_Weights_Data!$G$32*'Quarterly Average'!R206+[1]Area_Weights_Data!$G$33*'Quarterly Average'!S206</f>
        <v>314.89527487505677</v>
      </c>
      <c r="L20" s="3">
        <f>[1]Area_Weights_Data!$G$35*'Quarterly Average'!T206+[1]Area_Weights_Data!$G$36*'Quarterly Average'!U206</f>
        <v>161.73572996706918</v>
      </c>
      <c r="M20" s="3">
        <f>[1]Area_Weights_Data!$G$38*'Quarterly Average'!V206+[1]Area_Weights_Data!$G$39*'Quarterly Average'!W206</f>
        <v>316.57838017470567</v>
      </c>
      <c r="N20" s="3">
        <f>[1]Area_Weights_Data!$G$41*'Quarterly Average'!X206+[1]Area_Weights_Data!$G$42*'Quarterly Average'!Y206</f>
        <v>210.0055309734513</v>
      </c>
      <c r="O20" s="3">
        <f>[1]Area_Weights_Data!$P$5*'Quarterly Average'!Z206+[1]Area_Weights_Data!$P$6*'Quarterly Average'!AA206</f>
        <v>30.376692381870782</v>
      </c>
      <c r="P20" s="3">
        <f>IF('Quarterly Average'!AC206="na",'Quarterly Average'!AB206,[1]Area_Weights_Data!$P$8*'Quarterly Average'!AB206+[1]Area_Weights_Data!$P$9*'Quarterly Average'!AC206)</f>
        <v>17.608054347826091</v>
      </c>
      <c r="Q20" s="3">
        <f>[1]Area_Weights_Data!$P$11*'Quarterly Average'!AD206+[1]Area_Weights_Data!$P$12*'Quarterly Average'!AE206</f>
        <v>38.966577976817703</v>
      </c>
      <c r="R20" s="3">
        <f>[1]Area_Weights_Data!$P$14*'Quarterly Average'!AF206+[1]Area_Weights_Data!$P$15*'Quarterly Average'!AG206</f>
        <v>37.434422222222224</v>
      </c>
      <c r="S20" s="3">
        <f>[1]Area_Weights_Data!$P$20*'Quarterly Average'!AH206+[1]Area_Weights_Data!$P$21*'Quarterly Average'!AI206</f>
        <v>24.842137985309549</v>
      </c>
      <c r="T20" s="3">
        <f>[1]Area_Weights_Data!$P$23*'Quarterly Average'!AJ206+[1]Area_Weights_Data!$P$24*'Quarterly Average'!AK206</f>
        <v>29.810597826086958</v>
      </c>
      <c r="U20" s="3">
        <f>[1]Area_Weights_Data!$P$26*'Quarterly Average'!AL206+[1]Area_Weights_Data!$P$27*'Quarterly Average'!AM206</f>
        <v>15.25672119140625</v>
      </c>
      <c r="V20" s="3">
        <f>[1]Area_Weights_Data!$P$32*'Quarterly Average'!AN206+[1]Area_Weights_Data!$P$33*'Quarterly Average'!AO206</f>
        <v>25.708124999999999</v>
      </c>
      <c r="W20" s="3">
        <f>[1]Area_Weights_Data!$P$35*'Quarterly Average'!AP206+[1]Area_Weights_Data!$P$36*'Quarterly Average'!AQ206</f>
        <v>14.036204819277106</v>
      </c>
      <c r="X20" s="3">
        <f>[1]Area_Weights_Data!$P$38*'Quarterly Average'!AR206+[1]Area_Weights_Data!$P$39*'Quarterly Average'!AS206</f>
        <v>21.057367205542725</v>
      </c>
      <c r="Y20" s="3">
        <f>[1]Area_Weights_Data!$P$41*'Quarterly Average'!AT206+[1]Area_Weights_Data!$P$42*'Quarterly Average'!AU206</f>
        <v>13.404679802955666</v>
      </c>
    </row>
    <row r="21" spans="1:25" x14ac:dyDescent="0.25">
      <c r="A21" s="2">
        <v>1996</v>
      </c>
      <c r="B21" s="2"/>
      <c r="C21" s="2"/>
      <c r="D21" s="3">
        <f>[1]Area_Weights_Data!$G$5*'Quarterly Average'!D207+[1]Area_Weights_Data!$G$6*'Quarterly Average'!E207</f>
        <v>260.50607352247454</v>
      </c>
      <c r="E21" s="3">
        <f>IF('Quarterly Average'!G207="na",'Quarterly Average'!F207,[1]Area_Weights_Data!$G$8*'Quarterly Average'!F207+[1]Area_Weights_Data!$G$9*'Quarterly Average'!G207)</f>
        <v>264.98812968005444</v>
      </c>
      <c r="F21" s="3">
        <f>[1]Area_Weights_Data!$G$11*'Quarterly Average'!H207+[1]Area_Weights_Data!$G$12*'Quarterly Average'!I207</f>
        <v>240.27118184284291</v>
      </c>
      <c r="G21" s="3">
        <f>[1]Area_Weights_Data!$G$14*'Quarterly Average'!J207+[1]Area_Weights_Data!$G$15*'Quarterly Average'!K207</f>
        <v>304.88385640052786</v>
      </c>
      <c r="H21" s="3">
        <f>[1]Area_Weights_Data!$G$20*'Quarterly Average'!L207+[1]Area_Weights_Data!$G$21*'Quarterly Average'!M207</f>
        <v>259.04217485386692</v>
      </c>
      <c r="I21" s="3">
        <f>[1]Area_Weights_Data!$G$23*'Quarterly Average'!N207+[1]Area_Weights_Data!$G$24*'Quarterly Average'!O207</f>
        <v>271.3486724875267</v>
      </c>
      <c r="J21" s="3">
        <f>[1]Area_Weights_Data!$G$26*'Quarterly Average'!P207+[1]Area_Weights_Data!$G$27*'Quarterly Average'!Q207</f>
        <v>237.57303983991264</v>
      </c>
      <c r="K21" s="3">
        <f>[1]Area_Weights_Data!$G$32*'Quarterly Average'!R207+[1]Area_Weights_Data!$G$33*'Quarterly Average'!S207</f>
        <v>300.05361199454791</v>
      </c>
      <c r="L21" s="3">
        <f>[1]Area_Weights_Data!$G$35*'Quarterly Average'!T207+[1]Area_Weights_Data!$G$36*'Quarterly Average'!U207</f>
        <v>141.0675082327113</v>
      </c>
      <c r="M21" s="3">
        <f>[1]Area_Weights_Data!$G$38*'Quarterly Average'!V207+[1]Area_Weights_Data!$G$39*'Quarterly Average'!W207</f>
        <v>267.95008070641853</v>
      </c>
      <c r="N21" s="3">
        <f>[1]Area_Weights_Data!$G$41*'Quarterly Average'!X207+[1]Area_Weights_Data!$G$42*'Quarterly Average'!Y207</f>
        <v>210.80033185840708</v>
      </c>
      <c r="O21" s="3">
        <f>[1]Area_Weights_Data!$P$5*'Quarterly Average'!Z207+[1]Area_Weights_Data!$P$6*'Quarterly Average'!AA207</f>
        <v>26.749872227579559</v>
      </c>
      <c r="P21" s="3">
        <f>IF('Quarterly Average'!AC207="na",'Quarterly Average'!AB207,[1]Area_Weights_Data!$P$8*'Quarterly Average'!AB207+[1]Area_Weights_Data!$P$9*'Quarterly Average'!AC207)</f>
        <v>18.306331521739132</v>
      </c>
      <c r="Q21" s="3">
        <f>[1]Area_Weights_Data!$P$11*'Quarterly Average'!AD207+[1]Area_Weights_Data!$P$12*'Quarterly Average'!AE207</f>
        <v>38.591522655426765</v>
      </c>
      <c r="R21" s="3">
        <f>[1]Area_Weights_Data!$P$14*'Quarterly Average'!AF207+[1]Area_Weights_Data!$P$15*'Quarterly Average'!AG207</f>
        <v>32.536927777777777</v>
      </c>
      <c r="S21" s="3">
        <f>[1]Area_Weights_Data!$P$20*'Quarterly Average'!AH207+[1]Area_Weights_Data!$P$21*'Quarterly Average'!AI207</f>
        <v>22.566572665267575</v>
      </c>
      <c r="T21" s="3">
        <f>[1]Area_Weights_Data!$P$23*'Quarterly Average'!AJ207+[1]Area_Weights_Data!$P$24*'Quarterly Average'!AK207</f>
        <v>26.393722826086957</v>
      </c>
      <c r="U21" s="3">
        <f>[1]Area_Weights_Data!$P$26*'Quarterly Average'!AL207+[1]Area_Weights_Data!$P$27*'Quarterly Average'!AM207</f>
        <v>13.565854492187501</v>
      </c>
      <c r="V21" s="3">
        <f>[1]Area_Weights_Data!$P$32*'Quarterly Average'!AN207+[1]Area_Weights_Data!$P$33*'Quarterly Average'!AO207</f>
        <v>25.207593750000001</v>
      </c>
      <c r="W21" s="3">
        <f>[1]Area_Weights_Data!$P$35*'Quarterly Average'!AP207+[1]Area_Weights_Data!$P$36*'Quarterly Average'!AQ207</f>
        <v>24.557590361445783</v>
      </c>
      <c r="X21" s="3">
        <f>[1]Area_Weights_Data!$P$38*'Quarterly Average'!AR207+[1]Area_Weights_Data!$P$39*'Quarterly Average'!AS207</f>
        <v>21.417465357967671</v>
      </c>
      <c r="Y21" s="3">
        <f>[1]Area_Weights_Data!$P$41*'Quarterly Average'!AT207+[1]Area_Weights_Data!$P$42*'Quarterly Average'!AU207</f>
        <v>15.591822660098526</v>
      </c>
    </row>
    <row r="22" spans="1:25" x14ac:dyDescent="0.25">
      <c r="A22" s="2">
        <v>1997</v>
      </c>
      <c r="B22" s="2"/>
      <c r="C22" s="2"/>
      <c r="D22" s="3">
        <f>[1]Area_Weights_Data!$G$5*'Quarterly Average'!D208+[1]Area_Weights_Data!$G$6*'Quarterly Average'!E208</f>
        <v>370.95409057214096</v>
      </c>
      <c r="E22" s="3">
        <f>IF('Quarterly Average'!G208="na",'Quarterly Average'!F208,[1]Area_Weights_Data!$G$8*'Quarterly Average'!F208+[1]Area_Weights_Data!$G$9*'Quarterly Average'!G208)</f>
        <v>323.80637338325397</v>
      </c>
      <c r="F22" s="3">
        <f>[1]Area_Weights_Data!$G$11*'Quarterly Average'!H208+[1]Area_Weights_Data!$G$12*'Quarterly Average'!I208</f>
        <v>297.97463604304187</v>
      </c>
      <c r="G22" s="3">
        <f>[1]Area_Weights_Data!$G$14*'Quarterly Average'!J208+[1]Area_Weights_Data!$G$15*'Quarterly Average'!K208</f>
        <v>344.58169745958423</v>
      </c>
      <c r="H22" s="3">
        <f>[1]Area_Weights_Data!$G$20*'Quarterly Average'!L208+[1]Area_Weights_Data!$G$21*'Quarterly Average'!M208</f>
        <v>330.18646020683457</v>
      </c>
      <c r="I22" s="3">
        <f>[1]Area_Weights_Data!$G$23*'Quarterly Average'!N208+[1]Area_Weights_Data!$G$24*'Quarterly Average'!O208</f>
        <v>345.81544012829653</v>
      </c>
      <c r="J22" s="3">
        <f>[1]Area_Weights_Data!$G$26*'Quarterly Average'!P208+[1]Area_Weights_Data!$G$27*'Quarterly Average'!Q208</f>
        <v>249.15319719847187</v>
      </c>
      <c r="K22" s="3">
        <f>[1]Area_Weights_Data!$G$32*'Quarterly Average'!R208+[1]Area_Weights_Data!$G$33*'Quarterly Average'!S208</f>
        <v>331.21372860820838</v>
      </c>
      <c r="L22" s="3">
        <f>[1]Area_Weights_Data!$G$35*'Quarterly Average'!T208+[1]Area_Weights_Data!$G$36*'Quarterly Average'!U208</f>
        <v>115.20883644346873</v>
      </c>
      <c r="M22" s="3">
        <f>[1]Area_Weights_Data!$G$38*'Quarterly Average'!V208+[1]Area_Weights_Data!$G$39*'Quarterly Average'!W208</f>
        <v>352.34570831750852</v>
      </c>
      <c r="N22" s="3">
        <f>[1]Area_Weights_Data!$G$41*'Quarterly Average'!X208+[1]Area_Weights_Data!$G$42*'Quarterly Average'!Y208</f>
        <v>235.08738938053096</v>
      </c>
      <c r="O22" s="3">
        <f>[1]Area_Weights_Data!$P$5*'Quarterly Average'!Z208+[1]Area_Weights_Data!$P$6*'Quarterly Average'!AA208</f>
        <v>32.338572806171648</v>
      </c>
      <c r="P22" s="3">
        <f>IF('Quarterly Average'!AC208="na",'Quarterly Average'!AB208,[1]Area_Weights_Data!$P$8*'Quarterly Average'!AB208+[1]Area_Weights_Data!$P$9*'Quarterly Average'!AC208)</f>
        <v>19.899434782608694</v>
      </c>
      <c r="Q22" s="3">
        <f>[1]Area_Weights_Data!$P$11*'Quarterly Average'!AD208+[1]Area_Weights_Data!$P$12*'Quarterly Average'!AE208</f>
        <v>40.92645416227608</v>
      </c>
      <c r="R22" s="3">
        <f>[1]Area_Weights_Data!$P$14*'Quarterly Average'!AF208+[1]Area_Weights_Data!$P$15*'Quarterly Average'!AG208</f>
        <v>38.541833333333329</v>
      </c>
      <c r="S22" s="3">
        <f>[1]Area_Weights_Data!$P$20*'Quarterly Average'!AH208+[1]Area_Weights_Data!$P$21*'Quarterly Average'!AI208</f>
        <v>29.671303777544594</v>
      </c>
      <c r="T22" s="3">
        <f>[1]Area_Weights_Data!$P$23*'Quarterly Average'!AJ208+[1]Area_Weights_Data!$P$24*'Quarterly Average'!AK208</f>
        <v>32.568070652173915</v>
      </c>
      <c r="U22" s="3">
        <f>[1]Area_Weights_Data!$P$26*'Quarterly Average'!AL208+[1]Area_Weights_Data!$P$27*'Quarterly Average'!AM208</f>
        <v>14.42</v>
      </c>
      <c r="V22" s="3">
        <f>[1]Area_Weights_Data!$P$32*'Quarterly Average'!AN208+[1]Area_Weights_Data!$P$33*'Quarterly Average'!AO208</f>
        <v>28.92996875</v>
      </c>
      <c r="W22" s="3">
        <f>[1]Area_Weights_Data!$P$35*'Quarterly Average'!AP208+[1]Area_Weights_Data!$P$36*'Quarterly Average'!AQ208</f>
        <v>18.626475903614455</v>
      </c>
      <c r="X22" s="3">
        <f>[1]Area_Weights_Data!$P$38*'Quarterly Average'!AR208+[1]Area_Weights_Data!$P$39*'Quarterly Average'!AS208</f>
        <v>25.152742494226331</v>
      </c>
      <c r="Y22" s="3">
        <f>[1]Area_Weights_Data!$P$41*'Quarterly Average'!AT208+[1]Area_Weights_Data!$P$42*'Quarterly Average'!AU208</f>
        <v>18.389248768472907</v>
      </c>
    </row>
    <row r="23" spans="1:25" x14ac:dyDescent="0.25">
      <c r="A23" s="2">
        <v>1998</v>
      </c>
      <c r="B23" s="2"/>
      <c r="C23" s="2"/>
      <c r="D23" s="3">
        <f>[1]Area_Weights_Data!$G$5*'Quarterly Average'!D209+[1]Area_Weights_Data!$G$6*'Quarterly Average'!E209</f>
        <v>378.93458959498616</v>
      </c>
      <c r="E23" s="3">
        <f>IF('Quarterly Average'!G209="na",'Quarterly Average'!F209,[1]Area_Weights_Data!$G$8*'Quarterly Average'!F209+[1]Area_Weights_Data!$G$9*'Quarterly Average'!G209)</f>
        <v>337.07058373042889</v>
      </c>
      <c r="F23" s="3">
        <f>[1]Area_Weights_Data!$G$11*'Quarterly Average'!H209+[1]Area_Weights_Data!$G$12*'Quarterly Average'!I209</f>
        <v>309.21048467311687</v>
      </c>
      <c r="G23" s="3">
        <f>[1]Area_Weights_Data!$G$14*'Quarterly Average'!J209+[1]Area_Weights_Data!$G$15*'Quarterly Average'!K209</f>
        <v>369.54828233256347</v>
      </c>
      <c r="H23" s="3">
        <f>[1]Area_Weights_Data!$G$20*'Quarterly Average'!L209+[1]Area_Weights_Data!$G$21*'Quarterly Average'!M209</f>
        <v>319.09489517760795</v>
      </c>
      <c r="I23" s="3">
        <f>[1]Area_Weights_Data!$G$23*'Quarterly Average'!N209+[1]Area_Weights_Data!$G$24*'Quarterly Average'!O209</f>
        <v>361.76483428367783</v>
      </c>
      <c r="J23" s="3">
        <f>[1]Area_Weights_Data!$G$26*'Quarterly Average'!P209+[1]Area_Weights_Data!$G$27*'Quarterly Average'!Q209</f>
        <v>287.0891736401673</v>
      </c>
      <c r="K23" s="3">
        <f>[1]Area_Weights_Data!$G$32*'Quarterly Average'!R209+[1]Area_Weights_Data!$G$33*'Quarterly Average'!S209</f>
        <v>326.50791306981671</v>
      </c>
      <c r="L23" s="3">
        <f>[1]Area_Weights_Data!$G$35*'Quarterly Average'!T209+[1]Area_Weights_Data!$G$36*'Quarterly Average'!U209</f>
        <v>168.68798024149288</v>
      </c>
      <c r="M23" s="3">
        <f>[1]Area_Weights_Data!$G$38*'Quarterly Average'!V209+[1]Area_Weights_Data!$G$39*'Quarterly Average'!W209</f>
        <v>312.70214584124574</v>
      </c>
      <c r="N23" s="3">
        <f>[1]Area_Weights_Data!$G$41*'Quarterly Average'!X209+[1]Area_Weights_Data!$G$42*'Quarterly Average'!Y209</f>
        <v>272.71764380530971</v>
      </c>
      <c r="O23" s="3">
        <f>[1]Area_Weights_Data!$P$5*'Quarterly Average'!Z209+[1]Area_Weights_Data!$P$6*'Quarterly Average'!AA209</f>
        <v>32.708555930568949</v>
      </c>
      <c r="P23" s="3">
        <f>IF('Quarterly Average'!AC209="na",'Quarterly Average'!AB209,[1]Area_Weights_Data!$P$8*'Quarterly Average'!AB209+[1]Area_Weights_Data!$P$9*'Quarterly Average'!AC209)</f>
        <v>17.383032608695654</v>
      </c>
      <c r="Q23" s="3">
        <f>[1]Area_Weights_Data!$P$11*'Quarterly Average'!AD209+[1]Area_Weights_Data!$P$12*'Quarterly Average'!AE209</f>
        <v>42.919978925184409</v>
      </c>
      <c r="R23" s="3">
        <f>[1]Area_Weights_Data!$P$14*'Quarterly Average'!AF209+[1]Area_Weights_Data!$P$15*'Quarterly Average'!AG209</f>
        <v>38.436341666666664</v>
      </c>
      <c r="S23" s="3">
        <f>[1]Area_Weights_Data!$P$20*'Quarterly Average'!AH209+[1]Area_Weights_Data!$P$21*'Quarterly Average'!AI209</f>
        <v>28.374451731374606</v>
      </c>
      <c r="T23" s="3">
        <f>[1]Area_Weights_Data!$P$23*'Quarterly Average'!AJ209+[1]Area_Weights_Data!$P$24*'Quarterly Average'!AK209</f>
        <v>35.30076086956521</v>
      </c>
      <c r="U23" s="3">
        <f>[1]Area_Weights_Data!$P$26*'Quarterly Average'!AL209+[1]Area_Weights_Data!$P$27*'Quarterly Average'!AM209</f>
        <v>18.084272460937498</v>
      </c>
      <c r="V23" s="3">
        <f>[1]Area_Weights_Data!$P$32*'Quarterly Average'!AN209+[1]Area_Weights_Data!$P$33*'Quarterly Average'!AO209</f>
        <v>29.764531249999997</v>
      </c>
      <c r="W23" s="3">
        <f>[1]Area_Weights_Data!$P$35*'Quarterly Average'!AP209+[1]Area_Weights_Data!$P$36*'Quarterly Average'!AQ209</f>
        <v>23.504126506024093</v>
      </c>
      <c r="X23" s="3">
        <f>[1]Area_Weights_Data!$P$38*'Quarterly Average'!AR209+[1]Area_Weights_Data!$P$39*'Quarterly Average'!AS209</f>
        <v>30.570802540415706</v>
      </c>
      <c r="Y23" s="3">
        <f>[1]Area_Weights_Data!$P$41*'Quarterly Average'!AT209+[1]Area_Weights_Data!$P$42*'Quarterly Average'!AU209</f>
        <v>22.505751231527093</v>
      </c>
    </row>
    <row r="24" spans="1:25" x14ac:dyDescent="0.25">
      <c r="A24" s="2">
        <v>1999</v>
      </c>
      <c r="B24" s="2"/>
      <c r="C24" s="2"/>
      <c r="D24" s="3">
        <f>[1]Area_Weights_Data!$G$5*'Quarterly Average'!D210+[1]Area_Weights_Data!$G$6*'Quarterly Average'!E210</f>
        <v>356.01777410876741</v>
      </c>
      <c r="E24" s="3">
        <f>IF('Quarterly Average'!G210="na",'Quarterly Average'!F210,[1]Area_Weights_Data!$G$8*'Quarterly Average'!F210+[1]Area_Weights_Data!$G$9*'Quarterly Average'!G210)</f>
        <v>304.19375425459498</v>
      </c>
      <c r="F24" s="3">
        <f>[1]Area_Weights_Data!$G$11*'Quarterly Average'!H210+[1]Area_Weights_Data!$G$12*'Quarterly Average'!I210</f>
        <v>300.21190885251826</v>
      </c>
      <c r="G24" s="3">
        <f>[1]Area_Weights_Data!$G$14*'Quarterly Average'!J210+[1]Area_Weights_Data!$G$15*'Quarterly Average'!K210</f>
        <v>356.03626072253377</v>
      </c>
      <c r="H24" s="3">
        <f>[1]Area_Weights_Data!$G$20*'Quarterly Average'!L210+[1]Area_Weights_Data!$G$21*'Quarterly Average'!M210</f>
        <v>291.32131013938852</v>
      </c>
      <c r="I24" s="3">
        <f>[1]Area_Weights_Data!$G$23*'Quarterly Average'!N210+[1]Area_Weights_Data!$G$24*'Quarterly Average'!O210</f>
        <v>364.28528153955813</v>
      </c>
      <c r="J24" s="3">
        <f>[1]Area_Weights_Data!$G$26*'Quarterly Average'!P210+[1]Area_Weights_Data!$G$27*'Quarterly Average'!Q210</f>
        <v>308.85520511187917</v>
      </c>
      <c r="K24" s="3">
        <f>[1]Area_Weights_Data!$G$32*'Quarterly Average'!R210+[1]Area_Weights_Data!$G$33*'Quarterly Average'!S210</f>
        <v>323.56587914584281</v>
      </c>
      <c r="L24" s="3">
        <f>[1]Area_Weights_Data!$G$35*'Quarterly Average'!T210+[1]Area_Weights_Data!$G$36*'Quarterly Average'!U210</f>
        <v>184.05131723380899</v>
      </c>
      <c r="M24" s="3">
        <f>[1]Area_Weights_Data!$G$38*'Quarterly Average'!V210+[1]Area_Weights_Data!$G$39*'Quarterly Average'!W210</f>
        <v>282.6761536270414</v>
      </c>
      <c r="N24" s="3">
        <f>[1]Area_Weights_Data!$G$41*'Quarterly Average'!X210+[1]Area_Weights_Data!$G$42*'Quarterly Average'!Y210</f>
        <v>222.5821349557522</v>
      </c>
      <c r="O24" s="3">
        <f>[1]Area_Weights_Data!$P$5*'Quarterly Average'!Z210+[1]Area_Weights_Data!$P$6*'Quarterly Average'!AA210</f>
        <v>26.323584860173575</v>
      </c>
      <c r="P24" s="3">
        <f>IF('Quarterly Average'!AC210="na",'Quarterly Average'!AB210,[1]Area_Weights_Data!$P$8*'Quarterly Average'!AB210+[1]Area_Weights_Data!$P$9*'Quarterly Average'!AC210)</f>
        <v>17.846282608695656</v>
      </c>
      <c r="Q24" s="3">
        <f>[1]Area_Weights_Data!$P$11*'Quarterly Average'!AD210+[1]Area_Weights_Data!$P$12*'Quarterly Average'!AE210</f>
        <v>33.963321917808216</v>
      </c>
      <c r="R24" s="3">
        <f>[1]Area_Weights_Data!$P$14*'Quarterly Average'!AF210+[1]Area_Weights_Data!$P$15*'Quarterly Average'!AG210</f>
        <v>28.540175000000001</v>
      </c>
      <c r="S24" s="3">
        <f>[1]Area_Weights_Data!$P$20*'Quarterly Average'!AH210+[1]Area_Weights_Data!$P$21*'Quarterly Average'!AI210</f>
        <v>27.976521511017843</v>
      </c>
      <c r="T24" s="3">
        <f>[1]Area_Weights_Data!$P$23*'Quarterly Average'!AJ210+[1]Area_Weights_Data!$P$24*'Quarterly Average'!AK210</f>
        <v>24.369809782608698</v>
      </c>
      <c r="U24" s="3">
        <f>[1]Area_Weights_Data!$P$26*'Quarterly Average'!AL210+[1]Area_Weights_Data!$P$27*'Quarterly Average'!AM210</f>
        <v>17.704633789062498</v>
      </c>
      <c r="V24" s="3">
        <f>[1]Area_Weights_Data!$P$32*'Quarterly Average'!AN210+[1]Area_Weights_Data!$P$33*'Quarterly Average'!AO210</f>
        <v>23.456656250000002</v>
      </c>
      <c r="W24" s="3">
        <f>[1]Area_Weights_Data!$P$35*'Quarterly Average'!AP210+[1]Area_Weights_Data!$P$36*'Quarterly Average'!AQ210</f>
        <v>21.535843373493975</v>
      </c>
      <c r="X24" s="3">
        <f>[1]Area_Weights_Data!$P$38*'Quarterly Average'!AR210+[1]Area_Weights_Data!$P$39*'Quarterly Average'!AS210</f>
        <v>28.620138568129335</v>
      </c>
      <c r="Y24" s="3">
        <f>[1]Area_Weights_Data!$P$41*'Quarterly Average'!AT210+[1]Area_Weights_Data!$P$42*'Quarterly Average'!AU210</f>
        <v>21.657783251231528</v>
      </c>
    </row>
    <row r="25" spans="1:25" x14ac:dyDescent="0.25">
      <c r="A25" s="2">
        <v>2000</v>
      </c>
      <c r="B25" s="2"/>
      <c r="C25" s="2"/>
      <c r="D25" s="3">
        <f>[1]Area_Weights_Data!$G$5*'Quarterly Average'!D211+[1]Area_Weights_Data!$G$6*'Quarterly Average'!E211</f>
        <v>359.6070321450232</v>
      </c>
      <c r="E25" s="3">
        <f>IF('Quarterly Average'!G211="na",'Quarterly Average'!F211,[1]Area_Weights_Data!$G$8*'Quarterly Average'!F211+[1]Area_Weights_Data!$G$9*'Quarterly Average'!G211)</f>
        <v>303.32585942818247</v>
      </c>
      <c r="F25" s="3">
        <f>[1]Area_Weights_Data!$G$11*'Quarterly Average'!H211+[1]Area_Weights_Data!$G$12*'Quarterly Average'!I211</f>
        <v>285.66669680802966</v>
      </c>
      <c r="G25" s="3">
        <f>[1]Area_Weights_Data!$G$14*'Quarterly Average'!J211+[1]Area_Weights_Data!$G$15*'Quarterly Average'!K211</f>
        <v>350.0845430550973</v>
      </c>
      <c r="H25" s="3">
        <f>[1]Area_Weights_Data!$G$20*'Quarterly Average'!L211+[1]Area_Weights_Data!$G$21*'Quarterly Average'!M211</f>
        <v>289.04939017535975</v>
      </c>
      <c r="I25" s="3">
        <f>[1]Area_Weights_Data!$G$23*'Quarterly Average'!N211+[1]Area_Weights_Data!$G$24*'Quarterly Average'!O211</f>
        <v>348.52352102637207</v>
      </c>
      <c r="J25" s="3">
        <f>[1]Area_Weights_Data!$G$26*'Quarterly Average'!P211+[1]Area_Weights_Data!$G$27*'Quarterly Average'!Q211</f>
        <v>326.52018146261594</v>
      </c>
      <c r="K25" s="3">
        <f>[1]Area_Weights_Data!$G$32*'Quarterly Average'!R211+[1]Area_Weights_Data!$G$33*'Quarterly Average'!S211</f>
        <v>323.38175829168557</v>
      </c>
      <c r="L25" s="3">
        <f>[1]Area_Weights_Data!$G$35*'Quarterly Average'!T211+[1]Area_Weights_Data!$G$36*'Quarterly Average'!U211</f>
        <v>192.1377607025247</v>
      </c>
      <c r="M25" s="3">
        <f>[1]Area_Weights_Data!$G$38*'Quarterly Average'!V211+[1]Area_Weights_Data!$G$39*'Quarterly Average'!W211</f>
        <v>278.11510159513864</v>
      </c>
      <c r="N25" s="3">
        <f>[1]Area_Weights_Data!$G$41*'Quarterly Average'!X211+[1]Area_Weights_Data!$G$42*'Quarterly Average'!Y211</f>
        <v>268.64905973451323</v>
      </c>
      <c r="O25" s="3">
        <f>[1]Area_Weights_Data!$P$5*'Quarterly Average'!Z211+[1]Area_Weights_Data!$P$6*'Quarterly Average'!AA211</f>
        <v>21.973775313404047</v>
      </c>
      <c r="P25" s="3">
        <f>IF('Quarterly Average'!AC211="na",'Quarterly Average'!AB211,[1]Area_Weights_Data!$P$8*'Quarterly Average'!AB211+[1]Area_Weights_Data!$P$9*'Quarterly Average'!AC211)</f>
        <v>14.318451086956522</v>
      </c>
      <c r="Q25" s="3">
        <f>[1]Area_Weights_Data!$P$11*'Quarterly Average'!AD211+[1]Area_Weights_Data!$P$12*'Quarterly Average'!AE211</f>
        <v>28.068335089567967</v>
      </c>
      <c r="R25" s="3">
        <f>[1]Area_Weights_Data!$P$14*'Quarterly Average'!AF211+[1]Area_Weights_Data!$P$15*'Quarterly Average'!AG211</f>
        <v>24.231149999999996</v>
      </c>
      <c r="S25" s="3">
        <f>[1]Area_Weights_Data!$P$20*'Quarterly Average'!AH211+[1]Area_Weights_Data!$P$21*'Quarterly Average'!AI211</f>
        <v>21.318267313746063</v>
      </c>
      <c r="T25" s="3">
        <f>[1]Area_Weights_Data!$P$23*'Quarterly Average'!AJ211+[1]Area_Weights_Data!$P$24*'Quarterly Average'!AK211</f>
        <v>20.063885869565219</v>
      </c>
      <c r="U25" s="3">
        <f>[1]Area_Weights_Data!$P$26*'Quarterly Average'!AL211+[1]Area_Weights_Data!$P$27*'Quarterly Average'!AM211</f>
        <v>19.067316894531249</v>
      </c>
      <c r="V25" s="3">
        <f>[1]Area_Weights_Data!$P$32*'Quarterly Average'!AN211+[1]Area_Weights_Data!$P$33*'Quarterly Average'!AO211</f>
        <v>23.19634375</v>
      </c>
      <c r="W25" s="3">
        <f>[1]Area_Weights_Data!$P$35*'Quarterly Average'!AP211+[1]Area_Weights_Data!$P$36*'Quarterly Average'!AQ211</f>
        <v>15.732680722891565</v>
      </c>
      <c r="X25" s="3">
        <f>[1]Area_Weights_Data!$P$38*'Quarterly Average'!AR211+[1]Area_Weights_Data!$P$39*'Quarterly Average'!AS211</f>
        <v>18.964105080831409</v>
      </c>
      <c r="Y25" s="3">
        <f>[1]Area_Weights_Data!$P$41*'Quarterly Average'!AT211+[1]Area_Weights_Data!$P$42*'Quarterly Average'!AU211</f>
        <v>29.4912315270936</v>
      </c>
    </row>
    <row r="26" spans="1:25" x14ac:dyDescent="0.25">
      <c r="A26" s="2">
        <v>2001</v>
      </c>
      <c r="B26" s="2"/>
      <c r="C26" s="2"/>
      <c r="D26" s="3">
        <f>[1]Area_Weights_Data!$G$5*'Quarterly Average'!D212+[1]Area_Weights_Data!$G$6*'Quarterly Average'!E212</f>
        <v>310.41726194487495</v>
      </c>
      <c r="E26" s="3">
        <f>IF('Quarterly Average'!G212="na",'Quarterly Average'!F212,[1]Area_Weights_Data!$G$8*'Quarterly Average'!F212+[1]Area_Weights_Data!$G$9*'Quarterly Average'!G212)</f>
        <v>260.5404186521443</v>
      </c>
      <c r="F26" s="3">
        <f>[1]Area_Weights_Data!$G$11*'Quarterly Average'!H212+[1]Area_Weights_Data!$G$12*'Quarterly Average'!I212</f>
        <v>269.76833348404011</v>
      </c>
      <c r="G26" s="3">
        <f>[1]Area_Weights_Data!$G$14*'Quarterly Average'!J212+[1]Area_Weights_Data!$G$15*'Quarterly Average'!K212</f>
        <v>305.5912652589904</v>
      </c>
      <c r="H26" s="3">
        <f>[1]Area_Weights_Data!$G$20*'Quarterly Average'!L212+[1]Area_Weights_Data!$G$21*'Quarterly Average'!M212</f>
        <v>259.45727012140293</v>
      </c>
      <c r="I26" s="3">
        <f>[1]Area_Weights_Data!$G$23*'Quarterly Average'!N212+[1]Area_Weights_Data!$G$24*'Quarterly Average'!O212</f>
        <v>313.8507216678546</v>
      </c>
      <c r="J26" s="3">
        <f>[1]Area_Weights_Data!$G$26*'Quarterly Average'!P212+[1]Area_Weights_Data!$G$27*'Quarterly Average'!Q212</f>
        <v>314.96174049481533</v>
      </c>
      <c r="K26" s="3">
        <f>[1]Area_Weights_Data!$G$32*'Quarterly Average'!R212+[1]Area_Weights_Data!$G$33*'Quarterly Average'!S212</f>
        <v>309.58170528547629</v>
      </c>
      <c r="L26" s="3">
        <f>[1]Area_Weights_Data!$G$35*'Quarterly Average'!T212+[1]Area_Weights_Data!$G$36*'Quarterly Average'!U212</f>
        <v>144.60345773874863</v>
      </c>
      <c r="M26" s="3">
        <f>[1]Area_Weights_Data!$G$38*'Quarterly Average'!V212+[1]Area_Weights_Data!$G$39*'Quarterly Average'!W212</f>
        <v>254.91955469046715</v>
      </c>
      <c r="N26" s="3">
        <f>[1]Area_Weights_Data!$G$41*'Quarterly Average'!X212+[1]Area_Weights_Data!$G$42*'Quarterly Average'!Y212</f>
        <v>231.4225663716814</v>
      </c>
      <c r="O26" s="3">
        <f>[1]Area_Weights_Data!$P$5*'Quarterly Average'!Z212+[1]Area_Weights_Data!$P$6*'Quarterly Average'!AA212</f>
        <v>16.034601012536161</v>
      </c>
      <c r="P26" s="3">
        <f>IF('Quarterly Average'!AC212="na",'Quarterly Average'!AB212,[1]Area_Weights_Data!$P$8*'Quarterly Average'!AB212+[1]Area_Weights_Data!$P$9*'Quarterly Average'!AC212)</f>
        <v>12.407869565217389</v>
      </c>
      <c r="Q26" s="3">
        <f>[1]Area_Weights_Data!$P$11*'Quarterly Average'!AD212+[1]Area_Weights_Data!$P$12*'Quarterly Average'!AE212</f>
        <v>23.371762381454158</v>
      </c>
      <c r="R26" s="3">
        <f>[1]Area_Weights_Data!$P$14*'Quarterly Average'!AF212+[1]Area_Weights_Data!$P$15*'Quarterly Average'!AG212</f>
        <v>20.077022222222222</v>
      </c>
      <c r="S26" s="3">
        <f>[1]Area_Weights_Data!$P$20*'Quarterly Average'!AH212+[1]Area_Weights_Data!$P$21*'Quarterly Average'!AI212</f>
        <v>16.746416579223503</v>
      </c>
      <c r="T26" s="3">
        <f>[1]Area_Weights_Data!$P$23*'Quarterly Average'!AJ212+[1]Area_Weights_Data!$P$24*'Quarterly Average'!AK212</f>
        <v>18.259184782608692</v>
      </c>
      <c r="U26" s="3">
        <f>[1]Area_Weights_Data!$P$26*'Quarterly Average'!AL212+[1]Area_Weights_Data!$P$27*'Quarterly Average'!AM212</f>
        <v>16.767031250000002</v>
      </c>
      <c r="V26" s="3">
        <f>[1]Area_Weights_Data!$P$32*'Quarterly Average'!AN212+[1]Area_Weights_Data!$P$33*'Quarterly Average'!AO212</f>
        <v>19.4044375</v>
      </c>
      <c r="W26" s="3">
        <f>[1]Area_Weights_Data!$P$35*'Quarterly Average'!AP212+[1]Area_Weights_Data!$P$36*'Quarterly Average'!AQ212</f>
        <v>12.877349397590361</v>
      </c>
      <c r="X26" s="3">
        <f>[1]Area_Weights_Data!$P$38*'Quarterly Average'!AR212+[1]Area_Weights_Data!$P$39*'Quarterly Average'!AS212</f>
        <v>13.853816397228639</v>
      </c>
      <c r="Y26" s="3">
        <f>[1]Area_Weights_Data!$P$41*'Quarterly Average'!AT212+[1]Area_Weights_Data!$P$42*'Quarterly Average'!AU212</f>
        <v>23.588879310344829</v>
      </c>
    </row>
    <row r="27" spans="1:25" x14ac:dyDescent="0.25">
      <c r="A27" s="2">
        <v>2002</v>
      </c>
      <c r="B27" s="2"/>
      <c r="C27" s="2"/>
      <c r="D27" s="3">
        <f>[1]Area_Weights_Data!$G$5*'Quarterly Average'!D213+[1]Area_Weights_Data!$G$6*'Quarterly Average'!E213</f>
        <v>332.19801704966642</v>
      </c>
      <c r="E27" s="3">
        <f>IF('Quarterly Average'!G213="na",'Quarterly Average'!F213,[1]Area_Weights_Data!$G$8*'Quarterly Average'!F213+[1]Area_Weights_Data!$G$9*'Quarterly Average'!G213)</f>
        <v>273.53280292716136</v>
      </c>
      <c r="F27" s="3">
        <f>[1]Area_Weights_Data!$G$11*'Quarterly Average'!H213+[1]Area_Weights_Data!$G$12*'Quarterly Average'!I213</f>
        <v>265.67648521566144</v>
      </c>
      <c r="G27" s="3">
        <f>[1]Area_Weights_Data!$G$14*'Quarterly Average'!J213+[1]Area_Weights_Data!$G$15*'Quarterly Average'!K213</f>
        <v>308.71697665786866</v>
      </c>
      <c r="H27" s="3">
        <f>[1]Area_Weights_Data!$G$20*'Quarterly Average'!L213+[1]Area_Weights_Data!$G$21*'Quarterly Average'!M213</f>
        <v>276.25055502473026</v>
      </c>
      <c r="I27" s="3">
        <f>[1]Area_Weights_Data!$G$23*'Quarterly Average'!N213+[1]Area_Weights_Data!$G$24*'Quarterly Average'!O213</f>
        <v>336.40440128296507</v>
      </c>
      <c r="J27" s="3">
        <f>[1]Area_Weights_Data!$G$26*'Quarterly Average'!P213+[1]Area_Weights_Data!$G$27*'Quarterly Average'!Q213</f>
        <v>304.98335455703102</v>
      </c>
      <c r="K27" s="3">
        <f>[1]Area_Weights_Data!$G$32*'Quarterly Average'!R213+[1]Area_Weights_Data!$G$33*'Quarterly Average'!S213</f>
        <v>306.47777525367252</v>
      </c>
      <c r="L27" s="3">
        <f>[1]Area_Weights_Data!$G$35*'Quarterly Average'!T213+[1]Area_Weights_Data!$G$36*'Quarterly Average'!U213</f>
        <v>164.60702524698132</v>
      </c>
      <c r="M27" s="3">
        <f>[1]Area_Weights_Data!$G$38*'Quarterly Average'!V213+[1]Area_Weights_Data!$G$39*'Quarterly Average'!W213</f>
        <v>272.46534371439418</v>
      </c>
      <c r="N27" s="3">
        <f>[1]Area_Weights_Data!$G$41*'Quarterly Average'!X213+[1]Area_Weights_Data!$G$42*'Quarterly Average'!Y213</f>
        <v>238.94579646017701</v>
      </c>
      <c r="O27" s="3">
        <f>[1]Area_Weights_Data!$P$5*'Quarterly Average'!Z213+[1]Area_Weights_Data!$P$6*'Quarterly Average'!AA213</f>
        <v>15.775542430086791</v>
      </c>
      <c r="P27" s="3">
        <f>IF('Quarterly Average'!AC213="na",'Quarterly Average'!AB213,[1]Area_Weights_Data!$P$8*'Quarterly Average'!AB213+[1]Area_Weights_Data!$P$9*'Quarterly Average'!AC213)</f>
        <v>12.835239130434784</v>
      </c>
      <c r="Q27" s="3">
        <f>[1]Area_Weights_Data!$P$11*'Quarterly Average'!AD213+[1]Area_Weights_Data!$P$12*'Quarterly Average'!AE213</f>
        <v>21.078748682824024</v>
      </c>
      <c r="R27" s="3">
        <f>[1]Area_Weights_Data!$P$14*'Quarterly Average'!AF213+[1]Area_Weights_Data!$P$15*'Quarterly Average'!AG213</f>
        <v>16.86771111111111</v>
      </c>
      <c r="S27" s="3">
        <f>[1]Area_Weights_Data!$P$20*'Quarterly Average'!AH213+[1]Area_Weights_Data!$P$21*'Quarterly Average'!AI213</f>
        <v>15.886471668415531</v>
      </c>
      <c r="T27" s="3">
        <f>[1]Area_Weights_Data!$P$23*'Quarterly Average'!AJ213+[1]Area_Weights_Data!$P$24*'Quarterly Average'!AK213</f>
        <v>17.539728260869566</v>
      </c>
      <c r="U27" s="3">
        <f>[1]Area_Weights_Data!$P$26*'Quarterly Average'!AL213+[1]Area_Weights_Data!$P$27*'Quarterly Average'!AM213</f>
        <v>14.838200683593749</v>
      </c>
      <c r="V27" s="3">
        <f>[1]Area_Weights_Data!$P$32*'Quarterly Average'!AN213+[1]Area_Weights_Data!$P$33*'Quarterly Average'!AO213</f>
        <v>16.270687500000001</v>
      </c>
      <c r="W27" s="3">
        <f>[1]Area_Weights_Data!$P$35*'Quarterly Average'!AP213+[1]Area_Weights_Data!$P$36*'Quarterly Average'!AQ213</f>
        <v>15.10734939759036</v>
      </c>
      <c r="X27" s="3">
        <f>[1]Area_Weights_Data!$P$38*'Quarterly Average'!AR213+[1]Area_Weights_Data!$P$39*'Quarterly Average'!AS213</f>
        <v>13.31769053117783</v>
      </c>
      <c r="Y27" s="3">
        <f>[1]Area_Weights_Data!$P$41*'Quarterly Average'!AT213+[1]Area_Weights_Data!$P$42*'Quarterly Average'!AU213</f>
        <v>20.515049261083746</v>
      </c>
    </row>
    <row r="28" spans="1:25" x14ac:dyDescent="0.25">
      <c r="A28" s="2">
        <v>2003</v>
      </c>
      <c r="B28" s="2"/>
      <c r="C28" s="2"/>
      <c r="D28" s="3">
        <f>[1]Area_Weights_Data!$G$5*'Quarterly Average'!D214+[1]Area_Weights_Data!$G$6*'Quarterly Average'!E214</f>
        <v>347.16898881326233</v>
      </c>
      <c r="E28" s="3">
        <f>IF('Quarterly Average'!G214="na",'Quarterly Average'!F214,[1]Area_Weights_Data!$G$8*'Quarterly Average'!F214+[1]Area_Weights_Data!$G$9*'Quarterly Average'!G214)</f>
        <v>268.19405207624237</v>
      </c>
      <c r="F28" s="3">
        <f>[1]Area_Weights_Data!$G$11*'Quarterly Average'!H214+[1]Area_Weights_Data!$G$12*'Quarterly Average'!I214</f>
        <v>268.7103942490279</v>
      </c>
      <c r="G28" s="3">
        <f>[1]Area_Weights_Data!$G$14*'Quarterly Average'!J214+[1]Area_Weights_Data!$G$15*'Quarterly Average'!K214</f>
        <v>309.38527919828437</v>
      </c>
      <c r="H28" s="3">
        <f>[1]Area_Weights_Data!$G$20*'Quarterly Average'!L214+[1]Area_Weights_Data!$G$21*'Quarterly Average'!M214</f>
        <v>253.39151022931657</v>
      </c>
      <c r="I28" s="3">
        <f>[1]Area_Weights_Data!$G$23*'Quarterly Average'!N214+[1]Area_Weights_Data!$G$24*'Quarterly Average'!O214</f>
        <v>330.45500712758377</v>
      </c>
      <c r="J28" s="3">
        <f>[1]Area_Weights_Data!$G$26*'Quarterly Average'!P214+[1]Area_Weights_Data!$G$27*'Quarterly Average'!Q214</f>
        <v>285.91984264144077</v>
      </c>
      <c r="K28" s="3">
        <f>[1]Area_Weights_Data!$G$32*'Quarterly Average'!R214+[1]Area_Weights_Data!$G$33*'Quarterly Average'!S214</f>
        <v>286.36388762683629</v>
      </c>
      <c r="L28" s="3">
        <f>[1]Area_Weights_Data!$G$35*'Quarterly Average'!T214+[1]Area_Weights_Data!$G$36*'Quarterly Average'!U214</f>
        <v>174.51783754116354</v>
      </c>
      <c r="M28" s="3">
        <f>[1]Area_Weights_Data!$G$38*'Quarterly Average'!V214+[1]Area_Weights_Data!$G$39*'Quarterly Average'!W214</f>
        <v>270.34817698442839</v>
      </c>
      <c r="N28" s="3">
        <f>[1]Area_Weights_Data!$G$41*'Quarterly Average'!X214+[1]Area_Weights_Data!$G$42*'Quarterly Average'!Y214</f>
        <v>239.26327433628316</v>
      </c>
      <c r="O28" s="3">
        <f>[1]Area_Weights_Data!$P$5*'Quarterly Average'!Z214+[1]Area_Weights_Data!$P$6*'Quarterly Average'!AA214</f>
        <v>21.165091610414656</v>
      </c>
      <c r="P28" s="3">
        <f>IF('Quarterly Average'!AC214="na",'Quarterly Average'!AB214,[1]Area_Weights_Data!$P$8*'Quarterly Average'!AB214+[1]Area_Weights_Data!$P$9*'Quarterly Average'!AC214)</f>
        <v>15.266396739130435</v>
      </c>
      <c r="Q28" s="3">
        <f>[1]Area_Weights_Data!$P$11*'Quarterly Average'!AD214+[1]Area_Weights_Data!$P$12*'Quarterly Average'!AE214</f>
        <v>22.700866701791359</v>
      </c>
      <c r="R28" s="3">
        <f>[1]Area_Weights_Data!$P$14*'Quarterly Average'!AF214+[1]Area_Weights_Data!$P$15*'Quarterly Average'!AG214</f>
        <v>17.336191666666664</v>
      </c>
      <c r="S28" s="3">
        <f>[1]Area_Weights_Data!$P$20*'Quarterly Average'!AH214+[1]Area_Weights_Data!$P$21*'Quarterly Average'!AI214</f>
        <v>17.992885624344176</v>
      </c>
      <c r="T28" s="3">
        <f>[1]Area_Weights_Data!$P$23*'Quarterly Average'!AJ214+[1]Area_Weights_Data!$P$24*'Quarterly Average'!AK214</f>
        <v>21.022907608695654</v>
      </c>
      <c r="U28" s="3">
        <f>[1]Area_Weights_Data!$P$26*'Quarterly Average'!AL214+[1]Area_Weights_Data!$P$27*'Quarterly Average'!AM214</f>
        <v>17.195483398437499</v>
      </c>
      <c r="V28" s="3">
        <f>[1]Area_Weights_Data!$P$32*'Quarterly Average'!AN214+[1]Area_Weights_Data!$P$33*'Quarterly Average'!AO214</f>
        <v>16.36525</v>
      </c>
      <c r="W28" s="3">
        <f>[1]Area_Weights_Data!$P$35*'Quarterly Average'!AP214+[1]Area_Weights_Data!$P$36*'Quarterly Average'!AQ214</f>
        <v>16.860301204819276</v>
      </c>
      <c r="X28" s="3">
        <f>[1]Area_Weights_Data!$P$38*'Quarterly Average'!AR214+[1]Area_Weights_Data!$P$39*'Quarterly Average'!AS214</f>
        <v>15.096772517321018</v>
      </c>
      <c r="Y28" s="3">
        <f>[1]Area_Weights_Data!$P$41*'Quarterly Average'!AT214+[1]Area_Weights_Data!$P$42*'Quarterly Average'!AU214</f>
        <v>22.289125615763545</v>
      </c>
    </row>
    <row r="29" spans="1:25" x14ac:dyDescent="0.25">
      <c r="A29" s="2">
        <v>2004</v>
      </c>
      <c r="B29" s="2"/>
      <c r="C29" s="2"/>
      <c r="D29" s="3">
        <f>[1]Area_Weights_Data!$G$5*'Quarterly Average'!D215+[1]Area_Weights_Data!$G$6*'Quarterly Average'!E215</f>
        <v>356.31630332232623</v>
      </c>
      <c r="E29" s="3">
        <f>IF('Quarterly Average'!G215="na",'Quarterly Average'!F215,[1]Area_Weights_Data!$G$8*'Quarterly Average'!F215+[1]Area_Weights_Data!$G$9*'Quarterly Average'!G215)</f>
        <v>302.0301650782846</v>
      </c>
      <c r="F29" s="3">
        <f>[1]Area_Weights_Data!$G$11*'Quarterly Average'!H215+[1]Area_Weights_Data!$G$12*'Quarterly Average'!I215</f>
        <v>295.57903065376615</v>
      </c>
      <c r="G29" s="3">
        <f>[1]Area_Weights_Data!$G$14*'Quarterly Average'!J215+[1]Area_Weights_Data!$G$15*'Quarterly Average'!K215</f>
        <v>320.79705542725168</v>
      </c>
      <c r="H29" s="3">
        <f>[1]Area_Weights_Data!$G$20*'Quarterly Average'!L215+[1]Area_Weights_Data!$G$21*'Quarterly Average'!M215</f>
        <v>284.67868986061154</v>
      </c>
      <c r="I29" s="3">
        <f>[1]Area_Weights_Data!$G$23*'Quarterly Average'!N215+[1]Area_Weights_Data!$G$24*'Quarterly Average'!O215</f>
        <v>347.5204472558803</v>
      </c>
      <c r="J29" s="3">
        <f>[1]Area_Weights_Data!$G$26*'Quarterly Average'!P215+[1]Area_Weights_Data!$G$27*'Quarterly Average'!Q215</f>
        <v>271.54169319628886</v>
      </c>
      <c r="K29" s="3">
        <f>[1]Area_Weights_Data!$G$32*'Quarterly Average'!R215+[1]Area_Weights_Data!$G$33*'Quarterly Average'!S215</f>
        <v>305.44381341814324</v>
      </c>
      <c r="L29" s="3">
        <f>[1]Area_Weights_Data!$G$35*'Quarterly Average'!T215+[1]Area_Weights_Data!$G$36*'Quarterly Average'!U215</f>
        <v>233.30268935236003</v>
      </c>
      <c r="M29" s="3">
        <f>[1]Area_Weights_Data!$G$38*'Quarterly Average'!V215+[1]Area_Weights_Data!$G$39*'Quarterly Average'!W215</f>
        <v>285.19761203949867</v>
      </c>
      <c r="N29" s="3">
        <f>[1]Area_Weights_Data!$G$41*'Quarterly Average'!X215+[1]Area_Weights_Data!$G$42*'Quarterly Average'!Y215</f>
        <v>238.70215707964601</v>
      </c>
      <c r="O29" s="3">
        <f>[1]Area_Weights_Data!$P$5*'Quarterly Average'!Z215+[1]Area_Weights_Data!$P$6*'Quarterly Average'!AA215</f>
        <v>18.566155978784955</v>
      </c>
      <c r="P29" s="3">
        <f>IF('Quarterly Average'!AC215="na",'Quarterly Average'!AB215,[1]Area_Weights_Data!$P$8*'Quarterly Average'!AB215+[1]Area_Weights_Data!$P$9*'Quarterly Average'!AC215)</f>
        <v>16.396788043478264</v>
      </c>
      <c r="Q29" s="3">
        <f>[1]Area_Weights_Data!$P$11*'Quarterly Average'!AD215+[1]Area_Weights_Data!$P$12*'Quarterly Average'!AE215</f>
        <v>21.310511064278188</v>
      </c>
      <c r="R29" s="3">
        <f>[1]Area_Weights_Data!$P$14*'Quarterly Average'!AF215+[1]Area_Weights_Data!$P$15*'Quarterly Average'!AG215</f>
        <v>17.184661111111112</v>
      </c>
      <c r="S29" s="3">
        <f>[1]Area_Weights_Data!$P$20*'Quarterly Average'!AH215+[1]Area_Weights_Data!$P$21*'Quarterly Average'!AI215</f>
        <v>18.067594438614901</v>
      </c>
      <c r="T29" s="3">
        <f>[1]Area_Weights_Data!$P$23*'Quarterly Average'!AJ215+[1]Area_Weights_Data!$P$24*'Quarterly Average'!AK215</f>
        <v>19.587826086956522</v>
      </c>
      <c r="U29" s="3">
        <f>[1]Area_Weights_Data!$P$26*'Quarterly Average'!AL215+[1]Area_Weights_Data!$P$27*'Quarterly Average'!AM215</f>
        <v>16.307185058593749</v>
      </c>
      <c r="V29" s="3">
        <f>[1]Area_Weights_Data!$P$32*'Quarterly Average'!AN215+[1]Area_Weights_Data!$P$33*'Quarterly Average'!AO215</f>
        <v>15.582593750000001</v>
      </c>
      <c r="W29" s="3">
        <f>[1]Area_Weights_Data!$P$35*'Quarterly Average'!AP215+[1]Area_Weights_Data!$P$36*'Quarterly Average'!AQ215</f>
        <v>17.775421686746988</v>
      </c>
      <c r="X29" s="3">
        <f>[1]Area_Weights_Data!$P$38*'Quarterly Average'!AR215+[1]Area_Weights_Data!$P$39*'Quarterly Average'!AS215</f>
        <v>16.743290993071597</v>
      </c>
      <c r="Y29" s="3">
        <f>[1]Area_Weights_Data!$P$41*'Quarterly Average'!AT215+[1]Area_Weights_Data!$P$42*'Quarterly Average'!AU215</f>
        <v>20.583189655172418</v>
      </c>
    </row>
    <row r="30" spans="1:25" x14ac:dyDescent="0.25">
      <c r="A30" s="2">
        <v>2005</v>
      </c>
      <c r="B30" s="2"/>
      <c r="C30" s="2"/>
      <c r="D30" s="3">
        <f>[1]Area_Weights_Data!$G$5*'Quarterly Average'!D216+[1]Area_Weights_Data!$G$6*'Quarterly Average'!E216</f>
        <v>368.63561392277103</v>
      </c>
      <c r="E30" s="3">
        <f>IF('Quarterly Average'!G216="na",'Quarterly Average'!F216,[1]Area_Weights_Data!$G$8*'Quarterly Average'!F216+[1]Area_Weights_Data!$G$9*'Quarterly Average'!G216)</f>
        <v>352.35866235534377</v>
      </c>
      <c r="F30" s="3">
        <f>[1]Area_Weights_Data!$G$11*'Quarterly Average'!H216+[1]Area_Weights_Data!$G$12*'Quarterly Average'!I216</f>
        <v>307.74572746179581</v>
      </c>
      <c r="G30" s="3">
        <f>[1]Area_Weights_Data!$G$14*'Quarterly Average'!J216+[1]Area_Weights_Data!$G$15*'Quarterly Average'!K216</f>
        <v>342.86918508742986</v>
      </c>
      <c r="H30" s="3">
        <f>[1]Area_Weights_Data!$G$20*'Quarterly Average'!L216+[1]Area_Weights_Data!$G$21*'Quarterly Average'!M216</f>
        <v>303.49111960431657</v>
      </c>
      <c r="I30" s="3">
        <f>[1]Area_Weights_Data!$G$23*'Quarterly Average'!N216+[1]Area_Weights_Data!$G$24*'Quarterly Average'!O216</f>
        <v>326.27147184604422</v>
      </c>
      <c r="J30" s="3">
        <f>[1]Area_Weights_Data!$G$26*'Quarterly Average'!P216+[1]Area_Weights_Data!$G$27*'Quarterly Average'!Q216</f>
        <v>287.30782699654355</v>
      </c>
      <c r="K30" s="3">
        <f>[1]Area_Weights_Data!$G$32*'Quarterly Average'!R216+[1]Area_Weights_Data!$G$33*'Quarterly Average'!S216</f>
        <v>325.63175829168557</v>
      </c>
      <c r="L30" s="3">
        <f>[1]Area_Weights_Data!$G$35*'Quarterly Average'!T216+[1]Area_Weights_Data!$G$36*'Quarterly Average'!U216</f>
        <v>225.03485181119646</v>
      </c>
      <c r="M30" s="3">
        <f>[1]Area_Weights_Data!$G$38*'Quarterly Average'!V216+[1]Area_Weights_Data!$G$39*'Quarterly Average'!W216</f>
        <v>319.56518230155717</v>
      </c>
      <c r="N30" s="3">
        <f>[1]Area_Weights_Data!$G$41*'Quarterly Average'!X216+[1]Area_Weights_Data!$G$42*'Quarterly Average'!Y216</f>
        <v>266.70188053097343</v>
      </c>
      <c r="O30" s="3">
        <f>[1]Area_Weights_Data!$P$5*'Quarterly Average'!Z216+[1]Area_Weights_Data!$P$6*'Quarterly Average'!AA216</f>
        <v>20.585801591128252</v>
      </c>
      <c r="P30" s="3">
        <f>IF('Quarterly Average'!AC216="na",'Quarterly Average'!AB216,[1]Area_Weights_Data!$P$8*'Quarterly Average'!AB216+[1]Area_Weights_Data!$P$9*'Quarterly Average'!AC216)</f>
        <v>23.171934782608695</v>
      </c>
      <c r="Q30" s="3">
        <f>[1]Area_Weights_Data!$P$11*'Quarterly Average'!AD216+[1]Area_Weights_Data!$P$12*'Quarterly Average'!AE216</f>
        <v>20.284586406743941</v>
      </c>
      <c r="R30" s="3">
        <f>[1]Area_Weights_Data!$P$14*'Quarterly Average'!AF216+[1]Area_Weights_Data!$P$15*'Quarterly Average'!AG216</f>
        <v>18.443380555555553</v>
      </c>
      <c r="S30" s="3">
        <f>[1]Area_Weights_Data!$P$20*'Quarterly Average'!AH216+[1]Area_Weights_Data!$P$21*'Quarterly Average'!AI216</f>
        <v>22.010285939139557</v>
      </c>
      <c r="T30" s="3">
        <f>[1]Area_Weights_Data!$P$23*'Quarterly Average'!AJ216+[1]Area_Weights_Data!$P$24*'Quarterly Average'!AK216</f>
        <v>22.327065217391304</v>
      </c>
      <c r="U30" s="3">
        <f>[1]Area_Weights_Data!$P$26*'Quarterly Average'!AL216+[1]Area_Weights_Data!$P$27*'Quarterly Average'!AM216</f>
        <v>15.941496582031249</v>
      </c>
      <c r="V30" s="3">
        <f>[1]Area_Weights_Data!$P$32*'Quarterly Average'!AN216+[1]Area_Weights_Data!$P$33*'Quarterly Average'!AO216</f>
        <v>17.318874999999998</v>
      </c>
      <c r="W30" s="3">
        <f>[1]Area_Weights_Data!$P$35*'Quarterly Average'!AP216+[1]Area_Weights_Data!$P$36*'Quarterly Average'!AQ216</f>
        <v>17.459759036144575</v>
      </c>
      <c r="X30" s="3">
        <f>[1]Area_Weights_Data!$P$38*'Quarterly Average'!AR216+[1]Area_Weights_Data!$P$39*'Quarterly Average'!AS216</f>
        <v>23.821327944572751</v>
      </c>
      <c r="Y30" s="3">
        <f>[1]Area_Weights_Data!$P$41*'Quarterly Average'!AT216+[1]Area_Weights_Data!$P$42*'Quarterly Average'!AU216</f>
        <v>20.640270935960594</v>
      </c>
    </row>
    <row r="31" spans="1:25" x14ac:dyDescent="0.25">
      <c r="A31" s="2">
        <v>2006</v>
      </c>
      <c r="B31" s="2"/>
      <c r="C31" s="2"/>
      <c r="D31" s="3">
        <f>[1]Area_Weights_Data!$G$5*'Quarterly Average'!D217+[1]Area_Weights_Data!$G$6*'Quarterly Average'!E217</f>
        <v>337.43631646337349</v>
      </c>
      <c r="E31" s="3">
        <f>IF('Quarterly Average'!G217="na",'Quarterly Average'!F217,[1]Area_Weights_Data!$G$8*'Quarterly Average'!F217+[1]Area_Weights_Data!$G$9*'Quarterly Average'!G217)</f>
        <v>331.44507317903339</v>
      </c>
      <c r="F31" s="3">
        <f>[1]Area_Weights_Data!$G$11*'Quarterly Average'!H217+[1]Area_Weights_Data!$G$12*'Quarterly Average'!I217</f>
        <v>286.48869698887779</v>
      </c>
      <c r="G31" s="3">
        <f>[1]Area_Weights_Data!$G$14*'Quarterly Average'!J217+[1]Area_Weights_Data!$G$15*'Quarterly Average'!K217</f>
        <v>325.14587801055757</v>
      </c>
      <c r="H31" s="3">
        <f>[1]Area_Weights_Data!$G$20*'Quarterly Average'!L217+[1]Area_Weights_Data!$G$21*'Quarterly Average'!M217</f>
        <v>299.37763461106118</v>
      </c>
      <c r="I31" s="3">
        <f>[1]Area_Weights_Data!$G$23*'Quarterly Average'!N217+[1]Area_Weights_Data!$G$24*'Quarterly Average'!O217</f>
        <v>307.45398253741979</v>
      </c>
      <c r="J31" s="3">
        <f>[1]Area_Weights_Data!$G$26*'Quarterly Average'!P217+[1]Area_Weights_Data!$G$27*'Quarterly Average'!Q217</f>
        <v>295.86089003092593</v>
      </c>
      <c r="K31" s="3">
        <f>[1]Area_Weights_Data!$G$32*'Quarterly Average'!R217+[1]Area_Weights_Data!$G$33*'Quarterly Average'!S217</f>
        <v>316.52578373466605</v>
      </c>
      <c r="L31" s="3">
        <f>[1]Area_Weights_Data!$G$35*'Quarterly Average'!T217+[1]Area_Weights_Data!$G$36*'Quarterly Average'!U217</f>
        <v>206.91767288693745</v>
      </c>
      <c r="M31" s="3">
        <f>[1]Area_Weights_Data!$G$38*'Quarterly Average'!V217+[1]Area_Weights_Data!$G$39*'Quarterly Average'!W217</f>
        <v>314.81145556399542</v>
      </c>
      <c r="N31" s="3">
        <f>[1]Area_Weights_Data!$G$41*'Quarterly Average'!X217+[1]Area_Weights_Data!$G$42*'Quarterly Average'!Y217</f>
        <v>253.46792035398229</v>
      </c>
      <c r="O31" s="3">
        <f>[1]Area_Weights_Data!$P$5*'Quarterly Average'!Z217+[1]Area_Weights_Data!$P$6*'Quarterly Average'!AA217</f>
        <v>17.973614995178398</v>
      </c>
      <c r="P31" s="3">
        <f>IF('Quarterly Average'!AC217="na",'Quarterly Average'!AB217,[1]Area_Weights_Data!$P$8*'Quarterly Average'!AB217+[1]Area_Weights_Data!$P$9*'Quarterly Average'!AC217)</f>
        <v>19.453298913043479</v>
      </c>
      <c r="Q31" s="3">
        <f>[1]Area_Weights_Data!$P$11*'Quarterly Average'!AD217+[1]Area_Weights_Data!$P$12*'Quarterly Average'!AE217</f>
        <v>20.239191253951528</v>
      </c>
      <c r="R31" s="3">
        <f>[1]Area_Weights_Data!$P$14*'Quarterly Average'!AF217+[1]Area_Weights_Data!$P$15*'Quarterly Average'!AG217</f>
        <v>17.18825</v>
      </c>
      <c r="S31" s="3">
        <f>[1]Area_Weights_Data!$P$20*'Quarterly Average'!AH217+[1]Area_Weights_Data!$P$21*'Quarterly Average'!AI217</f>
        <v>19.094527806925498</v>
      </c>
      <c r="T31" s="3">
        <f>[1]Area_Weights_Data!$P$23*'Quarterly Average'!AJ217+[1]Area_Weights_Data!$P$24*'Quarterly Average'!AK217</f>
        <v>17.901304347826084</v>
      </c>
      <c r="U31" s="3">
        <f>[1]Area_Weights_Data!$P$26*'Quarterly Average'!AL217+[1]Area_Weights_Data!$P$27*'Quarterly Average'!AM217</f>
        <v>15.815761718750002</v>
      </c>
      <c r="V31" s="3">
        <f>[1]Area_Weights_Data!$P$32*'Quarterly Average'!AN217+[1]Area_Weights_Data!$P$33*'Quarterly Average'!AO217</f>
        <v>18.774406250000002</v>
      </c>
      <c r="W31" s="3">
        <f>[1]Area_Weights_Data!$P$35*'Quarterly Average'!AP217+[1]Area_Weights_Data!$P$36*'Quarterly Average'!AQ217</f>
        <v>15.883885542168674</v>
      </c>
      <c r="X31" s="3">
        <f>[1]Area_Weights_Data!$P$38*'Quarterly Average'!AR217+[1]Area_Weights_Data!$P$39*'Quarterly Average'!AS217</f>
        <v>18.270415704387993</v>
      </c>
      <c r="Y31" s="3">
        <f>[1]Area_Weights_Data!$P$41*'Quarterly Average'!AT217+[1]Area_Weights_Data!$P$42*'Quarterly Average'!AU217</f>
        <v>18.915147783251236</v>
      </c>
    </row>
    <row r="32" spans="1:25" x14ac:dyDescent="0.25">
      <c r="A32" s="2">
        <v>2007</v>
      </c>
      <c r="B32" s="2"/>
      <c r="C32" s="2"/>
      <c r="D32" s="3">
        <f>[1]Area_Weights_Data!$G$5*'Quarterly Average'!D218+[1]Area_Weights_Data!$G$6*'Quarterly Average'!E218</f>
        <v>292.03510175887862</v>
      </c>
      <c r="E32" s="3">
        <f>IF('Quarterly Average'!G218="na",'Quarterly Average'!F218,[1]Area_Weights_Data!$G$8*'Quarterly Average'!F218+[1]Area_Weights_Data!$G$9*'Quarterly Average'!G218)</f>
        <v>357.22523825731793</v>
      </c>
      <c r="F32" s="3">
        <f>[1]Area_Weights_Data!$G$11*'Quarterly Average'!H218+[1]Area_Weights_Data!$G$12*'Quarterly Average'!I218</f>
        <v>275.02963649516226</v>
      </c>
      <c r="G32" s="3">
        <f>[1]Area_Weights_Data!$G$14*'Quarterly Average'!J218+[1]Area_Weights_Data!$G$15*'Quarterly Average'!K218</f>
        <v>289.30888114483668</v>
      </c>
      <c r="H32" s="3">
        <f>[1]Area_Weights_Data!$G$20*'Quarterly Average'!L218+[1]Area_Weights_Data!$G$21*'Quarterly Average'!M218</f>
        <v>319.70116484937051</v>
      </c>
      <c r="I32" s="3">
        <f>[1]Area_Weights_Data!$G$23*'Quarterly Average'!N218+[1]Area_Weights_Data!$G$24*'Quarterly Average'!O218</f>
        <v>291.64468995010691</v>
      </c>
      <c r="J32" s="3">
        <f>[1]Area_Weights_Data!$G$26*'Quarterly Average'!P218+[1]Area_Weights_Data!$G$27*'Quarterly Average'!Q218</f>
        <v>282.42470893214477</v>
      </c>
      <c r="K32" s="3">
        <f>[1]Area_Weights_Data!$G$32*'Quarterly Average'!R218+[1]Area_Weights_Data!$G$33*'Quarterly Average'!S218</f>
        <v>304.29978797516281</v>
      </c>
      <c r="L32" s="3">
        <f>[1]Area_Weights_Data!$G$35*'Quarterly Average'!T218+[1]Area_Weights_Data!$G$36*'Quarterly Average'!U218</f>
        <v>146.58644346871569</v>
      </c>
      <c r="M32" s="3">
        <f>[1]Area_Weights_Data!$G$38*'Quarterly Average'!V218+[1]Area_Weights_Data!$G$39*'Quarterly Average'!W218</f>
        <v>333.13943220660843</v>
      </c>
      <c r="N32" s="3">
        <f>[1]Area_Weights_Data!$G$41*'Quarterly Average'!X218+[1]Area_Weights_Data!$G$42*'Quarterly Average'!Y218</f>
        <v>274.38578539823004</v>
      </c>
      <c r="O32" s="3">
        <f>[1]Area_Weights_Data!$P$5*'Quarterly Average'!Z218+[1]Area_Weights_Data!$P$6*'Quarterly Average'!AA218</f>
        <v>18.662160077145614</v>
      </c>
      <c r="P32" s="3">
        <f>IF('Quarterly Average'!AC218="na",'Quarterly Average'!AB218,[1]Area_Weights_Data!$P$8*'Quarterly Average'!AB218+[1]Area_Weights_Data!$P$9*'Quarterly Average'!AC218)</f>
        <v>27.152152173913045</v>
      </c>
      <c r="Q32" s="3">
        <f>[1]Area_Weights_Data!$P$11*'Quarterly Average'!AD218+[1]Area_Weights_Data!$P$12*'Quarterly Average'!AE218</f>
        <v>21.266986301369862</v>
      </c>
      <c r="R32" s="3">
        <f>[1]Area_Weights_Data!$P$14*'Quarterly Average'!AF218+[1]Area_Weights_Data!$P$15*'Quarterly Average'!AG218</f>
        <v>17.873141666666665</v>
      </c>
      <c r="S32" s="3">
        <f>[1]Area_Weights_Data!$P$20*'Quarterly Average'!AH218+[1]Area_Weights_Data!$P$21*'Quarterly Average'!AI218</f>
        <v>24.839177597061909</v>
      </c>
      <c r="T32" s="3">
        <f>[1]Area_Weights_Data!$P$23*'Quarterly Average'!AJ218+[1]Area_Weights_Data!$P$24*'Quarterly Average'!AK218</f>
        <v>20.950624999999999</v>
      </c>
      <c r="U32" s="3">
        <f>[1]Area_Weights_Data!$P$26*'Quarterly Average'!AL218+[1]Area_Weights_Data!$P$27*'Quarterly Average'!AM218</f>
        <v>17.532397460937503</v>
      </c>
      <c r="V32" s="3">
        <f>[1]Area_Weights_Data!$P$32*'Quarterly Average'!AN218+[1]Area_Weights_Data!$P$33*'Quarterly Average'!AO218</f>
        <v>18.670312500000001</v>
      </c>
      <c r="W32" s="3">
        <f>[1]Area_Weights_Data!$P$35*'Quarterly Average'!AP218+[1]Area_Weights_Data!$P$36*'Quarterly Average'!AQ218</f>
        <v>21.654337349397586</v>
      </c>
      <c r="X32" s="3">
        <f>[1]Area_Weights_Data!$P$38*'Quarterly Average'!AR218+[1]Area_Weights_Data!$P$39*'Quarterly Average'!AS218</f>
        <v>30.931703233256357</v>
      </c>
      <c r="Y32" s="3">
        <f>[1]Area_Weights_Data!$P$41*'Quarterly Average'!AT218+[1]Area_Weights_Data!$P$42*'Quarterly Average'!AU218</f>
        <v>20.992894088669953</v>
      </c>
    </row>
    <row r="33" spans="1:25" x14ac:dyDescent="0.25">
      <c r="A33" s="2">
        <v>2008</v>
      </c>
      <c r="B33" s="2"/>
      <c r="C33" s="2"/>
      <c r="D33" s="3">
        <f>[1]Area_Weights_Data!$G$5*'Quarterly Average'!D219+[1]Area_Weights_Data!$G$6*'Quarterly Average'!E219</f>
        <v>257.21361783139025</v>
      </c>
      <c r="E33" s="3">
        <f>IF('Quarterly Average'!G219="na",'Quarterly Average'!F219,[1]Area_Weights_Data!$G$8*'Quarterly Average'!F219+[1]Area_Weights_Data!$G$9*'Quarterly Average'!G219)</f>
        <v>254.96792035398232</v>
      </c>
      <c r="F33" s="3">
        <f>[1]Area_Weights_Data!$G$11*'Quarterly Average'!H219+[1]Area_Weights_Data!$G$12*'Quarterly Average'!I219</f>
        <v>249.42515146034901</v>
      </c>
      <c r="G33" s="3">
        <f>[1]Area_Weights_Data!$G$14*'Quarterly Average'!J219+[1]Area_Weights_Data!$G$15*'Quarterly Average'!K219</f>
        <v>232.53218822170899</v>
      </c>
      <c r="H33" s="3">
        <f>[1]Area_Weights_Data!$G$20*'Quarterly Average'!L219+[1]Area_Weights_Data!$G$21*'Quarterly Average'!M219</f>
        <v>253.97419486285972</v>
      </c>
      <c r="I33" s="3">
        <f>[1]Area_Weights_Data!$G$23*'Quarterly Average'!N219+[1]Area_Weights_Data!$G$24*'Quarterly Average'!O219</f>
        <v>257.20246792587312</v>
      </c>
      <c r="J33" s="3">
        <f>[1]Area_Weights_Data!$G$26*'Quarterly Average'!P219+[1]Area_Weights_Data!$G$27*'Quarterly Average'!Q219</f>
        <v>255.0102442241222</v>
      </c>
      <c r="K33" s="3">
        <f>[1]Area_Weights_Data!$G$32*'Quarterly Average'!R219+[1]Area_Weights_Data!$G$33*'Quarterly Average'!S219</f>
        <v>260.15193851279719</v>
      </c>
      <c r="L33" s="3">
        <f>[1]Area_Weights_Data!$G$35*'Quarterly Average'!T219+[1]Area_Weights_Data!$G$36*'Quarterly Average'!U219</f>
        <v>131.02222832052689</v>
      </c>
      <c r="M33" s="3">
        <f>[1]Area_Weights_Data!$G$38*'Quarterly Average'!V219+[1]Area_Weights_Data!$G$39*'Quarterly Average'!W219</f>
        <v>249.92202335738702</v>
      </c>
      <c r="N33" s="3">
        <f>[1]Area_Weights_Data!$G$41*'Quarterly Average'!X219+[1]Area_Weights_Data!$G$42*'Quarterly Average'!Y219</f>
        <v>228.40016592920352</v>
      </c>
      <c r="O33" s="3">
        <f>[1]Area_Weights_Data!$P$5*'Quarterly Average'!Z219+[1]Area_Weights_Data!$P$6*'Quarterly Average'!AA219</f>
        <v>22.420966730954675</v>
      </c>
      <c r="P33" s="3">
        <f>IF('Quarterly Average'!AC219="na",'Quarterly Average'!AB219,[1]Area_Weights_Data!$P$8*'Quarterly Average'!AB219+[1]Area_Weights_Data!$P$9*'Quarterly Average'!AC219)</f>
        <v>30.754423913043482</v>
      </c>
      <c r="Q33" s="3">
        <f>[1]Area_Weights_Data!$P$11*'Quarterly Average'!AD219+[1]Area_Weights_Data!$P$12*'Quarterly Average'!AE219</f>
        <v>24.879222866174921</v>
      </c>
      <c r="R33" s="3">
        <f>[1]Area_Weights_Data!$P$14*'Quarterly Average'!AF219+[1]Area_Weights_Data!$P$15*'Quarterly Average'!AG219</f>
        <v>20.628322222222224</v>
      </c>
      <c r="S33" s="3">
        <f>[1]Area_Weights_Data!$P$20*'Quarterly Average'!AH219+[1]Area_Weights_Data!$P$21*'Quarterly Average'!AI219</f>
        <v>32.113554564533047</v>
      </c>
      <c r="T33" s="3">
        <f>[1]Area_Weights_Data!$P$23*'Quarterly Average'!AJ219+[1]Area_Weights_Data!$P$24*'Quarterly Average'!AK219</f>
        <v>24.803125000000001</v>
      </c>
      <c r="U33" s="3">
        <f>[1]Area_Weights_Data!$P$26*'Quarterly Average'!AL219+[1]Area_Weights_Data!$P$27*'Quarterly Average'!AM219</f>
        <v>17.8657568359375</v>
      </c>
      <c r="V33" s="3">
        <f>[1]Area_Weights_Data!$P$32*'Quarterly Average'!AN219+[1]Area_Weights_Data!$P$33*'Quarterly Average'!AO219</f>
        <v>21.339250000000003</v>
      </c>
      <c r="W33" s="3">
        <f>[1]Area_Weights_Data!$P$35*'Quarterly Average'!AP219+[1]Area_Weights_Data!$P$36*'Quarterly Average'!AQ219</f>
        <v>22.816144578313249</v>
      </c>
      <c r="X33" s="3">
        <f>[1]Area_Weights_Data!$P$38*'Quarterly Average'!AR219+[1]Area_Weights_Data!$P$39*'Quarterly Average'!AS219</f>
        <v>26.794659353348734</v>
      </c>
      <c r="Y33" s="3">
        <f>[1]Area_Weights_Data!$P$41*'Quarterly Average'!AT219+[1]Area_Weights_Data!$P$42*'Quarterly Average'!AU219</f>
        <v>20.030270935960594</v>
      </c>
    </row>
    <row r="34" spans="1:25" x14ac:dyDescent="0.25">
      <c r="A34" s="2">
        <v>2009</v>
      </c>
      <c r="B34" s="2"/>
      <c r="C34" s="2"/>
      <c r="D34" s="3">
        <f>[1]Area_Weights_Data!$G$5*'Quarterly Average'!D220+[1]Area_Weights_Data!$G$6*'Quarterly Average'!E220</f>
        <v>207.74827313161262</v>
      </c>
      <c r="E34" s="3">
        <f>IF('Quarterly Average'!G220="na",'Quarterly Average'!F220,[1]Area_Weights_Data!$G$8*'Quarterly Average'!F220+[1]Area_Weights_Data!$G$9*'Quarterly Average'!G220)</f>
        <v>217.64440095302928</v>
      </c>
      <c r="F34" s="3">
        <f>[1]Area_Weights_Data!$G$11*'Quarterly Average'!H220+[1]Area_Weights_Data!$G$12*'Quarterly Average'!I220</f>
        <v>215.66945474274343</v>
      </c>
      <c r="G34" s="3">
        <f>[1]Area_Weights_Data!$G$14*'Quarterly Average'!J220+[1]Area_Weights_Data!$G$15*'Quarterly Average'!K220</f>
        <v>206.04420983173867</v>
      </c>
      <c r="H34" s="3">
        <f>[1]Area_Weights_Data!$G$20*'Quarterly Average'!L220+[1]Area_Weights_Data!$G$21*'Quarterly Average'!M220</f>
        <v>229.33656980665472</v>
      </c>
      <c r="I34" s="3">
        <f>[1]Area_Weights_Data!$G$23*'Quarterly Average'!N220+[1]Area_Weights_Data!$G$24*'Quarterly Average'!O220</f>
        <v>224.82720064148253</v>
      </c>
      <c r="J34" s="3">
        <f>[1]Area_Weights_Data!$G$26*'Quarterly Average'!P220+[1]Area_Weights_Data!$G$27*'Quarterly Average'!Q220</f>
        <v>212.93577178460976</v>
      </c>
      <c r="K34" s="3">
        <f>[1]Area_Weights_Data!$G$32*'Quarterly Average'!R220+[1]Area_Weights_Data!$G$33*'Quarterly Average'!S220</f>
        <v>231.8199681962744</v>
      </c>
      <c r="L34" s="3">
        <f>[1]Area_Weights_Data!$G$35*'Quarterly Average'!T220+[1]Area_Weights_Data!$G$36*'Quarterly Average'!U220</f>
        <v>128.08809001097694</v>
      </c>
      <c r="M34" s="3">
        <f>[1]Area_Weights_Data!$G$38*'Quarterly Average'!V220+[1]Area_Weights_Data!$G$39*'Quarterly Average'!W220</f>
        <v>204.57838017470567</v>
      </c>
      <c r="N34" s="3">
        <f>[1]Area_Weights_Data!$G$41*'Quarterly Average'!X220+[1]Area_Weights_Data!$G$42*'Quarterly Average'!Y220</f>
        <v>195.43058628318582</v>
      </c>
      <c r="O34" s="3">
        <f>[1]Area_Weights_Data!$P$5*'Quarterly Average'!Z220+[1]Area_Weights_Data!$P$6*'Quarterly Average'!AA220</f>
        <v>23.838428158148503</v>
      </c>
      <c r="P34" s="3">
        <f>IF('Quarterly Average'!AC220="na",'Quarterly Average'!AB220,[1]Area_Weights_Data!$P$8*'Quarterly Average'!AB220+[1]Area_Weights_Data!$P$9*'Quarterly Average'!AC220)</f>
        <v>27.068820652173915</v>
      </c>
      <c r="Q34" s="3">
        <f>[1]Area_Weights_Data!$P$11*'Quarterly Average'!AD220+[1]Area_Weights_Data!$P$12*'Quarterly Average'!AE220</f>
        <v>24.821733403582716</v>
      </c>
      <c r="R34" s="3">
        <f>[1]Area_Weights_Data!$P$14*'Quarterly Average'!AF220+[1]Area_Weights_Data!$P$15*'Quarterly Average'!AG220</f>
        <v>21.641913888888887</v>
      </c>
      <c r="S34" s="3">
        <f>[1]Area_Weights_Data!$P$20*'Quarterly Average'!AH220+[1]Area_Weights_Data!$P$21*'Quarterly Average'!AI220</f>
        <v>25.013377492130118</v>
      </c>
      <c r="T34" s="3">
        <f>[1]Area_Weights_Data!$P$23*'Quarterly Average'!AJ220+[1]Area_Weights_Data!$P$24*'Quarterly Average'!AK220</f>
        <v>23.871739130434783</v>
      </c>
      <c r="U34" s="3">
        <f>[1]Area_Weights_Data!$P$26*'Quarterly Average'!AL220+[1]Area_Weights_Data!$P$27*'Quarterly Average'!AM220</f>
        <v>18.352724609375002</v>
      </c>
      <c r="V34" s="3">
        <f>[1]Area_Weights_Data!$P$32*'Quarterly Average'!AN220+[1]Area_Weights_Data!$P$33*'Quarterly Average'!AO220</f>
        <v>22.98528125</v>
      </c>
      <c r="W34" s="3">
        <f>[1]Area_Weights_Data!$P$35*'Quarterly Average'!AP220+[1]Area_Weights_Data!$P$36*'Quarterly Average'!AQ220</f>
        <v>18.643765060240966</v>
      </c>
      <c r="X34" s="3">
        <f>[1]Area_Weights_Data!$P$38*'Quarterly Average'!AR220+[1]Area_Weights_Data!$P$39*'Quarterly Average'!AS220</f>
        <v>21.396685912240187</v>
      </c>
      <c r="Y34" s="3">
        <f>[1]Area_Weights_Data!$P$41*'Quarterly Average'!AT220+[1]Area_Weights_Data!$P$42*'Quarterly Average'!AU220</f>
        <v>19.76070197044335</v>
      </c>
    </row>
    <row r="35" spans="1:25" x14ac:dyDescent="0.25">
      <c r="A35" s="2">
        <v>2010</v>
      </c>
      <c r="B35" s="2"/>
      <c r="C35" s="2"/>
      <c r="D35" s="3">
        <f>[1]Area_Weights_Data!$G$5*'Quarterly Average'!D221+[1]Area_Weights_Data!$G$6*'Quarterly Average'!E221</f>
        <v>211.18241626794256</v>
      </c>
      <c r="E35" s="3">
        <f>IF('Quarterly Average'!G221="na",'Quarterly Average'!F221,[1]Area_Weights_Data!$G$8*'Quarterly Average'!F221+[1]Area_Weights_Data!$G$9*'Quarterly Average'!G221)</f>
        <v>213.71689925119131</v>
      </c>
      <c r="F35" s="3">
        <f>[1]Area_Weights_Data!$G$11*'Quarterly Average'!H221+[1]Area_Weights_Data!$G$12*'Quarterly Average'!I221</f>
        <v>221.44206076498779</v>
      </c>
      <c r="G35" s="3">
        <f>[1]Area_Weights_Data!$G$14*'Quarterly Average'!J221+[1]Area_Weights_Data!$G$15*'Quarterly Average'!K221</f>
        <v>221.07355245793465</v>
      </c>
      <c r="H35" s="3">
        <f>[1]Area_Weights_Data!$G$20*'Quarterly Average'!L221+[1]Area_Weights_Data!$G$21*'Quarterly Average'!M221</f>
        <v>236.3146498426259</v>
      </c>
      <c r="I35" s="3">
        <f>[1]Area_Weights_Data!$G$23*'Quarterly Average'!N221+[1]Area_Weights_Data!$G$24*'Quarterly Average'!O221</f>
        <v>248.10379543834642</v>
      </c>
      <c r="J35" s="3">
        <f>[1]Area_Weights_Data!$G$26*'Quarterly Average'!P221+[1]Area_Weights_Data!$G$27*'Quarterly Average'!Q221</f>
        <v>241.9518032563216</v>
      </c>
      <c r="K35" s="3">
        <f>[1]Area_Weights_Data!$G$32*'Quarterly Average'!R221+[1]Area_Weights_Data!$G$33*'Quarterly Average'!S221</f>
        <v>221.67389822807812</v>
      </c>
      <c r="L35" s="3">
        <f>[1]Area_Weights_Data!$G$35*'Quarterly Average'!T221+[1]Area_Weights_Data!$G$36*'Quarterly Average'!U221</f>
        <v>130.61909989023053</v>
      </c>
      <c r="M35" s="3">
        <f>[1]Area_Weights_Data!$G$38*'Quarterly Average'!V221+[1]Area_Weights_Data!$G$39*'Quarterly Average'!W221</f>
        <v>231.27020034181541</v>
      </c>
      <c r="N35" s="3">
        <f>[1]Area_Weights_Data!$G$41*'Quarterly Average'!X221+[1]Area_Weights_Data!$G$42*'Quarterly Average'!Y221</f>
        <v>198.8772123893805</v>
      </c>
      <c r="O35" s="3">
        <f>[1]Area_Weights_Data!$P$5*'Quarterly Average'!Z221+[1]Area_Weights_Data!$P$6*'Quarterly Average'!AA221</f>
        <v>27.153482401157184</v>
      </c>
      <c r="P35" s="3">
        <f>IF('Quarterly Average'!AC221="na",'Quarterly Average'!AB221,[1]Area_Weights_Data!$P$8*'Quarterly Average'!AB221+[1]Area_Weights_Data!$P$9*'Quarterly Average'!AC221)</f>
        <v>31.31210326086957</v>
      </c>
      <c r="Q35" s="3">
        <f>[1]Area_Weights_Data!$P$11*'Quarterly Average'!AD221+[1]Area_Weights_Data!$P$12*'Quarterly Average'!AE221</f>
        <v>29.018972602739723</v>
      </c>
      <c r="R35" s="3">
        <f>[1]Area_Weights_Data!$P$14*'Quarterly Average'!AF221+[1]Area_Weights_Data!$P$15*'Quarterly Average'!AG221</f>
        <v>26.369333333333334</v>
      </c>
      <c r="S35" s="3">
        <f>[1]Area_Weights_Data!$P$20*'Quarterly Average'!AH221+[1]Area_Weights_Data!$P$21*'Quarterly Average'!AI221</f>
        <v>31.236987145855196</v>
      </c>
      <c r="T35" s="3">
        <f>[1]Area_Weights_Data!$P$23*'Quarterly Average'!AJ221+[1]Area_Weights_Data!$P$24*'Quarterly Average'!AK221</f>
        <v>30.039945652173913</v>
      </c>
      <c r="U35" s="3">
        <f>[1]Area_Weights_Data!$P$26*'Quarterly Average'!AL221+[1]Area_Weights_Data!$P$27*'Quarterly Average'!AM221</f>
        <v>23.411520996093749</v>
      </c>
      <c r="V35" s="3">
        <f>[1]Area_Weights_Data!$P$32*'Quarterly Average'!AN221+[1]Area_Weights_Data!$P$33*'Quarterly Average'!AO221</f>
        <v>26.746031250000001</v>
      </c>
      <c r="W35" s="3">
        <f>[1]Area_Weights_Data!$P$35*'Quarterly Average'!AP221+[1]Area_Weights_Data!$P$36*'Quarterly Average'!AQ221</f>
        <v>17.631686746987953</v>
      </c>
      <c r="X35" s="3">
        <f>[1]Area_Weights_Data!$P$38*'Quarterly Average'!AR221+[1]Area_Weights_Data!$P$39*'Quarterly Average'!AS221</f>
        <v>26.086004618937647</v>
      </c>
      <c r="Y35" s="3">
        <f>[1]Area_Weights_Data!$P$41*'Quarterly Average'!AT221+[1]Area_Weights_Data!$P$42*'Quarterly Average'!AU221</f>
        <v>21.688891625615767</v>
      </c>
    </row>
    <row r="36" spans="1:25" x14ac:dyDescent="0.25">
      <c r="A36" s="2">
        <v>2011</v>
      </c>
      <c r="B36" s="2"/>
      <c r="C36" s="2"/>
      <c r="D36" s="3">
        <f>[1]Area_Weights_Data!$G$5*'Quarterly Average'!D222+[1]Area_Weights_Data!$G$6*'Quarterly Average'!E222</f>
        <v>189.52557449962933</v>
      </c>
      <c r="E36" s="3">
        <f>IF('Quarterly Average'!G222="na",'Quarterly Average'!F222,[1]Area_Weights_Data!$G$8*'Quarterly Average'!F222+[1]Area_Weights_Data!$G$9*'Quarterly Average'!G222)</f>
        <v>177.82220047651464</v>
      </c>
      <c r="F36" s="3">
        <f>[1]Area_Weights_Data!$G$11*'Quarterly Average'!H222+[1]Area_Weights_Data!$G$12*'Quarterly Average'!I222</f>
        <v>203.87139433945202</v>
      </c>
      <c r="G36" s="3">
        <f>[1]Area_Weights_Data!$G$14*'Quarterly Average'!J222+[1]Area_Weights_Data!$G$15*'Quarterly Average'!K222</f>
        <v>192.67114813592872</v>
      </c>
      <c r="H36" s="3">
        <f>[1]Area_Weights_Data!$G$20*'Quarterly Average'!L222+[1]Area_Weights_Data!$G$21*'Quarterly Average'!M222</f>
        <v>202.01803479091728</v>
      </c>
      <c r="I36" s="3">
        <f>[1]Area_Weights_Data!$G$23*'Quarterly Average'!N222+[1]Area_Weights_Data!$G$24*'Quarterly Average'!O222</f>
        <v>180.27454561653599</v>
      </c>
      <c r="J36" s="3">
        <f>[1]Area_Weights_Data!$G$26*'Quarterly Average'!P222+[1]Area_Weights_Data!$G$27*'Quarterly Average'!Q222</f>
        <v>200.37185055484809</v>
      </c>
      <c r="K36" s="3">
        <f>[1]Area_Weights_Data!$G$32*'Quarterly Average'!R222+[1]Area_Weights_Data!$G$33*'Quarterly Average'!S222</f>
        <v>200.99591094956835</v>
      </c>
      <c r="L36" s="3">
        <f>[1]Area_Weights_Data!$G$35*'Quarterly Average'!T222+[1]Area_Weights_Data!$G$36*'Quarterly Average'!U222</f>
        <v>114.21734357848518</v>
      </c>
      <c r="M36" s="3">
        <f>[1]Area_Weights_Data!$G$38*'Quarterly Average'!V222+[1]Area_Weights_Data!$G$39*'Quarterly Average'!W222</f>
        <v>214.93768989745539</v>
      </c>
      <c r="N36" s="3">
        <f>[1]Area_Weights_Data!$G$41*'Quarterly Average'!X222+[1]Area_Weights_Data!$G$42*'Quarterly Average'!Y222</f>
        <v>172.58241150442475</v>
      </c>
      <c r="O36" s="3">
        <f>[1]Area_Weights_Data!$P$5*'Quarterly Average'!Z222+[1]Area_Weights_Data!$P$6*'Quarterly Average'!AA222</f>
        <v>23.531334378013501</v>
      </c>
      <c r="P36" s="3">
        <f>IF('Quarterly Average'!AC222="na",'Quarterly Average'!AB222,[1]Area_Weights_Data!$P$8*'Quarterly Average'!AB222+[1]Area_Weights_Data!$P$9*'Quarterly Average'!AC222)</f>
        <v>20.97154347826087</v>
      </c>
      <c r="Q36" s="3">
        <f>[1]Area_Weights_Data!$P$11*'Quarterly Average'!AD222+[1]Area_Weights_Data!$P$12*'Quarterly Average'!AE222</f>
        <v>26.299520547945207</v>
      </c>
      <c r="R36" s="3">
        <f>[1]Area_Weights_Data!$P$14*'Quarterly Average'!AF222+[1]Area_Weights_Data!$P$15*'Quarterly Average'!AG222</f>
        <v>24.696555555555555</v>
      </c>
      <c r="S36" s="3">
        <f>[1]Area_Weights_Data!$P$20*'Quarterly Average'!AH222+[1]Area_Weights_Data!$P$21*'Quarterly Average'!AI222</f>
        <v>21.209038562434419</v>
      </c>
      <c r="T36" s="3">
        <f>[1]Area_Weights_Data!$P$23*'Quarterly Average'!AJ222+[1]Area_Weights_Data!$P$24*'Quarterly Average'!AK222</f>
        <v>21.600815217391307</v>
      </c>
      <c r="U36" s="3">
        <f>[1]Area_Weights_Data!$P$26*'Quarterly Average'!AL222+[1]Area_Weights_Data!$P$27*'Quarterly Average'!AM222</f>
        <v>18.769182128906248</v>
      </c>
      <c r="V36" s="3">
        <f>[1]Area_Weights_Data!$P$32*'Quarterly Average'!AN222+[1]Area_Weights_Data!$P$33*'Quarterly Average'!AO222</f>
        <v>24.821125000000002</v>
      </c>
      <c r="W36" s="3">
        <f>[1]Area_Weights_Data!$P$35*'Quarterly Average'!AP222+[1]Area_Weights_Data!$P$36*'Quarterly Average'!AQ222</f>
        <v>20.137319277108432</v>
      </c>
      <c r="X36" s="3">
        <f>[1]Area_Weights_Data!$P$38*'Quarterly Average'!AR222+[1]Area_Weights_Data!$P$39*'Quarterly Average'!AS222</f>
        <v>18.812517321016166</v>
      </c>
      <c r="Y36" s="3">
        <f>[1]Area_Weights_Data!$P$41*'Quarterly Average'!AT222+[1]Area_Weights_Data!$P$42*'Quarterly Average'!AU222</f>
        <v>22.571366995073895</v>
      </c>
    </row>
    <row r="37" spans="1:25" x14ac:dyDescent="0.25">
      <c r="A37" s="2">
        <v>2012</v>
      </c>
      <c r="B37" s="2"/>
      <c r="C37" s="2"/>
      <c r="D37" s="3">
        <f>[1]Area_Weights_Data!$G$5*'Quarterly Average'!D223+[1]Area_Weights_Data!$G$6*'Quarterly Average'!E223</f>
        <v>193.80460273603342</v>
      </c>
      <c r="E37" s="3">
        <f>IF('Quarterly Average'!G223="na",'Quarterly Average'!F223,[1]Area_Weights_Data!$G$8*'Quarterly Average'!F223+[1]Area_Weights_Data!$G$9*'Quarterly Average'!G223)</f>
        <v>166.89074200136147</v>
      </c>
      <c r="F37" s="3">
        <f>[1]Area_Weights_Data!$G$11*'Quarterly Average'!H223+[1]Area_Weights_Data!$G$12*'Quarterly Average'!I223</f>
        <v>186.57484853965093</v>
      </c>
      <c r="G37" s="3">
        <f>[1]Area_Weights_Data!$G$14*'Quarterly Average'!J223+[1]Area_Weights_Data!$G$15*'Quarterly Average'!K223</f>
        <v>182.76344440778621</v>
      </c>
      <c r="H37" s="3">
        <f>[1]Area_Weights_Data!$G$20*'Quarterly Average'!L223+[1]Area_Weights_Data!$G$21*'Quarterly Average'!M223</f>
        <v>202.4051048223921</v>
      </c>
      <c r="I37" s="3">
        <f>[1]Area_Weights_Data!$G$23*'Quarterly Average'!N223+[1]Area_Weights_Data!$G$24*'Quarterly Average'!O223</f>
        <v>176.36453136136851</v>
      </c>
      <c r="J37" s="3">
        <f>[1]Area_Weights_Data!$G$26*'Quarterly Average'!P223+[1]Area_Weights_Data!$G$27*'Quarterly Average'!Q223</f>
        <v>196.86667727851551</v>
      </c>
      <c r="K37" s="3">
        <f>[1]Area_Weights_Data!$G$32*'Quarterly Average'!R223+[1]Area_Weights_Data!$G$33*'Quarterly Average'!S223</f>
        <v>187.74386642435255</v>
      </c>
      <c r="L37" s="3">
        <f>[1]Area_Weights_Data!$G$35*'Quarterly Average'!T223+[1]Area_Weights_Data!$G$36*'Quarterly Average'!U223</f>
        <v>120.35016465422612</v>
      </c>
      <c r="M37" s="3">
        <f>[1]Area_Weights_Data!$G$38*'Quarterly Average'!V223+[1]Area_Weights_Data!$G$39*'Quarterly Average'!W223</f>
        <v>199.29372388909988</v>
      </c>
      <c r="N37" s="3">
        <f>[1]Area_Weights_Data!$G$41*'Quarterly Average'!X223+[1]Area_Weights_Data!$G$42*'Quarterly Average'!Y223</f>
        <v>172.83241150442475</v>
      </c>
      <c r="O37" s="3">
        <f>[1]Area_Weights_Data!$P$5*'Quarterly Average'!Z223+[1]Area_Weights_Data!$P$6*'Quarterly Average'!AA223</f>
        <v>24.829373191899712</v>
      </c>
      <c r="P37" s="3">
        <f>IF('Quarterly Average'!AC223="na",'Quarterly Average'!AB223,[1]Area_Weights_Data!$P$8*'Quarterly Average'!AB223+[1]Area_Weights_Data!$P$9*'Quarterly Average'!AC223)</f>
        <v>23.532679347826086</v>
      </c>
      <c r="Q37" s="3">
        <f>[1]Area_Weights_Data!$P$11*'Quarterly Average'!AD223+[1]Area_Weights_Data!$P$12*'Quarterly Average'!AE223</f>
        <v>30.798972602739724</v>
      </c>
      <c r="R37" s="3">
        <f>[1]Area_Weights_Data!$P$14*'Quarterly Average'!AF223+[1]Area_Weights_Data!$P$15*'Quarterly Average'!AG223</f>
        <v>25.485988888888887</v>
      </c>
      <c r="S37" s="3">
        <f>[1]Area_Weights_Data!$P$20*'Quarterly Average'!AH223+[1]Area_Weights_Data!$P$21*'Quarterly Average'!AI223</f>
        <v>24.65586962224554</v>
      </c>
      <c r="T37" s="3">
        <f>[1]Area_Weights_Data!$P$23*'Quarterly Average'!AJ223+[1]Area_Weights_Data!$P$24*'Quarterly Average'!AK223</f>
        <v>21.338858695652174</v>
      </c>
      <c r="U37" s="3">
        <f>[1]Area_Weights_Data!$P$26*'Quarterly Average'!AL223+[1]Area_Weights_Data!$P$27*'Quarterly Average'!AM223</f>
        <v>19.888671874999996</v>
      </c>
      <c r="V37" s="3">
        <f>[1]Area_Weights_Data!$P$32*'Quarterly Average'!AN223+[1]Area_Weights_Data!$P$33*'Quarterly Average'!AO223</f>
        <v>26.092437499999999</v>
      </c>
      <c r="W37" s="3">
        <f>[1]Area_Weights_Data!$P$35*'Quarterly Average'!AP223+[1]Area_Weights_Data!$P$36*'Quarterly Average'!AQ223</f>
        <v>21.425060240963855</v>
      </c>
      <c r="X37" s="3">
        <f>[1]Area_Weights_Data!$P$38*'Quarterly Average'!AR223+[1]Area_Weights_Data!$P$39*'Quarterly Average'!AS223</f>
        <v>23.533643187066975</v>
      </c>
      <c r="Y37" s="3">
        <f>[1]Area_Weights_Data!$P$41*'Quarterly Average'!AT223+[1]Area_Weights_Data!$P$42*'Quarterly Average'!AU223</f>
        <v>24.736514778325127</v>
      </c>
    </row>
    <row r="38" spans="1:25" x14ac:dyDescent="0.25">
      <c r="A38" s="2">
        <v>2013</v>
      </c>
      <c r="B38" s="2"/>
      <c r="C38" s="2"/>
      <c r="D38" s="3">
        <f>[1]Area_Weights_Data!$G$5*'Quarterly Average'!D224+[1]Area_Weights_Data!$G$6*'Quarterly Average'!E224</f>
        <v>198.51387391333645</v>
      </c>
      <c r="E38" s="3">
        <f>IF('Quarterly Average'!G224="na",'Quarterly Average'!F224,[1]Area_Weights_Data!$G$8*'Quarterly Average'!F224+[1]Area_Weights_Data!$G$9*'Quarterly Average'!G224)</f>
        <v>176.70034887678696</v>
      </c>
      <c r="F38" s="3">
        <f>[1]Area_Weights_Data!$G$11*'Quarterly Average'!H224+[1]Area_Weights_Data!$G$12*'Quarterly Average'!I224</f>
        <v>207.26272719052355</v>
      </c>
      <c r="G38" s="3">
        <f>[1]Area_Weights_Data!$G$14*'Quarterly Average'!J224+[1]Area_Weights_Data!$G$15*'Quarterly Average'!K224</f>
        <v>206.10044127350707</v>
      </c>
      <c r="H38" s="3">
        <f>[1]Area_Weights_Data!$G$20*'Quarterly Average'!L224+[1]Area_Weights_Data!$G$21*'Quarterly Average'!M224</f>
        <v>201.20338494829139</v>
      </c>
      <c r="I38" s="3">
        <f>[1]Area_Weights_Data!$G$23*'Quarterly Average'!N224+[1]Area_Weights_Data!$G$24*'Quarterly Average'!O224</f>
        <v>183.59101033499644</v>
      </c>
      <c r="J38" s="3">
        <f>[1]Area_Weights_Data!$G$26*'Quarterly Average'!P224+[1]Area_Weights_Data!$G$27*'Quarterly Average'!Q224</f>
        <v>212.12205521193374</v>
      </c>
      <c r="K38" s="3">
        <f>[1]Area_Weights_Data!$G$32*'Quarterly Average'!R224+[1]Area_Weights_Data!$G$33*'Quarterly Average'!S224</f>
        <v>193.55183250037862</v>
      </c>
      <c r="L38" s="3">
        <f>[1]Area_Weights_Data!$G$35*'Quarterly Average'!T224+[1]Area_Weights_Data!$G$36*'Quarterly Average'!U224</f>
        <v>115.70087815587266</v>
      </c>
      <c r="M38" s="3">
        <f>[1]Area_Weights_Data!$G$38*'Quarterly Average'!V224+[1]Area_Weights_Data!$G$39*'Quarterly Average'!W224</f>
        <v>206.65429168249145</v>
      </c>
      <c r="N38" s="3">
        <f>[1]Area_Weights_Data!$G$41*'Quarterly Average'!X224+[1]Area_Weights_Data!$G$42*'Quarterly Average'!Y224</f>
        <v>184.53678097345133</v>
      </c>
      <c r="O38" s="3">
        <f>[1]Area_Weights_Data!$P$5*'Quarterly Average'!Z224+[1]Area_Weights_Data!$P$6*'Quarterly Average'!AA224</f>
        <v>28.323469141755062</v>
      </c>
      <c r="P38" s="3">
        <f>IF('Quarterly Average'!AC224="na",'Quarterly Average'!AB224,[1]Area_Weights_Data!$P$8*'Quarterly Average'!AB224+[1]Area_Weights_Data!$P$9*'Quarterly Average'!AC224)</f>
        <v>24.389701086956521</v>
      </c>
      <c r="Q38" s="3">
        <f>[1]Area_Weights_Data!$P$11*'Quarterly Average'!AD224+[1]Area_Weights_Data!$P$12*'Quarterly Average'!AE224</f>
        <v>35.947671232876715</v>
      </c>
      <c r="R38" s="3">
        <f>[1]Area_Weights_Data!$P$14*'Quarterly Average'!AF224+[1]Area_Weights_Data!$P$15*'Quarterly Average'!AG224</f>
        <v>30.216363888888889</v>
      </c>
      <c r="S38" s="3">
        <f>[1]Area_Weights_Data!$P$20*'Quarterly Average'!AH224+[1]Area_Weights_Data!$P$21*'Quarterly Average'!AI224</f>
        <v>25.918410283315843</v>
      </c>
      <c r="T38" s="3">
        <f>[1]Area_Weights_Data!$P$23*'Quarterly Average'!AJ224+[1]Area_Weights_Data!$P$24*'Quarterly Average'!AK224</f>
        <v>24.457581521739129</v>
      </c>
      <c r="U38" s="3">
        <f>[1]Area_Weights_Data!$P$26*'Quarterly Average'!AL224+[1]Area_Weights_Data!$P$27*'Quarterly Average'!AM224</f>
        <v>23.940554199218752</v>
      </c>
      <c r="V38" s="3">
        <f>[1]Area_Weights_Data!$P$32*'Quarterly Average'!AN224+[1]Area_Weights_Data!$P$33*'Quarterly Average'!AO224</f>
        <v>28.148656250000002</v>
      </c>
      <c r="W38" s="3">
        <f>[1]Area_Weights_Data!$P$35*'Quarterly Average'!AP224+[1]Area_Weights_Data!$P$36*'Quarterly Average'!AQ224</f>
        <v>18.761084337349399</v>
      </c>
      <c r="X38" s="3">
        <f>[1]Area_Weights_Data!$P$38*'Quarterly Average'!AR224+[1]Area_Weights_Data!$P$39*'Quarterly Average'!AS224</f>
        <v>22.343666281755198</v>
      </c>
      <c r="Y38" s="3">
        <f>[1]Area_Weights_Data!$P$41*'Quarterly Average'!AT224+[1]Area_Weights_Data!$P$42*'Quarterly Average'!AU224</f>
        <v>32.248866995073897</v>
      </c>
    </row>
    <row r="39" spans="1:25" x14ac:dyDescent="0.25">
      <c r="A39" s="2">
        <v>2014</v>
      </c>
      <c r="B39" s="2"/>
      <c r="C39" s="2"/>
      <c r="D39" s="3">
        <f>[1]Area_Weights_Data!$G$5*'Quarterly Average'!D225+[1]Area_Weights_Data!$G$6*'Quarterly Average'!E225</f>
        <v>201.45191724509738</v>
      </c>
      <c r="E39" s="3">
        <f>IF('Quarterly Average'!G225="na",'Quarterly Average'!F225,[1]Area_Weights_Data!$G$8*'Quarterly Average'!F225+[1]Area_Weights_Data!$G$9*'Quarterly Average'!G225)</f>
        <v>182.70928352620834</v>
      </c>
      <c r="F39" s="3">
        <f>[1]Area_Weights_Data!$G$11*'Quarterly Average'!H225+[1]Area_Weights_Data!$G$12*'Quarterly Average'!I225</f>
        <v>215.47596979835424</v>
      </c>
      <c r="G39" s="3">
        <f>[1]Area_Weights_Data!$G$14*'Quarterly Average'!J225+[1]Area_Weights_Data!$G$15*'Quarterly Average'!K225</f>
        <v>219.16054932365552</v>
      </c>
      <c r="H39" s="3">
        <f>[1]Area_Weights_Data!$G$20*'Quarterly Average'!L225+[1]Area_Weights_Data!$G$21*'Quarterly Average'!M225</f>
        <v>212.76969986510795</v>
      </c>
      <c r="I39" s="3">
        <f>[1]Area_Weights_Data!$G$23*'Quarterly Average'!N225+[1]Area_Weights_Data!$G$24*'Quarterly Average'!O225</f>
        <v>181.29806664290805</v>
      </c>
      <c r="J39" s="3">
        <f>[1]Area_Weights_Data!$G$26*'Quarterly Average'!P225+[1]Area_Weights_Data!$G$27*'Quarterly Average'!Q225</f>
        <v>208.57954338730215</v>
      </c>
      <c r="K39" s="3">
        <f>[1]Area_Weights_Data!$G$32*'Quarterly Average'!R225+[1]Area_Weights_Data!$G$33*'Quarterly Average'!S225</f>
        <v>202.58783886112371</v>
      </c>
      <c r="L39" s="3">
        <f>[1]Area_Weights_Data!$G$35*'Quarterly Average'!T225+[1]Area_Weights_Data!$G$36*'Quarterly Average'!U225</f>
        <v>122.15093304061472</v>
      </c>
      <c r="M39" s="3">
        <f>[1]Area_Weights_Data!$G$38*'Quarterly Average'!V225+[1]Area_Weights_Data!$G$39*'Quarterly Average'!W225</f>
        <v>233.7916587542727</v>
      </c>
      <c r="N39" s="3">
        <f>[1]Area_Weights_Data!$G$41*'Quarterly Average'!X225+[1]Area_Weights_Data!$G$42*'Quarterly Average'!Y225</f>
        <v>184.1208517699115</v>
      </c>
      <c r="O39" s="3">
        <f>[1]Area_Weights_Data!$P$5*'Quarterly Average'!Z225+[1]Area_Weights_Data!$P$6*'Quarterly Average'!AA225</f>
        <v>28.160441176470592</v>
      </c>
      <c r="P39" s="3">
        <f>IF('Quarterly Average'!AC225="na",'Quarterly Average'!AB225,[1]Area_Weights_Data!$P$8*'Quarterly Average'!AB225+[1]Area_Weights_Data!$P$9*'Quarterly Average'!AC225)</f>
        <v>23.453739130434784</v>
      </c>
      <c r="Q39" s="3">
        <f>[1]Area_Weights_Data!$P$11*'Quarterly Average'!AD225+[1]Area_Weights_Data!$P$12*'Quarterly Average'!AE225</f>
        <v>39.550229188619596</v>
      </c>
      <c r="R39" s="3">
        <f>[1]Area_Weights_Data!$P$14*'Quarterly Average'!AF225+[1]Area_Weights_Data!$P$15*'Quarterly Average'!AG225</f>
        <v>34.236547222222221</v>
      </c>
      <c r="S39" s="3">
        <f>[1]Area_Weights_Data!$P$20*'Quarterly Average'!AH225+[1]Area_Weights_Data!$P$21*'Quarterly Average'!AI225</f>
        <v>31.05058368310598</v>
      </c>
      <c r="T39" s="3">
        <f>[1]Area_Weights_Data!$P$23*'Quarterly Average'!AJ225+[1]Area_Weights_Data!$P$24*'Quarterly Average'!AK225</f>
        <v>22.091032608695652</v>
      </c>
      <c r="U39" s="3">
        <f>[1]Area_Weights_Data!$P$26*'Quarterly Average'!AL225+[1]Area_Weights_Data!$P$27*'Quarterly Average'!AM225</f>
        <v>23.243969726562497</v>
      </c>
      <c r="V39" s="3">
        <f>[1]Area_Weights_Data!$P$32*'Quarterly Average'!AN225+[1]Area_Weights_Data!$P$33*'Quarterly Average'!AO225</f>
        <v>34.216968749999999</v>
      </c>
      <c r="W39" s="3">
        <f>[1]Area_Weights_Data!$P$35*'Quarterly Average'!AP225+[1]Area_Weights_Data!$P$36*'Quarterly Average'!AQ225</f>
        <v>20.30442771084337</v>
      </c>
      <c r="X39" s="3">
        <f>[1]Area_Weights_Data!$P$38*'Quarterly Average'!AR225+[1]Area_Weights_Data!$P$39*'Quarterly Average'!AS225</f>
        <v>27.111016166281757</v>
      </c>
      <c r="Y39" s="3">
        <f>[1]Area_Weights_Data!$P$41*'Quarterly Average'!AT225+[1]Area_Weights_Data!$P$42*'Quarterly Average'!AU225</f>
        <v>34.454901477832522</v>
      </c>
    </row>
    <row r="40" spans="1:25" x14ac:dyDescent="0.25">
      <c r="A40" s="2">
        <v>2015</v>
      </c>
      <c r="B40" s="2"/>
      <c r="C40" s="2"/>
      <c r="D40" s="3">
        <f>[1]Area_Weights_Data!$G$5*'Quarterly Average'!D226+[1]Area_Weights_Data!$G$6*'Quarterly Average'!E226</f>
        <v>186.94584372262278</v>
      </c>
      <c r="E40" s="3">
        <f>IF('Quarterly Average'!G226="na",'Quarterly Average'!F226,[1]Area_Weights_Data!$G$8*'Quarterly Average'!F226+[1]Area_Weights_Data!$G$9*'Quarterly Average'!G226)</f>
        <v>188.73974642614024</v>
      </c>
      <c r="F40" s="3">
        <f>[1]Area_Weights_Data!$G$11*'Quarterly Average'!H226+[1]Area_Weights_Data!$G$12*'Quarterly Average'!I226</f>
        <v>218.37566687765619</v>
      </c>
      <c r="G40" s="3">
        <f>[1]Area_Weights_Data!$G$14*'Quarterly Average'!J226+[1]Area_Weights_Data!$G$15*'Quarterly Average'!K226</f>
        <v>211.34901847575054</v>
      </c>
      <c r="H40" s="3">
        <f>[1]Area_Weights_Data!$G$20*'Quarterly Average'!L226+[1]Area_Weights_Data!$G$21*'Quarterly Average'!M226</f>
        <v>224.90288472347123</v>
      </c>
      <c r="I40" s="3">
        <f>[1]Area_Weights_Data!$G$23*'Quarterly Average'!N226+[1]Area_Weights_Data!$G$24*'Quarterly Average'!O226</f>
        <v>191.50409836065575</v>
      </c>
      <c r="J40" s="3">
        <f>[1]Area_Weights_Data!$G$26*'Quarterly Average'!P226+[1]Area_Weights_Data!$G$27*'Quarterly Average'!Q226</f>
        <v>195.21773239949061</v>
      </c>
      <c r="K40" s="3">
        <f>[1]Area_Weights_Data!$G$32*'Quarterly Average'!R226+[1]Area_Weights_Data!$G$33*'Quarterly Average'!S226</f>
        <v>209.1698091776465</v>
      </c>
      <c r="L40" s="3">
        <f>[1]Area_Weights_Data!$G$35*'Quarterly Average'!T226+[1]Area_Weights_Data!$G$36*'Quarterly Average'!U226</f>
        <v>146.13364434687156</v>
      </c>
      <c r="M40" s="3">
        <f>[1]Area_Weights_Data!$G$38*'Quarterly Average'!V226+[1]Area_Weights_Data!$G$39*'Quarterly Average'!W226</f>
        <v>232.98060672236991</v>
      </c>
      <c r="N40" s="3">
        <f>[1]Area_Weights_Data!$G$41*'Quarterly Average'!X226+[1]Area_Weights_Data!$G$42*'Quarterly Average'!Y226</f>
        <v>177.44662610619469</v>
      </c>
      <c r="O40" s="3">
        <f>[1]Area_Weights_Data!$P$5*'Quarterly Average'!Z226+[1]Area_Weights_Data!$P$6*'Quarterly Average'!AA226</f>
        <v>25.995691899710703</v>
      </c>
      <c r="P40" s="3">
        <f>IF('Quarterly Average'!AC226="na",'Quarterly Average'!AB226,[1]Area_Weights_Data!$P$8*'Quarterly Average'!AB226+[1]Area_Weights_Data!$P$9*'Quarterly Average'!AC226)</f>
        <v>21.342641304347826</v>
      </c>
      <c r="Q40" s="3">
        <f>[1]Area_Weights_Data!$P$11*'Quarterly Average'!AD226+[1]Area_Weights_Data!$P$12*'Quarterly Average'!AE226</f>
        <v>38.889035827186518</v>
      </c>
      <c r="R40" s="3">
        <f>[1]Area_Weights_Data!$P$14*'Quarterly Average'!AF226+[1]Area_Weights_Data!$P$15*'Quarterly Average'!AG226</f>
        <v>34.558508333333329</v>
      </c>
      <c r="S40" s="3">
        <f>[1]Area_Weights_Data!$P$20*'Quarterly Average'!AH226+[1]Area_Weights_Data!$P$21*'Quarterly Average'!AI226</f>
        <v>28.483992654774397</v>
      </c>
      <c r="T40" s="3">
        <f>[1]Area_Weights_Data!$P$23*'Quarterly Average'!AJ226+[1]Area_Weights_Data!$P$24*'Quarterly Average'!AK226</f>
        <v>21.164103260869567</v>
      </c>
      <c r="U40" s="3">
        <f>[1]Area_Weights_Data!$P$26*'Quarterly Average'!AL226+[1]Area_Weights_Data!$P$27*'Quarterly Average'!AM226</f>
        <v>24.593645019531245</v>
      </c>
      <c r="V40" s="3">
        <f>[1]Area_Weights_Data!$P$32*'Quarterly Average'!AN226+[1]Area_Weights_Data!$P$33*'Quarterly Average'!AO226</f>
        <v>35.274312500000008</v>
      </c>
      <c r="W40" s="3">
        <f>[1]Area_Weights_Data!$P$35*'Quarterly Average'!AP226+[1]Area_Weights_Data!$P$36*'Quarterly Average'!AQ226</f>
        <v>20.051837349397587</v>
      </c>
      <c r="X40" s="3">
        <f>[1]Area_Weights_Data!$P$38*'Quarterly Average'!AR226+[1]Area_Weights_Data!$P$39*'Quarterly Average'!AS226</f>
        <v>27.912142032332564</v>
      </c>
      <c r="Y40" s="3">
        <f>[1]Area_Weights_Data!$P$41*'Quarterly Average'!AT226+[1]Area_Weights_Data!$P$42*'Quarterly Average'!AU226</f>
        <v>33.862894088669961</v>
      </c>
    </row>
    <row r="41" spans="1:25" x14ac:dyDescent="0.25">
      <c r="A41" s="2">
        <v>2016</v>
      </c>
      <c r="B41" s="2"/>
      <c r="C41" s="2"/>
      <c r="D41" s="3">
        <f>[1]Area_Weights_Data!$G$5*'Quarterly Average'!D227+[1]Area_Weights_Data!$G$6*'Quarterly Average'!E227</f>
        <v>182.32755744996291</v>
      </c>
      <c r="E41" s="3">
        <f>IF('Quarterly Average'!G227="na",'Quarterly Average'!F227,[1]Area_Weights_Data!$G$8*'Quarterly Average'!F227+[1]Area_Weights_Data!$G$9*'Quarterly Average'!G227)</f>
        <v>176.62814840027229</v>
      </c>
      <c r="F41" s="3">
        <f>[1]Area_Weights_Data!$G$11*'Quarterly Average'!H227+[1]Area_Weights_Data!$G$12*'Quarterly Average'!I227</f>
        <v>213.6157880459354</v>
      </c>
      <c r="G41" s="3">
        <f>[1]Area_Weights_Data!$G$14*'Quarterly Average'!J227+[1]Area_Weights_Data!$G$15*'Quarterly Average'!K227</f>
        <v>199.96535796766742</v>
      </c>
      <c r="H41" s="3">
        <f>[1]Area_Weights_Data!$G$20*'Quarterly Average'!L227+[1]Area_Weights_Data!$G$21*'Quarterly Average'!M227</f>
        <v>210.97419486285975</v>
      </c>
      <c r="I41" s="3">
        <f>[1]Area_Weights_Data!$G$23*'Quarterly Average'!N227+[1]Area_Weights_Data!$G$24*'Quarterly Average'!O227</f>
        <v>180.53630612972202</v>
      </c>
      <c r="J41" s="3">
        <f>[1]Area_Weights_Data!$G$26*'Quarterly Average'!P227+[1]Area_Weights_Data!$G$27*'Quarterly Average'!Q227</f>
        <v>211.77607103874837</v>
      </c>
      <c r="K41" s="3">
        <f>[1]Area_Weights_Data!$G$32*'Quarterly Average'!R227+[1]Area_Weights_Data!$G$33*'Quarterly Average'!S227</f>
        <v>211.40576253218234</v>
      </c>
      <c r="L41" s="3">
        <f>[1]Area_Weights_Data!$G$35*'Quarterly Average'!T227+[1]Area_Weights_Data!$G$36*'Quarterly Average'!U227</f>
        <v>152.0321075740944</v>
      </c>
      <c r="M41" s="3">
        <f>[1]Area_Weights_Data!$G$38*'Quarterly Average'!V227+[1]Area_Weights_Data!$G$39*'Quarterly Average'!W227</f>
        <v>216.2025493733384</v>
      </c>
      <c r="N41" s="3">
        <f>[1]Area_Weights_Data!$G$41*'Quarterly Average'!X227+[1]Area_Weights_Data!$G$42*'Quarterly Average'!Y227</f>
        <v>162.43915929203538</v>
      </c>
      <c r="O41" s="3">
        <f>[1]Area_Weights_Data!$P$5*'Quarterly Average'!Z227+[1]Area_Weights_Data!$P$6*'Quarterly Average'!AA227</f>
        <v>24.890901639344264</v>
      </c>
      <c r="P41" s="3">
        <f>IF('Quarterly Average'!AC227="na",'Quarterly Average'!AB227,[1]Area_Weights_Data!$P$8*'Quarterly Average'!AB227+[1]Area_Weights_Data!$P$9*'Quarterly Average'!AC227)</f>
        <v>19.538972826086958</v>
      </c>
      <c r="Q41" s="3">
        <f>[1]Area_Weights_Data!$P$11*'Quarterly Average'!AD227+[1]Area_Weights_Data!$P$12*'Quarterly Average'!AE227</f>
        <v>38.95775816649104</v>
      </c>
      <c r="R41" s="3">
        <f>[1]Area_Weights_Data!$P$14*'Quarterly Average'!AF227+[1]Area_Weights_Data!$P$15*'Quarterly Average'!AG227</f>
        <v>35.303266666666666</v>
      </c>
      <c r="S41" s="3">
        <f>[1]Area_Weights_Data!$P$20*'Quarterly Average'!AH227+[1]Area_Weights_Data!$P$21*'Quarterly Average'!AI227</f>
        <v>30.726690713536204</v>
      </c>
      <c r="T41" s="3">
        <f>[1]Area_Weights_Data!$P$23*'Quarterly Average'!AJ227+[1]Area_Weights_Data!$P$24*'Quarterly Average'!AK227</f>
        <v>20.944483695652174</v>
      </c>
      <c r="U41" s="3">
        <f>[1]Area_Weights_Data!$P$26*'Quarterly Average'!AL227+[1]Area_Weights_Data!$P$27*'Quarterly Average'!AM227</f>
        <v>32.524453124999994</v>
      </c>
      <c r="V41" s="3">
        <f>[1]Area_Weights_Data!$P$32*'Quarterly Average'!AN227+[1]Area_Weights_Data!$P$33*'Quarterly Average'!AO227</f>
        <v>37.173906250000002</v>
      </c>
      <c r="W41" s="3">
        <f>[1]Area_Weights_Data!$P$35*'Quarterly Average'!AP227+[1]Area_Weights_Data!$P$36*'Quarterly Average'!AQ227</f>
        <v>17.363132530120481</v>
      </c>
      <c r="X41" s="3">
        <f>[1]Area_Weights_Data!$P$38*'Quarterly Average'!AR227+[1]Area_Weights_Data!$P$39*'Quarterly Average'!AS227</f>
        <v>24.918418013856815</v>
      </c>
      <c r="Y41" s="3">
        <f>[1]Area_Weights_Data!$P$41*'Quarterly Average'!AT227+[1]Area_Weights_Data!$P$42*'Quarterly Average'!AU227</f>
        <v>34.156859605911336</v>
      </c>
    </row>
    <row r="42" spans="1:25" x14ac:dyDescent="0.25">
      <c r="A42" s="2">
        <v>2017</v>
      </c>
      <c r="B42" s="2"/>
      <c r="C42" s="2"/>
      <c r="D42" s="3">
        <f>[1]Area_Weights_Data!$G$5*'Quarterly Average'!D228+[1]Area_Weights_Data!$G$6*'Quarterly Average'!E228</f>
        <v>175.80242940898978</v>
      </c>
      <c r="E42" s="3">
        <f>IF('Quarterly Average'!G228="na",'Quarterly Average'!F228,[1]Area_Weights_Data!$G$8*'Quarterly Average'!F228+[1]Area_Weights_Data!$G$9*'Quarterly Average'!G228)</f>
        <v>171.64967665078285</v>
      </c>
      <c r="F42" s="3">
        <f>[1]Area_Weights_Data!$G$11*'Quarterly Average'!H228+[1]Area_Weights_Data!$G$12*'Quarterly Average'!I228</f>
        <v>214.13554570937697</v>
      </c>
      <c r="G42" s="3">
        <f>[1]Area_Weights_Data!$G$14*'Quarterly Average'!J228+[1]Area_Weights_Data!$G$15*'Quarterly Average'!K228</f>
        <v>189.59106936654567</v>
      </c>
      <c r="H42" s="3">
        <f>[1]Area_Weights_Data!$G$20*'Quarterly Average'!L228+[1]Area_Weights_Data!$G$21*'Quarterly Average'!M228</f>
        <v>188.24722487634892</v>
      </c>
      <c r="I42" s="3">
        <f>[1]Area_Weights_Data!$G$23*'Quarterly Average'!N228+[1]Area_Weights_Data!$G$24*'Quarterly Average'!O228</f>
        <v>175.46115466856736</v>
      </c>
      <c r="J42" s="3">
        <f>[1]Area_Weights_Data!$G$26*'Quarterly Average'!P228+[1]Area_Weights_Data!$G$27*'Quarterly Average'!Q228</f>
        <v>197.20170092777875</v>
      </c>
      <c r="K42" s="3">
        <f>[1]Area_Weights_Data!$G$32*'Quarterly Average'!R228+[1]Area_Weights_Data!$G$33*'Quarterly Average'!S228</f>
        <v>202.94176889292743</v>
      </c>
      <c r="L42" s="3">
        <f>[1]Area_Weights_Data!$G$35*'Quarterly Average'!T228+[1]Area_Weights_Data!$G$36*'Quarterly Average'!U228</f>
        <v>139.11635565312844</v>
      </c>
      <c r="M42" s="3">
        <f>[1]Area_Weights_Data!$G$38*'Quarterly Average'!V228+[1]Area_Weights_Data!$G$39*'Quarterly Average'!W228</f>
        <v>201.6761536270414</v>
      </c>
      <c r="N42" s="3">
        <f>[1]Area_Weights_Data!$G$41*'Quarterly Average'!X228+[1]Area_Weights_Data!$G$42*'Quarterly Average'!Y228</f>
        <v>150.87859513274336</v>
      </c>
      <c r="O42" s="3">
        <f>[1]Area_Weights_Data!$P$5*'Quarterly Average'!Z228+[1]Area_Weights_Data!$P$6*'Quarterly Average'!AA228</f>
        <v>22.259650433944071</v>
      </c>
      <c r="P42" s="3">
        <f>IF('Quarterly Average'!AC228="na",'Quarterly Average'!AB228,[1]Area_Weights_Data!$P$8*'Quarterly Average'!AB228+[1]Area_Weights_Data!$P$9*'Quarterly Average'!AC228)</f>
        <v>16.988951086956522</v>
      </c>
      <c r="Q42" s="3">
        <f>[1]Area_Weights_Data!$P$11*'Quarterly Average'!AD228+[1]Area_Weights_Data!$P$12*'Quarterly Average'!AE228</f>
        <v>36.773643308746045</v>
      </c>
      <c r="R42" s="3">
        <f>[1]Area_Weights_Data!$P$14*'Quarterly Average'!AF228+[1]Area_Weights_Data!$P$15*'Quarterly Average'!AG228</f>
        <v>33.31368055555555</v>
      </c>
      <c r="S42" s="3">
        <f>[1]Area_Weights_Data!$P$20*'Quarterly Average'!AH228+[1]Area_Weights_Data!$P$21*'Quarterly Average'!AI228</f>
        <v>28.724066107030435</v>
      </c>
      <c r="T42" s="3">
        <f>[1]Area_Weights_Data!$P$23*'Quarterly Average'!AJ228+[1]Area_Weights_Data!$P$24*'Quarterly Average'!AK228</f>
        <v>18.393342391304348</v>
      </c>
      <c r="U42" s="3">
        <f>[1]Area_Weights_Data!$P$26*'Quarterly Average'!AL228+[1]Area_Weights_Data!$P$27*'Quarterly Average'!AM228</f>
        <v>36.506437988281249</v>
      </c>
      <c r="V42" s="3">
        <f>[1]Area_Weights_Data!$P$32*'Quarterly Average'!AN228+[1]Area_Weights_Data!$P$33*'Quarterly Average'!AO228</f>
        <v>31.883343749999998</v>
      </c>
      <c r="W42" s="3">
        <f>[1]Area_Weights_Data!$P$35*'Quarterly Average'!AP228+[1]Area_Weights_Data!$P$36*'Quarterly Average'!AQ228</f>
        <v>17.646054216867469</v>
      </c>
      <c r="X42" s="3">
        <f>[1]Area_Weights_Data!$P$38*'Quarterly Average'!AR228+[1]Area_Weights_Data!$P$39*'Quarterly Average'!AS228</f>
        <v>22.613175519630488</v>
      </c>
      <c r="Y42" s="3">
        <f>[1]Area_Weights_Data!$P$41*'Quarterly Average'!AT228+[1]Area_Weights_Data!$P$42*'Quarterly Average'!AU228</f>
        <v>30.903177339901482</v>
      </c>
    </row>
    <row r="43" spans="1:25" x14ac:dyDescent="0.25">
      <c r="A43" s="2">
        <v>2018</v>
      </c>
      <c r="B43" s="2"/>
      <c r="C43" s="2"/>
      <c r="D43" s="3">
        <f>[1]Area_Weights_Data!$G$5*'Quarterly Average'!D229+[1]Area_Weights_Data!$G$6*'Quarterly Average'!E229</f>
        <v>181.12608666352179</v>
      </c>
      <c r="E43" s="3">
        <f>IF('Quarterly Average'!G229="na",'Quarterly Average'!F229,[1]Area_Weights_Data!$G$8*'Quarterly Average'!F229+[1]Area_Weights_Data!$G$9*'Quarterly Average'!G229)</f>
        <v>175.85398230088498</v>
      </c>
      <c r="F43" s="3">
        <f>[1]Area_Weights_Data!$G$11*'Quarterly Average'!H229+[1]Area_Weights_Data!$G$12*'Quarterly Average'!I229</f>
        <v>218.15672755221991</v>
      </c>
      <c r="G43" s="3">
        <f>[1]Area_Weights_Data!$G$14*'Quarterly Average'!J229+[1]Area_Weights_Data!$G$15*'Quarterly Average'!K229</f>
        <v>195.68866504453973</v>
      </c>
      <c r="H43" s="3">
        <f>[1]Area_Weights_Data!$G$20*'Quarterly Average'!L229+[1]Area_Weights_Data!$G$21*'Quarterly Average'!M229</f>
        <v>190.85737972122305</v>
      </c>
      <c r="I43" s="3">
        <f>[1]Area_Weights_Data!$G$23*'Quarterly Average'!N229+[1]Area_Weights_Data!$G$24*'Quarterly Average'!O229</f>
        <v>179.27454561653599</v>
      </c>
      <c r="J43" s="3">
        <f>[1]Area_Weights_Data!$G$26*'Quarterly Average'!P229+[1]Area_Weights_Data!$G$27*'Quarterly Average'!Q229</f>
        <v>204.29748044387844</v>
      </c>
      <c r="K43" s="3">
        <f>[1]Area_Weights_Data!$G$32*'Quarterly Average'!R229+[1]Area_Weights_Data!$G$33*'Quarterly Average'!S229</f>
        <v>203.19968196274419</v>
      </c>
      <c r="L43" s="3">
        <f>[1]Area_Weights_Data!$G$35*'Quarterly Average'!T229+[1]Area_Weights_Data!$G$36*'Quarterly Average'!U229</f>
        <v>139.65010976948409</v>
      </c>
      <c r="M43" s="3">
        <f>[1]Area_Weights_Data!$G$38*'Quarterly Average'!V229+[1]Area_Weights_Data!$G$39*'Quarterly Average'!W229</f>
        <v>189.02599221420431</v>
      </c>
      <c r="N43" s="3">
        <f>[1]Area_Weights_Data!$G$41*'Quarterly Average'!X229+[1]Area_Weights_Data!$G$42*'Quarterly Average'!Y229</f>
        <v>155.39352876106193</v>
      </c>
      <c r="O43" s="3">
        <f>[1]Area_Weights_Data!$P$5*'Quarterly Average'!Z229+[1]Area_Weights_Data!$P$6*'Quarterly Average'!AA229</f>
        <v>21.815840163934425</v>
      </c>
      <c r="P43" s="3">
        <f>IF('Quarterly Average'!AC229="na",'Quarterly Average'!AB229,[1]Area_Weights_Data!$P$8*'Quarterly Average'!AB229+[1]Area_Weights_Data!$P$9*'Quarterly Average'!AC229)</f>
        <v>18.566570652173912</v>
      </c>
      <c r="Q43" s="3">
        <f>[1]Area_Weights_Data!$P$11*'Quarterly Average'!AD229+[1]Area_Weights_Data!$P$12*'Quarterly Average'!AE229</f>
        <v>37.222075869336138</v>
      </c>
      <c r="R43" s="3">
        <f>[1]Area_Weights_Data!$P$14*'Quarterly Average'!AF229+[1]Area_Weights_Data!$P$15*'Quarterly Average'!AG229</f>
        <v>32.557852777777782</v>
      </c>
      <c r="S43" s="3">
        <f>[1]Area_Weights_Data!$P$20*'Quarterly Average'!AH229+[1]Area_Weights_Data!$P$21*'Quarterly Average'!AI229</f>
        <v>26.845316107030431</v>
      </c>
      <c r="T43" s="3">
        <f>[1]Area_Weights_Data!$P$23*'Quarterly Average'!AJ229+[1]Area_Weights_Data!$P$24*'Quarterly Average'!AK229</f>
        <v>15.603777173913043</v>
      </c>
      <c r="U43" s="3">
        <f>[1]Area_Weights_Data!$P$26*'Quarterly Average'!AL229+[1]Area_Weights_Data!$P$27*'Quarterly Average'!AM229</f>
        <v>34.859421386718743</v>
      </c>
      <c r="V43" s="3">
        <f>[1]Area_Weights_Data!$P$32*'Quarterly Average'!AN229+[1]Area_Weights_Data!$P$33*'Quarterly Average'!AO229</f>
        <v>31.67128125</v>
      </c>
      <c r="W43" s="3">
        <f>[1]Area_Weights_Data!$P$35*'Quarterly Average'!AP229+[1]Area_Weights_Data!$P$36*'Quarterly Average'!AQ229</f>
        <v>14.046686746987952</v>
      </c>
      <c r="X43" s="3">
        <f>[1]Area_Weights_Data!$P$38*'Quarterly Average'!AR229+[1]Area_Weights_Data!$P$39*'Quarterly Average'!AS229</f>
        <v>22.586570438799079</v>
      </c>
      <c r="Y43" s="3">
        <f>[1]Area_Weights_Data!$P$41*'Quarterly Average'!AT229+[1]Area_Weights_Data!$P$42*'Quarterly Average'!AU229</f>
        <v>31.025960591133007</v>
      </c>
    </row>
    <row r="44" spans="1:25" x14ac:dyDescent="0.25">
      <c r="A44" s="2">
        <v>2019</v>
      </c>
      <c r="B44" s="2"/>
      <c r="C44" s="2"/>
      <c r="D44" s="3">
        <f>[1]Area_Weights_Data!$G$5*'Quarterly Average'!D230+[1]Area_Weights_Data!$G$6*'Quarterly Average'!E230</f>
        <v>164.87365068400834</v>
      </c>
      <c r="E44" s="3">
        <f>IF('Quarterly Average'!G230="na",'Quarterly Average'!F230,[1]Area_Weights_Data!$G$8*'Quarterly Average'!F230+[1]Area_Weights_Data!$G$9*'Quarterly Average'!G230)</f>
        <v>178.40845175289314</v>
      </c>
      <c r="F44" s="3">
        <f>[1]Area_Weights_Data!$G$11*'Quarterly Average'!H230+[1]Area_Weights_Data!$G$12*'Quarterly Average'!I230</f>
        <v>197.99529952979472</v>
      </c>
      <c r="G44" s="3">
        <f>[1]Area_Weights_Data!$G$14*'Quarterly Average'!J230+[1]Area_Weights_Data!$G$15*'Quarterly Average'!K230</f>
        <v>177.97273579264268</v>
      </c>
      <c r="H44" s="3">
        <f>[1]Area_Weights_Data!$G$20*'Quarterly Average'!L230+[1]Area_Weights_Data!$G$21*'Quarterly Average'!M230</f>
        <v>179.64242145346225</v>
      </c>
      <c r="I44" s="3">
        <f>[1]Area_Weights_Data!$G$23*'Quarterly Average'!N230+[1]Area_Weights_Data!$G$24*'Quarterly Average'!O230</f>
        <v>164.26328447968638</v>
      </c>
      <c r="J44" s="3">
        <f>[1]Area_Weights_Data!$G$26*'Quarterly Average'!P230+[1]Area_Weights_Data!$G$27*'Quarterly Average'!Q230</f>
        <v>225.21104352374022</v>
      </c>
      <c r="K44" s="3">
        <f>[1]Area_Weights_Data!$G$32*'Quarterly Average'!R230+[1]Area_Weights_Data!$G$33*'Quarterly Average'!S230</f>
        <v>179.58720808723308</v>
      </c>
      <c r="L44" s="3">
        <f>[1]Area_Weights_Data!$G$35*'Quarterly Average'!T230+[1]Area_Weights_Data!$G$36*'Quarterly Average'!U230</f>
        <v>132.32631174533481</v>
      </c>
      <c r="M44" s="3">
        <f>[1]Area_Weights_Data!$G$38*'Quarterly Average'!V230+[1]Area_Weights_Data!$G$39*'Quarterly Average'!W230</f>
        <v>190.53279244208125</v>
      </c>
      <c r="N44" s="3">
        <f>[1]Area_Weights_Data!$G$41*'Quarterly Average'!X230+[1]Area_Weights_Data!$G$42*'Quarterly Average'!Y230</f>
        <v>147.73623340707962</v>
      </c>
      <c r="O44" s="3">
        <f>[1]Area_Weights_Data!$P$5*'Quarterly Average'!Z230+[1]Area_Weights_Data!$P$6*'Quarterly Average'!AA230</f>
        <v>19.757888283510127</v>
      </c>
      <c r="P44" s="3">
        <f>IF('Quarterly Average'!AC230="na",'Quarterly Average'!AB230,[1]Area_Weights_Data!$P$8*'Quarterly Average'!AB230+[1]Area_Weights_Data!$P$9*'Quarterly Average'!AC230)</f>
        <v>19.820617608695656</v>
      </c>
      <c r="Q44" s="3">
        <f>[1]Area_Weights_Data!$P$11*'Quarterly Average'!AD230+[1]Area_Weights_Data!$P$12*'Quarterly Average'!AE230</f>
        <v>36.276765226554268</v>
      </c>
      <c r="R44" s="3">
        <f>[1]Area_Weights_Data!$P$14*'Quarterly Average'!AF230+[1]Area_Weights_Data!$P$15*'Quarterly Average'!AG230</f>
        <v>33.287455888888886</v>
      </c>
      <c r="S44" s="3">
        <f>[1]Area_Weights_Data!$P$20*'Quarterly Average'!AH230+[1]Area_Weights_Data!$P$21*'Quarterly Average'!AI230</f>
        <v>25.725912381951733</v>
      </c>
      <c r="T44" s="3">
        <f>[1]Area_Weights_Data!$P$23*'Quarterly Average'!AJ230+[1]Area_Weights_Data!$P$24*'Quarterly Average'!AK230</f>
        <v>15.13420543478261</v>
      </c>
      <c r="U44" s="3">
        <f>[1]Area_Weights_Data!$P$26*'Quarterly Average'!AL230+[1]Area_Weights_Data!$P$27*'Quarterly Average'!AM230</f>
        <v>27.625193554687499</v>
      </c>
      <c r="V44" s="3">
        <f>[1]Area_Weights_Data!$P$32*'Quarterly Average'!AN230+[1]Area_Weights_Data!$P$33*'Quarterly Average'!AO230</f>
        <v>31.638430000000003</v>
      </c>
      <c r="W44" s="3">
        <f>[1]Area_Weights_Data!$P$35*'Quarterly Average'!AP230+[1]Area_Weights_Data!$P$36*'Quarterly Average'!AQ230</f>
        <v>14.688162650602409</v>
      </c>
      <c r="X44" s="3">
        <f>[1]Area_Weights_Data!$P$38*'Quarterly Average'!AR230+[1]Area_Weights_Data!$P$39*'Quarterly Average'!AS230</f>
        <v>27.623312702078529</v>
      </c>
      <c r="Y44" s="3">
        <f>[1]Area_Weights_Data!$P$41*'Quarterly Average'!AT230+[1]Area_Weights_Data!$P$42*'Quarterly Average'!AU230</f>
        <v>32.936858620689662</v>
      </c>
    </row>
    <row r="45" spans="1:25" x14ac:dyDescent="0.25">
      <c r="A45" s="2">
        <v>2020</v>
      </c>
      <c r="B45" s="2"/>
      <c r="C45" s="2"/>
      <c r="D45" s="3">
        <f>[1]Area_Weights_Data!$G$5*'Quarterly Average'!D231+[1]Area_Weights_Data!$G$6*'Quarterly Average'!E231</f>
        <v>164.52340117258575</v>
      </c>
      <c r="E45" s="3">
        <f>IF('Quarterly Average'!G231="na",'Quarterly Average'!F231,[1]Area_Weights_Data!$G$8*'Quarterly Average'!F231+[1]Area_Weights_Data!$G$9*'Quarterly Average'!G231)</f>
        <v>173.46689925119131</v>
      </c>
      <c r="F45" s="3">
        <f>[1]Area_Weights_Data!$G$11*'Quarterly Average'!H231+[1]Area_Weights_Data!$G$12*'Quarterly Average'!I231</f>
        <v>195.06212134912738</v>
      </c>
      <c r="G45" s="3">
        <f>[1]Area_Weights_Data!$G$14*'Quarterly Average'!J231+[1]Area_Weights_Data!$G$15*'Quarterly Average'!K231</f>
        <v>178.10044127350707</v>
      </c>
      <c r="H45" s="3">
        <f>[1]Area_Weights_Data!$G$20*'Quarterly Average'!L231+[1]Area_Weights_Data!$G$21*'Quarterly Average'!M231</f>
        <v>179.60848977068349</v>
      </c>
      <c r="I45" s="3">
        <f>[1]Area_Weights_Data!$G$23*'Quarterly Average'!N231+[1]Area_Weights_Data!$G$24*'Quarterly Average'!O231</f>
        <v>157.93660905203137</v>
      </c>
      <c r="J45" s="3">
        <f>[1]Area_Weights_Data!$G$26*'Quarterly Average'!P231+[1]Area_Weights_Data!$G$27*'Quarterly Average'!Q231</f>
        <v>198.47280334728032</v>
      </c>
      <c r="K45" s="3">
        <f>[1]Area_Weights_Data!$G$32*'Quarterly Average'!R231+[1]Area_Weights_Data!$G$33*'Quarterly Average'!S231</f>
        <v>169.86975617143722</v>
      </c>
      <c r="L45" s="3">
        <f>[1]Area_Weights_Data!$G$35*'Quarterly Average'!T231+[1]Area_Weights_Data!$G$36*'Quarterly Average'!U231</f>
        <v>119.23298572996707</v>
      </c>
      <c r="M45" s="3">
        <f>[1]Area_Weights_Data!$G$38*'Quarterly Average'!V231+[1]Area_Weights_Data!$G$39*'Quarterly Average'!W231</f>
        <v>185.68275256361565</v>
      </c>
      <c r="N45" s="3">
        <f>[1]Area_Weights_Data!$G$41*'Quarterly Average'!X231+[1]Area_Weights_Data!$G$42*'Quarterly Average'!Y231</f>
        <v>145.47732300884954</v>
      </c>
      <c r="O45" s="3">
        <f>[1]Area_Weights_Data!$P$5*'Quarterly Average'!Z231+[1]Area_Weights_Data!$P$6*'Quarterly Average'!AA231</f>
        <v>17.974603423336546</v>
      </c>
      <c r="P45" s="3">
        <f>IF('Quarterly Average'!AC231="na",'Quarterly Average'!AB231,[1]Area_Weights_Data!$P$8*'Quarterly Average'!AB231+[1]Area_Weights_Data!$P$9*'Quarterly Average'!AC231)</f>
        <v>15.741494565217392</v>
      </c>
      <c r="Q45" s="3">
        <f>[1]Area_Weights_Data!$P$11*'Quarterly Average'!AD231+[1]Area_Weights_Data!$P$12*'Quarterly Average'!AE231</f>
        <v>36.314143835616441</v>
      </c>
      <c r="R45" s="3">
        <f>[1]Area_Weights_Data!$P$14*'Quarterly Average'!AF231+[1]Area_Weights_Data!$P$15*'Quarterly Average'!AG231</f>
        <v>30.938072222222225</v>
      </c>
      <c r="S45" s="3">
        <f>[1]Area_Weights_Data!$P$20*'Quarterly Average'!AH231+[1]Area_Weights_Data!$P$21*'Quarterly Average'!AI231</f>
        <v>21.213221406086042</v>
      </c>
      <c r="T45" s="3">
        <f>[1]Area_Weights_Data!$P$23*'Quarterly Average'!AJ231+[1]Area_Weights_Data!$P$24*'Quarterly Average'!AK231</f>
        <v>12.601222826086957</v>
      </c>
      <c r="U45" s="3">
        <f>[1]Area_Weights_Data!$P$26*'Quarterly Average'!AL231+[1]Area_Weights_Data!$P$27*'Quarterly Average'!AM231</f>
        <v>30.041843261718753</v>
      </c>
      <c r="V45" s="3">
        <f>[1]Area_Weights_Data!$P$32*'Quarterly Average'!AN231+[1]Area_Weights_Data!$P$33*'Quarterly Average'!AO231</f>
        <v>26.690125000000005</v>
      </c>
      <c r="W45" s="3">
        <f>[1]Area_Weights_Data!$P$35*'Quarterly Average'!AP231+[1]Area_Weights_Data!$P$36*'Quarterly Average'!AQ231</f>
        <v>16.393192771084337</v>
      </c>
      <c r="X45" s="3">
        <f>[1]Area_Weights_Data!$P$38*'Quarterly Average'!AR231+[1]Area_Weights_Data!$P$39*'Quarterly Average'!AS231</f>
        <v>24.141714780600466</v>
      </c>
      <c r="Y45" s="3">
        <f>[1]Area_Weights_Data!$P$41*'Quarterly Average'!AT231+[1]Area_Weights_Data!$P$42*'Quarterly Average'!AU231</f>
        <v>31.140197044334975</v>
      </c>
    </row>
    <row r="46" spans="1:25" x14ac:dyDescent="0.25">
      <c r="A46" s="2">
        <v>2021</v>
      </c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Pine Stumpage</vt:lpstr>
      <vt:lpstr>Pine Stumpage 2000-present</vt:lpstr>
      <vt:lpstr>Pine Stumpage Quarterly</vt:lpstr>
      <vt:lpstr>Pine Delivered</vt:lpstr>
      <vt:lpstr>Price Average</vt:lpstr>
      <vt:lpstr>Statewide Weighted Average</vt:lpstr>
      <vt:lpstr>Quarterly Average</vt:lpstr>
      <vt:lpstr>Statewide Annual Weighted Avera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Mihiar, Christopher - FS, NC</dc:creator>
  <cp:lastModifiedBy>Mihiar, Christopher - FS, NC</cp:lastModifiedBy>
  <dcterms:created xsi:type="dcterms:W3CDTF">2023-11-08T18:46:06Z</dcterms:created>
  <dcterms:modified xsi:type="dcterms:W3CDTF">2023-11-09T15:33:16Z</dcterms:modified>
</cp:coreProperties>
</file>