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212624E-1CEA-4679-8F6D-C49449574BB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P1" sheetId="1" r:id="rId1"/>
    <sheet name="SP2" sheetId="3" r:id="rId2"/>
    <sheet name="SP3" sheetId="2" r:id="rId3"/>
    <sheet name="Hybr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4" l="1"/>
  <c r="C15" i="4"/>
  <c r="C38" i="4" l="1"/>
  <c r="C37" i="4"/>
  <c r="C27" i="4" l="1"/>
  <c r="C20" i="4"/>
  <c r="R16" i="4"/>
  <c r="R15" i="4"/>
  <c r="R14" i="4"/>
  <c r="T13" i="4"/>
  <c r="S13" i="4"/>
  <c r="R13" i="4"/>
  <c r="T12" i="4"/>
  <c r="S12" i="4"/>
  <c r="R12" i="4"/>
  <c r="N9" i="4"/>
  <c r="N8" i="4"/>
  <c r="N7" i="4"/>
  <c r="P6" i="4"/>
  <c r="O6" i="4"/>
  <c r="N6" i="4"/>
  <c r="P5" i="4"/>
  <c r="O5" i="4"/>
  <c r="N5" i="4"/>
  <c r="C16" i="3" l="1"/>
  <c r="D37" i="3"/>
  <c r="C16" i="1"/>
  <c r="D41" i="1"/>
  <c r="C15" i="3"/>
  <c r="D36" i="3"/>
  <c r="D40" i="1"/>
  <c r="Q16" i="3" l="1"/>
  <c r="S13" i="1" l="1"/>
  <c r="T13" i="1"/>
  <c r="R15" i="1"/>
  <c r="R13" i="1"/>
  <c r="R14" i="1"/>
  <c r="Q15" i="3" l="1"/>
  <c r="Q14" i="3"/>
  <c r="S13" i="3"/>
  <c r="R13" i="3"/>
  <c r="Q13" i="3"/>
  <c r="S12" i="3"/>
  <c r="R12" i="3"/>
  <c r="Q12" i="3"/>
  <c r="N9" i="3"/>
  <c r="N8" i="3"/>
  <c r="N7" i="3"/>
  <c r="P6" i="3"/>
  <c r="O6" i="3"/>
  <c r="N6" i="3"/>
  <c r="P5" i="3"/>
  <c r="O5" i="3"/>
  <c r="N5" i="3"/>
  <c r="C42" i="2"/>
  <c r="C27" i="2"/>
  <c r="C20" i="2"/>
  <c r="R16" i="2"/>
  <c r="R15" i="2"/>
  <c r="R14" i="2"/>
  <c r="T13" i="2"/>
  <c r="S13" i="2"/>
  <c r="R13" i="2"/>
  <c r="T12" i="2"/>
  <c r="S12" i="2"/>
  <c r="R12" i="2"/>
  <c r="N9" i="2"/>
  <c r="N8" i="2"/>
  <c r="N7" i="2"/>
  <c r="P6" i="2"/>
  <c r="O6" i="2"/>
  <c r="N6" i="2"/>
  <c r="P5" i="2"/>
  <c r="O5" i="2"/>
  <c r="N5" i="2"/>
  <c r="C45" i="1"/>
  <c r="C20" i="1"/>
  <c r="R16" i="1"/>
  <c r="T12" i="1"/>
  <c r="S12" i="1"/>
  <c r="R12" i="1"/>
  <c r="N9" i="1"/>
  <c r="N8" i="1"/>
  <c r="N7" i="1"/>
  <c r="P6" i="1"/>
  <c r="O6" i="1"/>
  <c r="N6" i="1"/>
  <c r="P5" i="1"/>
  <c r="O5" i="1"/>
  <c r="N5" i="1"/>
</calcChain>
</file>

<file path=xl/sharedStrings.xml><?xml version="1.0" encoding="utf-8"?>
<sst xmlns="http://schemas.openxmlformats.org/spreadsheetml/2006/main" count="262" uniqueCount="55">
  <si>
    <t>Algorithm : SLSQP</t>
  </si>
  <si>
    <t>Design variables</t>
  </si>
  <si>
    <t>Starting point</t>
  </si>
  <si>
    <t>Lower Bound</t>
  </si>
  <si>
    <t xml:space="preserve">Upper Bound </t>
  </si>
  <si>
    <t>Optimum</t>
  </si>
  <si>
    <t>Chord</t>
  </si>
  <si>
    <t>Twist</t>
  </si>
  <si>
    <t>Pitch</t>
  </si>
  <si>
    <t>TSR</t>
  </si>
  <si>
    <t>tau</t>
  </si>
  <si>
    <t>Optimum Values</t>
  </si>
  <si>
    <t>Optimization Details</t>
  </si>
  <si>
    <t>Reference values</t>
  </si>
  <si>
    <t>Absolute optimum</t>
  </si>
  <si>
    <t>Abs initial</t>
  </si>
  <si>
    <t>Blade Mass</t>
  </si>
  <si>
    <t>Time (s)</t>
  </si>
  <si>
    <t>s</t>
  </si>
  <si>
    <t>Rated wind speed</t>
  </si>
  <si>
    <t>Iterations</t>
  </si>
  <si>
    <t>Cp</t>
  </si>
  <si>
    <t>Function eval</t>
  </si>
  <si>
    <t>Deflection</t>
  </si>
  <si>
    <t>Gradient eva</t>
  </si>
  <si>
    <t>Max Stress</t>
  </si>
  <si>
    <t>-</t>
  </si>
  <si>
    <t>LCOE</t>
  </si>
  <si>
    <t>Relative LCOE</t>
  </si>
  <si>
    <t>AEP</t>
  </si>
  <si>
    <t>Suport costs</t>
  </si>
  <si>
    <t>per turbine</t>
  </si>
  <si>
    <t>Max Ct</t>
  </si>
  <si>
    <t>Farm Eff</t>
  </si>
  <si>
    <t>Blade costs</t>
  </si>
  <si>
    <t>RNA costs</t>
  </si>
  <si>
    <t>Gearbox costs</t>
  </si>
  <si>
    <t>Hub costs</t>
  </si>
  <si>
    <t>Nacelle costs</t>
  </si>
  <si>
    <t>Includes Gearbox, Mainframe</t>
  </si>
  <si>
    <t>O&amp;M costs</t>
  </si>
  <si>
    <t>Total investment</t>
  </si>
  <si>
    <t>Includes cabling and electrical cost as well</t>
  </si>
  <si>
    <t>RNA mass</t>
  </si>
  <si>
    <t>Initial values</t>
  </si>
  <si>
    <t>Generator cost</t>
  </si>
  <si>
    <t>Mainframe cost</t>
  </si>
  <si>
    <t>Electrical cost</t>
  </si>
  <si>
    <t>Transformer cost</t>
  </si>
  <si>
    <t>Decomm costs</t>
  </si>
  <si>
    <t>Absolute initial</t>
  </si>
  <si>
    <t>Blade cost</t>
  </si>
  <si>
    <t>RNA cost</t>
  </si>
  <si>
    <t>Efficiency</t>
  </si>
  <si>
    <t>Support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</si>
</sst>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6" xfId="0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0" xfId="0" applyBorder="1"/>
    <xf numFmtId="0" fontId="0" fillId="0" borderId="11" xfId="0" applyBorder="1"/>
    <xf numFmtId="11" fontId="0" fillId="0" borderId="1" xfId="0" applyNumberFormat="1" applyBorder="1"/>
    <xf numFmtId="0" fontId="0" fillId="0" borderId="13" xfId="0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F17" sqref="F17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20" x14ac:dyDescent="0.35">
      <c r="A1" t="s">
        <v>0</v>
      </c>
    </row>
    <row r="2" spans="1:20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20" x14ac:dyDescent="0.35">
      <c r="A3" s="1"/>
      <c r="B3" s="35" t="s">
        <v>2</v>
      </c>
      <c r="C3" s="36"/>
      <c r="D3" s="37"/>
      <c r="E3" s="1"/>
      <c r="F3" s="35" t="s">
        <v>3</v>
      </c>
      <c r="G3" s="36"/>
      <c r="H3" s="37"/>
      <c r="I3" s="1"/>
      <c r="J3" s="35" t="s">
        <v>4</v>
      </c>
      <c r="K3" s="36"/>
      <c r="L3" s="37"/>
      <c r="M3" s="1"/>
      <c r="N3" s="35" t="s">
        <v>5</v>
      </c>
      <c r="O3" s="36"/>
      <c r="P3" s="37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x14ac:dyDescent="0.35">
      <c r="A5" s="1" t="s">
        <v>6</v>
      </c>
      <c r="B5" s="2">
        <v>1</v>
      </c>
      <c r="C5" s="2">
        <v>1</v>
      </c>
      <c r="D5" s="2">
        <v>1</v>
      </c>
      <c r="E5" s="2"/>
      <c r="F5" s="2">
        <v>0.75</v>
      </c>
      <c r="G5" s="2">
        <v>0.75</v>
      </c>
      <c r="H5" s="2">
        <v>0.75</v>
      </c>
      <c r="I5" s="2"/>
      <c r="J5" s="2">
        <v>1.25</v>
      </c>
      <c r="K5" s="2">
        <v>1.25</v>
      </c>
      <c r="L5" s="2">
        <v>1.25</v>
      </c>
      <c r="M5" s="2"/>
      <c r="N5" s="2">
        <f>N12/I12</f>
        <v>0.75</v>
      </c>
      <c r="O5" s="2">
        <f t="shared" ref="O5:P6" si="0">O12/J12</f>
        <v>0.98392026578073088</v>
      </c>
      <c r="P5" s="2">
        <f t="shared" si="0"/>
        <v>0.78512753999135321</v>
      </c>
    </row>
    <row r="6" spans="1:20" x14ac:dyDescent="0.35">
      <c r="A6" s="1" t="s">
        <v>7</v>
      </c>
      <c r="B6" s="2">
        <v>1</v>
      </c>
      <c r="C6" s="2">
        <v>1</v>
      </c>
      <c r="D6" s="2">
        <v>1</v>
      </c>
      <c r="E6" s="2"/>
      <c r="F6" s="2">
        <v>0.7</v>
      </c>
      <c r="G6" s="2">
        <v>0.7</v>
      </c>
      <c r="H6" s="2">
        <v>0.7</v>
      </c>
      <c r="I6" s="2"/>
      <c r="J6" s="2">
        <v>1.3</v>
      </c>
      <c r="K6" s="2">
        <v>1.3</v>
      </c>
      <c r="L6" s="2">
        <v>1.3</v>
      </c>
      <c r="M6" s="2"/>
      <c r="N6" s="2">
        <f>N13/I13</f>
        <v>1.029068222122032</v>
      </c>
      <c r="O6" s="2">
        <f t="shared" si="0"/>
        <v>0.94521547222222224</v>
      </c>
      <c r="P6" s="2">
        <f t="shared" si="0"/>
        <v>1.0270446816000001</v>
      </c>
    </row>
    <row r="7" spans="1:20" x14ac:dyDescent="0.35">
      <c r="A7" s="1" t="s">
        <v>8</v>
      </c>
      <c r="B7" s="2">
        <v>2.8000000000000001E-2</v>
      </c>
      <c r="C7" s="2"/>
      <c r="D7" s="2"/>
      <c r="E7" s="2"/>
      <c r="F7" s="33">
        <v>-0.28599999999999998</v>
      </c>
      <c r="G7" s="33"/>
      <c r="H7" s="33"/>
      <c r="I7" s="2"/>
      <c r="J7" s="33">
        <v>1</v>
      </c>
      <c r="K7" s="33"/>
      <c r="L7" s="33"/>
      <c r="M7" s="2"/>
      <c r="N7" s="33">
        <f>N14/I14</f>
        <v>0.11010285714285714</v>
      </c>
      <c r="O7" s="33"/>
      <c r="P7" s="33"/>
    </row>
    <row r="8" spans="1:20" x14ac:dyDescent="0.35">
      <c r="A8" s="1" t="s">
        <v>9</v>
      </c>
      <c r="B8" s="2">
        <v>1</v>
      </c>
      <c r="C8" s="2"/>
      <c r="D8" s="2"/>
      <c r="E8" s="2"/>
      <c r="F8" s="33">
        <v>0.85499999999999998</v>
      </c>
      <c r="G8" s="33"/>
      <c r="H8" s="33"/>
      <c r="I8" s="2"/>
      <c r="J8" s="33">
        <v>1.1180000000000001</v>
      </c>
      <c r="K8" s="33"/>
      <c r="L8" s="33"/>
      <c r="M8" s="2"/>
      <c r="N8" s="33">
        <f>N15/I15</f>
        <v>0.85500000000000009</v>
      </c>
      <c r="O8" s="33"/>
      <c r="P8" s="33"/>
    </row>
    <row r="9" spans="1:20" x14ac:dyDescent="0.35">
      <c r="A9" s="1" t="s">
        <v>10</v>
      </c>
      <c r="B9" s="2">
        <v>1</v>
      </c>
      <c r="C9" s="2"/>
      <c r="D9" s="2"/>
      <c r="E9" s="2"/>
      <c r="F9" s="33">
        <v>0.7</v>
      </c>
      <c r="G9" s="33"/>
      <c r="H9" s="33"/>
      <c r="I9" s="2"/>
      <c r="J9" s="33">
        <v>1.3</v>
      </c>
      <c r="K9" s="33"/>
      <c r="L9" s="33"/>
      <c r="M9" s="2"/>
      <c r="N9" s="33">
        <f>N16</f>
        <v>0.7</v>
      </c>
      <c r="O9" s="33"/>
      <c r="P9" s="33"/>
    </row>
    <row r="10" spans="1:20" ht="15" thickBot="1" x14ac:dyDescent="0.4">
      <c r="N10" s="32"/>
      <c r="O10" s="32"/>
      <c r="P10" s="32"/>
    </row>
    <row r="11" spans="1:20" x14ac:dyDescent="0.35">
      <c r="A11" s="38" t="s">
        <v>11</v>
      </c>
      <c r="B11" s="38"/>
      <c r="D11" s="39" t="s">
        <v>12</v>
      </c>
      <c r="E11" s="39"/>
      <c r="H11" s="40" t="s">
        <v>13</v>
      </c>
      <c r="I11" s="41"/>
      <c r="J11" s="41"/>
      <c r="K11" s="41"/>
      <c r="L11" s="3"/>
      <c r="M11" s="3"/>
      <c r="N11" s="41" t="s">
        <v>14</v>
      </c>
      <c r="O11" s="41"/>
      <c r="P11" s="42"/>
      <c r="R11" t="s">
        <v>15</v>
      </c>
    </row>
    <row r="12" spans="1:20" x14ac:dyDescent="0.35">
      <c r="A12" s="1" t="s">
        <v>16</v>
      </c>
      <c r="B12" s="1">
        <v>13027.4407371088</v>
      </c>
      <c r="D12" s="1" t="s">
        <v>17</v>
      </c>
      <c r="E12" s="1">
        <v>9542</v>
      </c>
      <c r="F12" t="s">
        <v>18</v>
      </c>
      <c r="H12" s="4" t="s">
        <v>6</v>
      </c>
      <c r="I12">
        <v>3.5419999999999998</v>
      </c>
      <c r="J12">
        <v>3.01</v>
      </c>
      <c r="K12">
        <v>2.3130000000000002</v>
      </c>
      <c r="N12" s="5">
        <v>2.6564999999999999</v>
      </c>
      <c r="O12" s="5">
        <v>2.9615999999999998</v>
      </c>
      <c r="P12" s="6">
        <v>1.8160000000000001</v>
      </c>
      <c r="R12">
        <f>B5*I12</f>
        <v>3.5419999999999998</v>
      </c>
      <c r="S12">
        <f t="shared" ref="S12:T13" si="1">C5*J12</f>
        <v>3.01</v>
      </c>
      <c r="T12">
        <f t="shared" si="1"/>
        <v>2.3130000000000002</v>
      </c>
    </row>
    <row r="13" spans="1:20" x14ac:dyDescent="0.35">
      <c r="A13" s="1" t="s">
        <v>19</v>
      </c>
      <c r="B13" s="1">
        <v>11.48</v>
      </c>
      <c r="D13" s="1" t="s">
        <v>20</v>
      </c>
      <c r="E13" s="1">
        <v>6</v>
      </c>
      <c r="H13" s="4" t="s">
        <v>7</v>
      </c>
      <c r="I13">
        <v>13.308</v>
      </c>
      <c r="J13">
        <v>9</v>
      </c>
      <c r="K13">
        <v>3.125</v>
      </c>
      <c r="N13" s="19">
        <v>13.6948399</v>
      </c>
      <c r="O13" s="19">
        <v>8.5069392500000003</v>
      </c>
      <c r="P13" s="20">
        <v>3.2095146300000001</v>
      </c>
      <c r="R13">
        <f t="shared" ref="R13:R14" si="2">B6*I13</f>
        <v>13.308</v>
      </c>
      <c r="S13">
        <f t="shared" si="1"/>
        <v>9</v>
      </c>
      <c r="T13">
        <f t="shared" si="1"/>
        <v>3.125</v>
      </c>
    </row>
    <row r="14" spans="1:20" x14ac:dyDescent="0.35">
      <c r="A14" s="1" t="s">
        <v>21</v>
      </c>
      <c r="B14" s="1">
        <v>0.45865607000000003</v>
      </c>
      <c r="D14" s="1" t="s">
        <v>22</v>
      </c>
      <c r="E14" s="1">
        <v>12</v>
      </c>
      <c r="H14" s="4" t="s">
        <v>8</v>
      </c>
      <c r="I14" s="32">
        <v>3.5</v>
      </c>
      <c r="J14" s="32"/>
      <c r="K14" s="32"/>
      <c r="N14" s="43">
        <v>0.38535999999999998</v>
      </c>
      <c r="O14" s="43"/>
      <c r="P14" s="44"/>
      <c r="R14">
        <f t="shared" si="2"/>
        <v>9.8000000000000004E-2</v>
      </c>
    </row>
    <row r="15" spans="1:20" x14ac:dyDescent="0.35">
      <c r="A15" s="1" t="s">
        <v>23</v>
      </c>
      <c r="B15" s="1">
        <v>7.07</v>
      </c>
      <c r="D15" s="7" t="s">
        <v>24</v>
      </c>
      <c r="E15" s="1">
        <v>6</v>
      </c>
      <c r="H15" s="4" t="s">
        <v>9</v>
      </c>
      <c r="I15" s="32">
        <v>7.6</v>
      </c>
      <c r="J15" s="32"/>
      <c r="K15" s="32"/>
      <c r="N15" s="43">
        <v>6.4980000000000002</v>
      </c>
      <c r="O15" s="43"/>
      <c r="P15" s="44"/>
      <c r="R15">
        <f>B8*I15</f>
        <v>7.6</v>
      </c>
    </row>
    <row r="16" spans="1:20" x14ac:dyDescent="0.35">
      <c r="A16" s="1" t="s">
        <v>25</v>
      </c>
      <c r="B16" s="1">
        <v>688.33</v>
      </c>
      <c r="C16">
        <f>B16/1047</f>
        <v>0.6574307545367718</v>
      </c>
      <c r="H16" s="4" t="s">
        <v>10</v>
      </c>
      <c r="I16" s="32" t="s">
        <v>26</v>
      </c>
      <c r="J16" s="32"/>
      <c r="K16" s="32"/>
      <c r="N16" s="43">
        <v>0.7</v>
      </c>
      <c r="O16" s="43"/>
      <c r="P16" s="44"/>
      <c r="R16">
        <f>B9</f>
        <v>1</v>
      </c>
    </row>
    <row r="17" spans="1:16" ht="15" thickBot="1" x14ac:dyDescent="0.4">
      <c r="A17" s="1" t="s">
        <v>27</v>
      </c>
      <c r="B17" s="8">
        <v>8.4909497845047603</v>
      </c>
      <c r="H17" s="9"/>
      <c r="I17" s="45"/>
      <c r="J17" s="45"/>
      <c r="K17" s="45"/>
      <c r="L17" s="10"/>
      <c r="M17" s="10"/>
      <c r="N17" s="46"/>
      <c r="O17" s="46"/>
      <c r="P17" s="47"/>
    </row>
    <row r="18" spans="1:16" x14ac:dyDescent="0.35">
      <c r="A18" s="1" t="s">
        <v>28</v>
      </c>
      <c r="B18" s="1"/>
    </row>
    <row r="19" spans="1:16" x14ac:dyDescent="0.35">
      <c r="A19" s="1" t="s">
        <v>29</v>
      </c>
      <c r="B19" s="11">
        <v>1338549900000</v>
      </c>
    </row>
    <row r="20" spans="1:16" x14ac:dyDescent="0.35">
      <c r="A20" s="12" t="s">
        <v>30</v>
      </c>
      <c r="B20">
        <v>345609139.18098599</v>
      </c>
      <c r="C20">
        <f>B20/74</f>
        <v>4670393.7727160268</v>
      </c>
      <c r="D20" t="s">
        <v>31</v>
      </c>
    </row>
    <row r="21" spans="1:16" x14ac:dyDescent="0.35">
      <c r="A21" s="12" t="s">
        <v>32</v>
      </c>
      <c r="B21">
        <v>0.67794937</v>
      </c>
    </row>
    <row r="22" spans="1:16" x14ac:dyDescent="0.35">
      <c r="A22" s="12" t="s">
        <v>33</v>
      </c>
      <c r="B22">
        <v>0.93141801999999996</v>
      </c>
    </row>
    <row r="23" spans="1:16" x14ac:dyDescent="0.35">
      <c r="A23" s="12" t="s">
        <v>34</v>
      </c>
      <c r="B23">
        <v>592666.31435623998</v>
      </c>
    </row>
    <row r="24" spans="1:16" x14ac:dyDescent="0.35">
      <c r="A24" s="12" t="s">
        <v>35</v>
      </c>
      <c r="B24">
        <v>3689582.8075519698</v>
      </c>
    </row>
    <row r="25" spans="1:16" x14ac:dyDescent="0.35">
      <c r="A25" s="12" t="s">
        <v>36</v>
      </c>
      <c r="B25">
        <v>793712.62213368004</v>
      </c>
    </row>
    <row r="26" spans="1:16" x14ac:dyDescent="0.35">
      <c r="A26" s="12" t="s">
        <v>37</v>
      </c>
      <c r="B26">
        <v>218828.17546609</v>
      </c>
    </row>
    <row r="27" spans="1:16" x14ac:dyDescent="0.35">
      <c r="A27" s="12" t="s">
        <v>38</v>
      </c>
      <c r="B27">
        <v>2878088.31772963</v>
      </c>
      <c r="C27" t="s">
        <v>39</v>
      </c>
      <c r="H27" s="4"/>
      <c r="N27" s="5"/>
      <c r="O27" s="5"/>
      <c r="P27" s="6"/>
    </row>
    <row r="28" spans="1:16" x14ac:dyDescent="0.35">
      <c r="A28" s="12" t="s">
        <v>40</v>
      </c>
      <c r="B28">
        <v>23700016.240846701</v>
      </c>
      <c r="H28" s="4"/>
      <c r="N28" s="5"/>
      <c r="O28" s="5"/>
      <c r="P28" s="6"/>
    </row>
    <row r="29" spans="1:16" x14ac:dyDescent="0.35">
      <c r="A29" s="12" t="s">
        <v>41</v>
      </c>
      <c r="B29" s="13">
        <v>931373142</v>
      </c>
      <c r="C29" t="s">
        <v>42</v>
      </c>
      <c r="H29" s="4"/>
      <c r="I29" s="32"/>
      <c r="J29" s="32"/>
      <c r="K29" s="32"/>
      <c r="N29" s="43"/>
      <c r="O29" s="43"/>
      <c r="P29" s="44"/>
    </row>
    <row r="30" spans="1:16" x14ac:dyDescent="0.35">
      <c r="A30" s="12" t="s">
        <v>43</v>
      </c>
      <c r="B30">
        <v>308515.61984840001</v>
      </c>
      <c r="H30" s="4"/>
      <c r="I30" s="32"/>
      <c r="J30" s="32"/>
      <c r="K30" s="32"/>
      <c r="N30" s="43"/>
      <c r="O30" s="43"/>
      <c r="P30" s="44"/>
    </row>
    <row r="31" spans="1:16" x14ac:dyDescent="0.35">
      <c r="H31" s="4"/>
      <c r="I31" s="14"/>
      <c r="J31" s="14"/>
      <c r="K31" s="14"/>
      <c r="N31" s="5"/>
      <c r="O31" s="5"/>
      <c r="P31" s="6"/>
    </row>
    <row r="32" spans="1:16" ht="15" thickBot="1" x14ac:dyDescent="0.4">
      <c r="H32" s="9"/>
      <c r="I32" s="15"/>
      <c r="J32" s="15"/>
      <c r="K32" s="15"/>
      <c r="L32" s="10"/>
      <c r="M32" s="10"/>
      <c r="N32" s="16"/>
      <c r="O32" s="16"/>
      <c r="P32" s="17"/>
    </row>
    <row r="36" spans="1:4" x14ac:dyDescent="0.35">
      <c r="A36" s="38" t="s">
        <v>44</v>
      </c>
      <c r="B36" s="38"/>
    </row>
    <row r="37" spans="1:4" x14ac:dyDescent="0.35">
      <c r="A37" s="1" t="s">
        <v>16</v>
      </c>
      <c r="B37" s="1">
        <v>17955.7</v>
      </c>
    </row>
    <row r="38" spans="1:4" x14ac:dyDescent="0.35">
      <c r="A38" s="1" t="s">
        <v>19</v>
      </c>
      <c r="B38" s="1">
        <v>11.3012</v>
      </c>
    </row>
    <row r="39" spans="1:4" x14ac:dyDescent="0.35">
      <c r="A39" s="1" t="s">
        <v>21</v>
      </c>
      <c r="B39" s="1">
        <v>0.48070519</v>
      </c>
    </row>
    <row r="40" spans="1:4" x14ac:dyDescent="0.35">
      <c r="A40" s="1" t="s">
        <v>23</v>
      </c>
      <c r="B40" s="1">
        <v>7.5305</v>
      </c>
      <c r="D40">
        <f>B40/7.07</f>
        <v>1.065134370579915</v>
      </c>
    </row>
    <row r="41" spans="1:4" x14ac:dyDescent="0.35">
      <c r="A41" s="1" t="s">
        <v>25</v>
      </c>
      <c r="B41" s="1">
        <v>696.39</v>
      </c>
      <c r="D41">
        <f>B41/1047</f>
        <v>0.66512893982808019</v>
      </c>
    </row>
    <row r="42" spans="1:4" x14ac:dyDescent="0.35">
      <c r="A42" s="1" t="s">
        <v>27</v>
      </c>
      <c r="B42" s="8">
        <v>8.9339999999999993</v>
      </c>
    </row>
    <row r="43" spans="1:4" x14ac:dyDescent="0.35">
      <c r="A43" s="1" t="s">
        <v>28</v>
      </c>
      <c r="B43" s="1"/>
    </row>
    <row r="44" spans="1:4" x14ac:dyDescent="0.35">
      <c r="A44" s="1" t="s">
        <v>29</v>
      </c>
      <c r="B44" s="11">
        <v>1348573880000</v>
      </c>
    </row>
    <row r="45" spans="1:4" x14ac:dyDescent="0.35">
      <c r="A45" s="12" t="s">
        <v>30</v>
      </c>
      <c r="B45">
        <v>381255877.86862803</v>
      </c>
      <c r="C45">
        <f>B45/74</f>
        <v>5152106.4576841621</v>
      </c>
    </row>
    <row r="46" spans="1:4" x14ac:dyDescent="0.35">
      <c r="A46" s="12" t="s">
        <v>32</v>
      </c>
      <c r="B46">
        <v>0.80339126999999999</v>
      </c>
    </row>
    <row r="47" spans="1:4" x14ac:dyDescent="0.35">
      <c r="A47" s="12" t="s">
        <v>33</v>
      </c>
      <c r="B47">
        <v>0.91895543000000002</v>
      </c>
    </row>
    <row r="48" spans="1:4" x14ac:dyDescent="0.35">
      <c r="A48" s="12" t="s">
        <v>34</v>
      </c>
      <c r="B48">
        <v>816870.97531302995</v>
      </c>
    </row>
    <row r="49" spans="1:3" x14ac:dyDescent="0.35">
      <c r="A49" s="12" t="s">
        <v>35</v>
      </c>
      <c r="B49">
        <v>4090264.8455025498</v>
      </c>
    </row>
    <row r="50" spans="1:3" x14ac:dyDescent="0.35">
      <c r="A50" s="12" t="s">
        <v>36</v>
      </c>
      <c r="B50">
        <v>708498.47254625999</v>
      </c>
    </row>
    <row r="51" spans="1:3" x14ac:dyDescent="0.35">
      <c r="A51" s="12" t="s">
        <v>37</v>
      </c>
      <c r="B51">
        <v>335610.59041121003</v>
      </c>
    </row>
    <row r="52" spans="1:3" x14ac:dyDescent="0.35">
      <c r="A52" s="12" t="s">
        <v>38</v>
      </c>
      <c r="B52">
        <v>2937783.2797782999</v>
      </c>
      <c r="C52" t="s">
        <v>39</v>
      </c>
    </row>
    <row r="53" spans="1:3" x14ac:dyDescent="0.35">
      <c r="A53" s="12" t="s">
        <v>45</v>
      </c>
      <c r="B53">
        <v>325000.00048653001</v>
      </c>
    </row>
    <row r="54" spans="1:3" x14ac:dyDescent="0.35">
      <c r="A54" s="12" t="s">
        <v>46</v>
      </c>
      <c r="B54">
        <v>268877.64967950003</v>
      </c>
    </row>
    <row r="55" spans="1:3" x14ac:dyDescent="0.35">
      <c r="A55" s="12" t="s">
        <v>47</v>
      </c>
      <c r="B55">
        <v>200000</v>
      </c>
    </row>
    <row r="56" spans="1:3" x14ac:dyDescent="0.35">
      <c r="A56" s="12" t="s">
        <v>48</v>
      </c>
      <c r="B56">
        <v>259844.2</v>
      </c>
    </row>
    <row r="57" spans="1:3" x14ac:dyDescent="0.35">
      <c r="A57" s="12" t="s">
        <v>40</v>
      </c>
      <c r="B57">
        <v>24201317.325116001</v>
      </c>
    </row>
    <row r="58" spans="1:3" x14ac:dyDescent="0.35">
      <c r="A58" s="12" t="s">
        <v>41</v>
      </c>
      <c r="B58" s="13">
        <v>997926345</v>
      </c>
    </row>
    <row r="59" spans="1:3" x14ac:dyDescent="0.35">
      <c r="A59" s="12" t="s">
        <v>49</v>
      </c>
      <c r="B59">
        <v>49553917.185240798</v>
      </c>
    </row>
    <row r="60" spans="1:3" x14ac:dyDescent="0.35">
      <c r="A60" s="12" t="s">
        <v>43</v>
      </c>
      <c r="B60">
        <v>367480.25614144001</v>
      </c>
    </row>
  </sheetData>
  <mergeCells count="32">
    <mergeCell ref="I30:K30"/>
    <mergeCell ref="N30:P30"/>
    <mergeCell ref="A36:B36"/>
    <mergeCell ref="I16:K16"/>
    <mergeCell ref="N16:P16"/>
    <mergeCell ref="I17:K17"/>
    <mergeCell ref="N17:P17"/>
    <mergeCell ref="I29:K29"/>
    <mergeCell ref="N29:P29"/>
    <mergeCell ref="A11:B11"/>
    <mergeCell ref="D11:E11"/>
    <mergeCell ref="H11:K11"/>
    <mergeCell ref="N11:P11"/>
    <mergeCell ref="I15:K15"/>
    <mergeCell ref="N15:P15"/>
    <mergeCell ref="I14:K14"/>
    <mergeCell ref="N14:P14"/>
    <mergeCell ref="N10:P10"/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9A71-1CA9-44F4-9249-9C907C93F3D3}">
  <dimension ref="A1:S51"/>
  <sheetViews>
    <sheetView topLeftCell="A9" workbookViewId="0">
      <selection activeCell="B17" sqref="B17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19" x14ac:dyDescent="0.35">
      <c r="A1" t="s">
        <v>0</v>
      </c>
    </row>
    <row r="2" spans="1:19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9" x14ac:dyDescent="0.35">
      <c r="A3" s="1"/>
      <c r="B3" s="35" t="s">
        <v>2</v>
      </c>
      <c r="C3" s="36"/>
      <c r="D3" s="37"/>
      <c r="E3" s="1"/>
      <c r="F3" s="35" t="s">
        <v>3</v>
      </c>
      <c r="G3" s="36"/>
      <c r="H3" s="37"/>
      <c r="I3" s="1"/>
      <c r="J3" s="35" t="s">
        <v>4</v>
      </c>
      <c r="K3" s="36"/>
      <c r="L3" s="37"/>
      <c r="M3" s="1"/>
      <c r="N3" s="35" t="s">
        <v>5</v>
      </c>
      <c r="O3" s="36"/>
      <c r="P3" s="37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9" x14ac:dyDescent="0.35">
      <c r="A5" s="1" t="s">
        <v>6</v>
      </c>
      <c r="B5" s="2">
        <v>0.85</v>
      </c>
      <c r="C5" s="2">
        <v>1.1000000000000001</v>
      </c>
      <c r="D5" s="2">
        <v>0.75</v>
      </c>
      <c r="E5" s="2"/>
      <c r="F5" s="2">
        <v>0.75</v>
      </c>
      <c r="G5" s="2">
        <v>0.75</v>
      </c>
      <c r="H5" s="2">
        <v>0.75</v>
      </c>
      <c r="I5" s="2"/>
      <c r="J5" s="2">
        <v>1.25</v>
      </c>
      <c r="K5" s="2">
        <v>1.25</v>
      </c>
      <c r="L5" s="2">
        <v>1.25</v>
      </c>
      <c r="M5" s="2"/>
      <c r="N5" s="2">
        <f>N12/I12</f>
        <v>0.75</v>
      </c>
      <c r="O5" s="2">
        <f t="shared" ref="O5:P6" si="0">O12/J12</f>
        <v>0.97684432225913631</v>
      </c>
      <c r="P5" s="2">
        <f t="shared" si="0"/>
        <v>0.76794214872460009</v>
      </c>
    </row>
    <row r="6" spans="1:19" x14ac:dyDescent="0.35">
      <c r="A6" s="1" t="s">
        <v>7</v>
      </c>
      <c r="B6" s="2">
        <v>1.25</v>
      </c>
      <c r="C6" s="2">
        <v>0.9</v>
      </c>
      <c r="D6" s="2">
        <v>1.1000000000000001</v>
      </c>
      <c r="E6" s="2"/>
      <c r="F6" s="2">
        <v>0.7</v>
      </c>
      <c r="G6" s="2">
        <v>0.7</v>
      </c>
      <c r="H6" s="2">
        <v>0.7</v>
      </c>
      <c r="I6" s="2"/>
      <c r="J6" s="2">
        <v>1.3</v>
      </c>
      <c r="K6" s="2">
        <v>1.3</v>
      </c>
      <c r="L6" s="2">
        <v>1.3</v>
      </c>
      <c r="M6" s="2"/>
      <c r="N6" s="2">
        <f>N13/I13</f>
        <v>1.2472509926360085</v>
      </c>
      <c r="O6" s="2">
        <f t="shared" si="0"/>
        <v>0.97515064111111116</v>
      </c>
      <c r="P6" s="2">
        <f t="shared" si="0"/>
        <v>1.1864020896</v>
      </c>
    </row>
    <row r="7" spans="1:19" x14ac:dyDescent="0.35">
      <c r="A7" s="1" t="s">
        <v>8</v>
      </c>
      <c r="B7" s="2">
        <v>-0.1</v>
      </c>
      <c r="C7" s="2"/>
      <c r="D7" s="2"/>
      <c r="E7" s="2"/>
      <c r="F7" s="33">
        <v>-0.28599999999999998</v>
      </c>
      <c r="G7" s="33"/>
      <c r="H7" s="33"/>
      <c r="I7" s="2"/>
      <c r="J7" s="33">
        <v>1</v>
      </c>
      <c r="K7" s="33"/>
      <c r="L7" s="33"/>
      <c r="M7" s="2"/>
      <c r="N7" s="33">
        <f>N14/I14</f>
        <v>0.14598771142857145</v>
      </c>
      <c r="O7" s="33"/>
      <c r="P7" s="33"/>
    </row>
    <row r="8" spans="1:19" x14ac:dyDescent="0.35">
      <c r="A8" s="1" t="s">
        <v>9</v>
      </c>
      <c r="B8" s="2">
        <v>1.1000000000000001</v>
      </c>
      <c r="C8" s="2"/>
      <c r="D8" s="2"/>
      <c r="E8" s="2"/>
      <c r="F8" s="33">
        <v>0.85499999999999998</v>
      </c>
      <c r="G8" s="33"/>
      <c r="H8" s="33"/>
      <c r="I8" s="2"/>
      <c r="J8" s="33">
        <v>1.1180000000000001</v>
      </c>
      <c r="K8" s="33"/>
      <c r="L8" s="33"/>
      <c r="M8" s="2"/>
      <c r="N8" s="33">
        <f>N15/I15</f>
        <v>0.86230263157894738</v>
      </c>
      <c r="O8" s="33"/>
      <c r="P8" s="33"/>
    </row>
    <row r="9" spans="1:19" x14ac:dyDescent="0.35">
      <c r="A9" s="1" t="s">
        <v>10</v>
      </c>
      <c r="B9" s="2">
        <v>0.75</v>
      </c>
      <c r="C9" s="2"/>
      <c r="D9" s="2"/>
      <c r="E9" s="2"/>
      <c r="F9" s="33">
        <v>0.7</v>
      </c>
      <c r="G9" s="33"/>
      <c r="H9" s="33"/>
      <c r="I9" s="2"/>
      <c r="J9" s="33">
        <v>1.3</v>
      </c>
      <c r="K9" s="33"/>
      <c r="L9" s="33"/>
      <c r="M9" s="2"/>
      <c r="N9" s="33">
        <f>N16</f>
        <v>0.7</v>
      </c>
      <c r="O9" s="33"/>
      <c r="P9" s="33"/>
    </row>
    <row r="10" spans="1:19" ht="15" thickBot="1" x14ac:dyDescent="0.4">
      <c r="N10" s="32"/>
      <c r="O10" s="32"/>
      <c r="P10" s="32"/>
    </row>
    <row r="11" spans="1:19" x14ac:dyDescent="0.35">
      <c r="A11" s="38" t="s">
        <v>11</v>
      </c>
      <c r="B11" s="38"/>
      <c r="D11" s="39" t="s">
        <v>12</v>
      </c>
      <c r="E11" s="39"/>
      <c r="H11" s="40" t="s">
        <v>13</v>
      </c>
      <c r="I11" s="41"/>
      <c r="J11" s="41"/>
      <c r="K11" s="41"/>
      <c r="L11" s="3"/>
      <c r="M11" s="3"/>
      <c r="N11" s="41" t="s">
        <v>14</v>
      </c>
      <c r="O11" s="41"/>
      <c r="P11" s="42"/>
      <c r="Q11" t="s">
        <v>50</v>
      </c>
    </row>
    <row r="12" spans="1:19" x14ac:dyDescent="0.35">
      <c r="A12" s="1" t="s">
        <v>16</v>
      </c>
      <c r="B12" s="1">
        <v>13021.0498349514</v>
      </c>
      <c r="D12" s="1" t="s">
        <v>17</v>
      </c>
      <c r="E12" s="1">
        <v>6360.06</v>
      </c>
      <c r="F12" t="s">
        <v>18</v>
      </c>
      <c r="H12" s="4" t="s">
        <v>6</v>
      </c>
      <c r="I12">
        <v>3.5419999999999998</v>
      </c>
      <c r="J12">
        <v>3.01</v>
      </c>
      <c r="K12">
        <v>2.3130000000000002</v>
      </c>
      <c r="N12" s="19">
        <v>2.6564999999999999</v>
      </c>
      <c r="O12" s="19">
        <v>2.94030141</v>
      </c>
      <c r="P12" s="20">
        <v>1.7762501900000001</v>
      </c>
      <c r="Q12">
        <f>B5*I12</f>
        <v>3.0106999999999999</v>
      </c>
      <c r="R12">
        <f t="shared" ref="R12:S13" si="1">C5*J12</f>
        <v>3.3109999999999999</v>
      </c>
      <c r="S12">
        <f t="shared" si="1"/>
        <v>1.73475</v>
      </c>
    </row>
    <row r="13" spans="1:19" x14ac:dyDescent="0.35">
      <c r="A13" s="1" t="s">
        <v>19</v>
      </c>
      <c r="B13" s="1">
        <v>11.502213749999999</v>
      </c>
      <c r="D13" s="1" t="s">
        <v>20</v>
      </c>
      <c r="E13" s="1">
        <v>4</v>
      </c>
      <c r="H13" s="4" t="s">
        <v>7</v>
      </c>
      <c r="I13">
        <v>13.308</v>
      </c>
      <c r="J13">
        <v>9</v>
      </c>
      <c r="K13">
        <v>3.125</v>
      </c>
      <c r="N13" s="19">
        <v>16.59841621</v>
      </c>
      <c r="O13" s="19">
        <v>8.7763557700000003</v>
      </c>
      <c r="P13" s="20">
        <v>3.7075065299999999</v>
      </c>
      <c r="Q13">
        <f>B6*I13</f>
        <v>16.634999999999998</v>
      </c>
      <c r="R13">
        <f t="shared" si="1"/>
        <v>8.1</v>
      </c>
      <c r="S13">
        <f t="shared" si="1"/>
        <v>3.4375000000000004</v>
      </c>
    </row>
    <row r="14" spans="1:19" x14ac:dyDescent="0.35">
      <c r="A14" s="1" t="s">
        <v>21</v>
      </c>
      <c r="B14" s="1">
        <v>0.45599796999999997</v>
      </c>
      <c r="D14" s="1" t="s">
        <v>22</v>
      </c>
      <c r="E14" s="1">
        <v>7</v>
      </c>
      <c r="H14" s="4" t="s">
        <v>8</v>
      </c>
      <c r="I14" s="32">
        <v>3.5</v>
      </c>
      <c r="J14" s="32"/>
      <c r="K14" s="32"/>
      <c r="N14" s="43">
        <v>0.51095699000000006</v>
      </c>
      <c r="O14" s="43"/>
      <c r="P14" s="44"/>
      <c r="Q14">
        <f>B7*I14</f>
        <v>-0.35000000000000003</v>
      </c>
    </row>
    <row r="15" spans="1:19" x14ac:dyDescent="0.35">
      <c r="A15" s="1" t="s">
        <v>23</v>
      </c>
      <c r="B15" s="1">
        <v>6.9695179746926197</v>
      </c>
      <c r="C15">
        <f>B15/7.07</f>
        <v>0.98578754946147373</v>
      </c>
      <c r="D15" s="7" t="s">
        <v>24</v>
      </c>
      <c r="E15" s="1">
        <v>4</v>
      </c>
      <c r="H15" s="4" t="s">
        <v>9</v>
      </c>
      <c r="I15" s="32">
        <v>7.6</v>
      </c>
      <c r="J15" s="32"/>
      <c r="K15" s="32"/>
      <c r="N15" s="43">
        <v>6.5534999999999997</v>
      </c>
      <c r="O15" s="43"/>
      <c r="P15" s="44"/>
      <c r="Q15">
        <f>B8*I15</f>
        <v>8.36</v>
      </c>
    </row>
    <row r="16" spans="1:19" x14ac:dyDescent="0.35">
      <c r="A16" s="1" t="s">
        <v>25</v>
      </c>
      <c r="B16" s="1">
        <v>679.67144978857698</v>
      </c>
      <c r="C16">
        <f>B16/1047</f>
        <v>0.64916088805021677</v>
      </c>
      <c r="H16" s="4" t="s">
        <v>10</v>
      </c>
      <c r="I16" s="32" t="s">
        <v>26</v>
      </c>
      <c r="J16" s="32"/>
      <c r="K16" s="32"/>
      <c r="N16" s="43">
        <v>0.7</v>
      </c>
      <c r="O16" s="43"/>
      <c r="P16" s="44"/>
      <c r="Q16">
        <f>B9</f>
        <v>0.75</v>
      </c>
    </row>
    <row r="17" spans="1:16" ht="15" thickBot="1" x14ac:dyDescent="0.4">
      <c r="A17" s="1" t="s">
        <v>27</v>
      </c>
      <c r="B17" s="8">
        <v>8.4376364299999995</v>
      </c>
      <c r="H17" s="9"/>
      <c r="I17" s="45"/>
      <c r="J17" s="45"/>
      <c r="K17" s="45"/>
      <c r="L17" s="10"/>
      <c r="M17" s="10"/>
      <c r="N17" s="46"/>
      <c r="O17" s="46"/>
      <c r="P17" s="47"/>
    </row>
    <row r="18" spans="1:16" x14ac:dyDescent="0.35">
      <c r="A18" s="1" t="s">
        <v>28</v>
      </c>
      <c r="B18" s="1"/>
    </row>
    <row r="19" spans="1:16" x14ac:dyDescent="0.35">
      <c r="A19" s="1" t="s">
        <v>29</v>
      </c>
      <c r="B19" s="11">
        <v>1338132550000</v>
      </c>
    </row>
    <row r="20" spans="1:16" x14ac:dyDescent="0.35">
      <c r="A20" s="12" t="s">
        <v>30</v>
      </c>
      <c r="B20">
        <v>339496887.30599898</v>
      </c>
    </row>
    <row r="21" spans="1:16" x14ac:dyDescent="0.35">
      <c r="A21" s="12" t="s">
        <v>32</v>
      </c>
      <c r="B21">
        <v>0.65554615999999999</v>
      </c>
    </row>
    <row r="22" spans="1:16" x14ac:dyDescent="0.35">
      <c r="A22" s="12" t="s">
        <v>33</v>
      </c>
      <c r="B22">
        <v>0.93351841999999996</v>
      </c>
    </row>
    <row r="23" spans="1:16" x14ac:dyDescent="0.35">
      <c r="A23" s="12" t="s">
        <v>51</v>
      </c>
      <c r="B23">
        <v>592375.56865234999</v>
      </c>
    </row>
    <row r="24" spans="1:16" x14ac:dyDescent="0.35">
      <c r="A24" s="12" t="s">
        <v>52</v>
      </c>
      <c r="B24">
        <v>3674820.0605270001</v>
      </c>
    </row>
    <row r="25" spans="1:16" x14ac:dyDescent="0.35">
      <c r="A25" s="12" t="s">
        <v>36</v>
      </c>
      <c r="B25">
        <v>781852.20905502001</v>
      </c>
    </row>
    <row r="26" spans="1:16" x14ac:dyDescent="0.35">
      <c r="A26" s="12" t="s">
        <v>37</v>
      </c>
      <c r="B26">
        <v>217743.02151669</v>
      </c>
    </row>
    <row r="27" spans="1:16" x14ac:dyDescent="0.35">
      <c r="A27" s="12" t="s">
        <v>38</v>
      </c>
      <c r="B27">
        <v>2864706.4024337102</v>
      </c>
    </row>
    <row r="28" spans="1:16" x14ac:dyDescent="0.35">
      <c r="A28" s="12" t="s">
        <v>40</v>
      </c>
      <c r="B28">
        <v>23639318.760475598</v>
      </c>
    </row>
    <row r="29" spans="1:16" x14ac:dyDescent="0.35">
      <c r="A29" s="12" t="s">
        <v>41</v>
      </c>
      <c r="B29" s="13">
        <v>924120483</v>
      </c>
    </row>
    <row r="30" spans="1:16" x14ac:dyDescent="0.35">
      <c r="A30" s="12" t="s">
        <v>43</v>
      </c>
      <c r="B30">
        <v>307301.44052632002</v>
      </c>
    </row>
    <row r="32" spans="1:16" x14ac:dyDescent="0.35">
      <c r="A32" s="38" t="s">
        <v>44</v>
      </c>
      <c r="B32" s="38"/>
      <c r="H32" s="4"/>
      <c r="N32" s="5"/>
      <c r="O32" s="5"/>
      <c r="P32" s="6"/>
    </row>
    <row r="33" spans="1:16" x14ac:dyDescent="0.35">
      <c r="A33" s="1" t="s">
        <v>16</v>
      </c>
      <c r="B33" s="1">
        <v>16249.1841062393</v>
      </c>
      <c r="H33" s="4"/>
      <c r="N33" s="5"/>
      <c r="O33" s="5"/>
      <c r="P33" s="6"/>
    </row>
    <row r="34" spans="1:16" x14ac:dyDescent="0.35">
      <c r="A34" s="1" t="s">
        <v>19</v>
      </c>
      <c r="B34" s="1">
        <v>11.35318075</v>
      </c>
      <c r="H34" s="4"/>
      <c r="I34" s="32"/>
      <c r="J34" s="32"/>
      <c r="K34" s="32"/>
      <c r="N34" s="43"/>
      <c r="O34" s="43"/>
      <c r="P34" s="44"/>
    </row>
    <row r="35" spans="1:16" x14ac:dyDescent="0.35">
      <c r="A35" s="1" t="s">
        <v>21</v>
      </c>
      <c r="B35" s="1">
        <v>0.47419236999999997</v>
      </c>
      <c r="H35" s="4"/>
      <c r="I35" s="32"/>
      <c r="J35" s="32"/>
      <c r="K35" s="32"/>
      <c r="N35" s="43"/>
      <c r="O35" s="43"/>
      <c r="P35" s="44"/>
    </row>
    <row r="36" spans="1:16" x14ac:dyDescent="0.35">
      <c r="A36" s="1" t="s">
        <v>23</v>
      </c>
      <c r="B36" s="1">
        <v>6.2332067963281697</v>
      </c>
      <c r="D36">
        <f>B36/7.07</f>
        <v>0.88164169679323467</v>
      </c>
      <c r="H36" s="4"/>
      <c r="I36" s="14"/>
      <c r="J36" s="14"/>
      <c r="K36" s="14"/>
      <c r="N36" s="5"/>
      <c r="O36" s="5"/>
      <c r="P36" s="6"/>
    </row>
    <row r="37" spans="1:16" ht="15" thickBot="1" x14ac:dyDescent="0.4">
      <c r="A37" s="1" t="s">
        <v>25</v>
      </c>
      <c r="B37" s="1">
        <v>730.75803791595297</v>
      </c>
      <c r="D37">
        <f>B37/1047</f>
        <v>0.69795419094169342</v>
      </c>
      <c r="H37" s="9"/>
      <c r="I37" s="15"/>
      <c r="J37" s="15"/>
      <c r="K37" s="15"/>
      <c r="L37" s="10"/>
      <c r="M37" s="10"/>
      <c r="N37" s="16"/>
      <c r="O37" s="16"/>
      <c r="P37" s="17"/>
    </row>
    <row r="38" spans="1:16" x14ac:dyDescent="0.35">
      <c r="A38" s="1" t="s">
        <v>27</v>
      </c>
      <c r="B38" s="8">
        <v>9.0076351799999994</v>
      </c>
    </row>
    <row r="39" spans="1:16" x14ac:dyDescent="0.35">
      <c r="A39" s="1" t="s">
        <v>28</v>
      </c>
      <c r="B39" s="1"/>
    </row>
    <row r="40" spans="1:16" x14ac:dyDescent="0.35">
      <c r="A40" s="1" t="s">
        <v>29</v>
      </c>
      <c r="B40" s="11">
        <v>1328893290000</v>
      </c>
    </row>
    <row r="41" spans="1:16" x14ac:dyDescent="0.35">
      <c r="A41" s="12" t="s">
        <v>30</v>
      </c>
      <c r="B41">
        <v>394925723.15585297</v>
      </c>
    </row>
    <row r="42" spans="1:16" x14ac:dyDescent="0.35">
      <c r="A42" s="12" t="s">
        <v>32</v>
      </c>
      <c r="B42">
        <v>0.85706245999999997</v>
      </c>
    </row>
    <row r="43" spans="1:16" x14ac:dyDescent="0.35">
      <c r="A43" s="12" t="s">
        <v>33</v>
      </c>
      <c r="B43">
        <v>0.91094375000000005</v>
      </c>
    </row>
    <row r="44" spans="1:16" x14ac:dyDescent="0.35">
      <c r="A44" s="12" t="s">
        <v>51</v>
      </c>
      <c r="B44">
        <v>739235.29954035999</v>
      </c>
    </row>
    <row r="45" spans="1:16" x14ac:dyDescent="0.35">
      <c r="A45" s="12" t="s">
        <v>52</v>
      </c>
      <c r="B45">
        <v>3827985.60505486</v>
      </c>
    </row>
    <row r="46" spans="1:16" x14ac:dyDescent="0.35">
      <c r="A46" s="12" t="s">
        <v>36</v>
      </c>
      <c r="B46">
        <v>646870.16408298002</v>
      </c>
    </row>
    <row r="47" spans="1:16" x14ac:dyDescent="0.35">
      <c r="A47" s="12" t="s">
        <v>37</v>
      </c>
      <c r="B47">
        <v>287847.86130733002</v>
      </c>
    </row>
    <row r="48" spans="1:16" x14ac:dyDescent="0.35">
      <c r="A48" s="12" t="s">
        <v>38</v>
      </c>
      <c r="B48">
        <v>2800902.44420717</v>
      </c>
    </row>
    <row r="49" spans="1:2" x14ac:dyDescent="0.35">
      <c r="A49" s="12" t="s">
        <v>40</v>
      </c>
      <c r="B49">
        <v>24057874.7343565</v>
      </c>
    </row>
    <row r="50" spans="1:2" x14ac:dyDescent="0.35">
      <c r="A50" s="12" t="s">
        <v>41</v>
      </c>
      <c r="B50" s="13">
        <v>991365376</v>
      </c>
    </row>
    <row r="51" spans="1:2" x14ac:dyDescent="0.35">
      <c r="A51" s="12" t="s">
        <v>43</v>
      </c>
      <c r="B51">
        <v>332291.72353538999</v>
      </c>
    </row>
  </sheetData>
  <mergeCells count="32">
    <mergeCell ref="I34:K34"/>
    <mergeCell ref="N34:P34"/>
    <mergeCell ref="I35:K35"/>
    <mergeCell ref="N35:P35"/>
    <mergeCell ref="I16:K16"/>
    <mergeCell ref="N16:P16"/>
    <mergeCell ref="I17:K17"/>
    <mergeCell ref="N17:P17"/>
    <mergeCell ref="A32:B32"/>
    <mergeCell ref="A11:B11"/>
    <mergeCell ref="D11:E11"/>
    <mergeCell ref="H11:K11"/>
    <mergeCell ref="N11:P11"/>
    <mergeCell ref="I15:K15"/>
    <mergeCell ref="N15:P15"/>
    <mergeCell ref="I14:K14"/>
    <mergeCell ref="N14:P14"/>
    <mergeCell ref="N10:P10"/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AE8-F0EE-4743-8238-313FBD46CE23}">
  <dimension ref="A1:T53"/>
  <sheetViews>
    <sheetView topLeftCell="A3" workbookViewId="0">
      <selection activeCell="G19" sqref="A1:XFD1048576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20" x14ac:dyDescent="0.35">
      <c r="A1" t="s">
        <v>0</v>
      </c>
    </row>
    <row r="2" spans="1:20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20" x14ac:dyDescent="0.35">
      <c r="A3" s="1"/>
      <c r="B3" s="35" t="s">
        <v>2</v>
      </c>
      <c r="C3" s="36"/>
      <c r="D3" s="37"/>
      <c r="E3" s="1"/>
      <c r="F3" s="35" t="s">
        <v>3</v>
      </c>
      <c r="G3" s="36"/>
      <c r="H3" s="37"/>
      <c r="I3" s="1"/>
      <c r="J3" s="35" t="s">
        <v>4</v>
      </c>
      <c r="K3" s="36"/>
      <c r="L3" s="37"/>
      <c r="M3" s="1"/>
      <c r="N3" s="35" t="s">
        <v>5</v>
      </c>
      <c r="O3" s="36"/>
      <c r="P3" s="37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x14ac:dyDescent="0.35">
      <c r="A5" s="1" t="s">
        <v>6</v>
      </c>
      <c r="B5" s="2">
        <v>0.8</v>
      </c>
      <c r="C5" s="2">
        <v>0.9</v>
      </c>
      <c r="D5" s="2">
        <v>0.8</v>
      </c>
      <c r="E5" s="2"/>
      <c r="F5" s="2">
        <v>0.75</v>
      </c>
      <c r="G5" s="2">
        <v>0.75</v>
      </c>
      <c r="H5" s="2">
        <v>0.75</v>
      </c>
      <c r="I5" s="2"/>
      <c r="J5" s="2">
        <v>1.25</v>
      </c>
      <c r="K5" s="2">
        <v>1.25</v>
      </c>
      <c r="L5" s="2">
        <v>1.25</v>
      </c>
      <c r="M5" s="2"/>
      <c r="N5" s="2">
        <f>N12/I12</f>
        <v>0.75</v>
      </c>
      <c r="O5" s="2">
        <f t="shared" ref="O5:P6" si="0">O12/J12</f>
        <v>0.96473424584717604</v>
      </c>
      <c r="P5" s="2">
        <f t="shared" si="0"/>
        <v>0.79299774319066141</v>
      </c>
    </row>
    <row r="6" spans="1:20" x14ac:dyDescent="0.35">
      <c r="A6" s="1" t="s">
        <v>7</v>
      </c>
      <c r="B6" s="2">
        <v>0.9</v>
      </c>
      <c r="C6" s="2">
        <v>0.8</v>
      </c>
      <c r="D6" s="2">
        <v>1</v>
      </c>
      <c r="E6" s="2"/>
      <c r="F6" s="2">
        <v>0.7</v>
      </c>
      <c r="G6" s="2">
        <v>0.7</v>
      </c>
      <c r="H6" s="2">
        <v>0.7</v>
      </c>
      <c r="I6" s="2"/>
      <c r="J6" s="2">
        <v>1.3</v>
      </c>
      <c r="K6" s="2">
        <v>1.3</v>
      </c>
      <c r="L6" s="2">
        <v>1.3</v>
      </c>
      <c r="M6" s="2"/>
      <c r="N6" s="2">
        <f>N13/I13</f>
        <v>0.99807544334235043</v>
      </c>
      <c r="O6" s="2">
        <f t="shared" si="0"/>
        <v>0.84714138111111115</v>
      </c>
      <c r="P6" s="2">
        <f t="shared" si="0"/>
        <v>0.72165702399999998</v>
      </c>
    </row>
    <row r="7" spans="1:20" x14ac:dyDescent="0.35">
      <c r="A7" s="1" t="s">
        <v>8</v>
      </c>
      <c r="B7" s="2">
        <v>0.65</v>
      </c>
      <c r="C7" s="2"/>
      <c r="D7" s="2"/>
      <c r="E7" s="2"/>
      <c r="F7" s="33">
        <v>-0.28599999999999998</v>
      </c>
      <c r="G7" s="33"/>
      <c r="H7" s="33"/>
      <c r="I7" s="2"/>
      <c r="J7" s="33">
        <v>1</v>
      </c>
      <c r="K7" s="33"/>
      <c r="L7" s="33"/>
      <c r="M7" s="2"/>
      <c r="N7" s="33">
        <f>N14/I14</f>
        <v>0.54833371428571431</v>
      </c>
      <c r="O7" s="33"/>
      <c r="P7" s="33"/>
    </row>
    <row r="8" spans="1:20" x14ac:dyDescent="0.35">
      <c r="A8" s="1" t="s">
        <v>9</v>
      </c>
      <c r="B8" s="2">
        <v>1.03</v>
      </c>
      <c r="C8" s="2"/>
      <c r="D8" s="2"/>
      <c r="E8" s="2"/>
      <c r="F8" s="33">
        <v>0.85499999999999998</v>
      </c>
      <c r="G8" s="33"/>
      <c r="H8" s="33"/>
      <c r="I8" s="2"/>
      <c r="J8" s="33">
        <v>1.1180000000000001</v>
      </c>
      <c r="K8" s="33"/>
      <c r="L8" s="33"/>
      <c r="M8" s="2"/>
      <c r="N8" s="33">
        <f>N15/I15</f>
        <v>0.85500000000000009</v>
      </c>
      <c r="O8" s="33"/>
      <c r="P8" s="33"/>
    </row>
    <row r="9" spans="1:20" x14ac:dyDescent="0.35">
      <c r="A9" s="1" t="s">
        <v>10</v>
      </c>
      <c r="B9" s="2">
        <v>1</v>
      </c>
      <c r="C9" s="2"/>
      <c r="D9" s="2"/>
      <c r="E9" s="2"/>
      <c r="F9" s="33">
        <v>0.7</v>
      </c>
      <c r="G9" s="33"/>
      <c r="H9" s="33"/>
      <c r="I9" s="2"/>
      <c r="J9" s="33">
        <v>1.3</v>
      </c>
      <c r="K9" s="33"/>
      <c r="L9" s="33"/>
      <c r="M9" s="2"/>
      <c r="N9" s="33">
        <f>N16</f>
        <v>0.70176799999999995</v>
      </c>
      <c r="O9" s="33"/>
      <c r="P9" s="33"/>
    </row>
    <row r="10" spans="1:20" ht="15" thickBot="1" x14ac:dyDescent="0.4">
      <c r="N10" s="32"/>
      <c r="O10" s="32"/>
      <c r="P10" s="32"/>
    </row>
    <row r="11" spans="1:20" x14ac:dyDescent="0.35">
      <c r="A11" s="38" t="s">
        <v>11</v>
      </c>
      <c r="B11" s="38"/>
      <c r="D11" s="39" t="s">
        <v>12</v>
      </c>
      <c r="E11" s="39"/>
      <c r="H11" s="40" t="s">
        <v>13</v>
      </c>
      <c r="I11" s="41"/>
      <c r="J11" s="41"/>
      <c r="K11" s="41"/>
      <c r="L11" s="3"/>
      <c r="M11" s="3"/>
      <c r="N11" s="41" t="s">
        <v>14</v>
      </c>
      <c r="O11" s="41"/>
      <c r="P11" s="42"/>
      <c r="R11" t="s">
        <v>50</v>
      </c>
    </row>
    <row r="12" spans="1:20" x14ac:dyDescent="0.35">
      <c r="A12" s="1" t="s">
        <v>16</v>
      </c>
      <c r="B12" s="1">
        <v>12723.342550437799</v>
      </c>
      <c r="D12" s="1" t="s">
        <v>17</v>
      </c>
      <c r="E12" s="1">
        <v>45054</v>
      </c>
      <c r="F12" t="s">
        <v>18</v>
      </c>
      <c r="H12" s="4" t="s">
        <v>6</v>
      </c>
      <c r="I12">
        <v>3.5419999999999998</v>
      </c>
      <c r="J12">
        <v>3.01</v>
      </c>
      <c r="K12">
        <v>2.3130000000000002</v>
      </c>
      <c r="N12" s="19">
        <v>2.6564999999999999</v>
      </c>
      <c r="O12" s="19">
        <v>2.9038500799999998</v>
      </c>
      <c r="P12" s="20">
        <v>1.83420378</v>
      </c>
      <c r="R12">
        <f>B5*I12</f>
        <v>2.8336000000000001</v>
      </c>
      <c r="S12">
        <f t="shared" ref="S12:T13" si="1">C5*J12</f>
        <v>2.7090000000000001</v>
      </c>
      <c r="T12">
        <f t="shared" si="1"/>
        <v>1.8504000000000003</v>
      </c>
    </row>
    <row r="13" spans="1:20" x14ac:dyDescent="0.35">
      <c r="A13" s="1" t="s">
        <v>19</v>
      </c>
      <c r="B13" s="1">
        <v>11.573</v>
      </c>
      <c r="D13" s="1" t="s">
        <v>20</v>
      </c>
      <c r="E13" s="1">
        <v>21</v>
      </c>
      <c r="H13" s="4" t="s">
        <v>7</v>
      </c>
      <c r="I13">
        <v>13.308</v>
      </c>
      <c r="J13">
        <v>9</v>
      </c>
      <c r="K13">
        <v>3.125</v>
      </c>
      <c r="N13" s="19">
        <v>13.282387999999999</v>
      </c>
      <c r="O13" s="19">
        <v>7.6242724300000004</v>
      </c>
      <c r="P13" s="20">
        <v>2.2551782</v>
      </c>
      <c r="R13">
        <f>B6*I13</f>
        <v>11.9772</v>
      </c>
      <c r="S13">
        <f t="shared" si="1"/>
        <v>7.2</v>
      </c>
      <c r="T13">
        <f t="shared" si="1"/>
        <v>3.125</v>
      </c>
    </row>
    <row r="14" spans="1:20" x14ac:dyDescent="0.35">
      <c r="A14" s="1" t="s">
        <v>21</v>
      </c>
      <c r="B14" s="1">
        <v>0.44762734999999998</v>
      </c>
      <c r="D14" s="1" t="s">
        <v>22</v>
      </c>
      <c r="E14" s="1">
        <v>113</v>
      </c>
      <c r="H14" s="4" t="s">
        <v>8</v>
      </c>
      <c r="I14" s="32">
        <v>3.5</v>
      </c>
      <c r="J14" s="32"/>
      <c r="K14" s="32"/>
      <c r="N14" s="43">
        <v>1.919168</v>
      </c>
      <c r="O14" s="43"/>
      <c r="P14" s="44"/>
      <c r="R14">
        <f>B7*I14</f>
        <v>2.2749999999999999</v>
      </c>
    </row>
    <row r="15" spans="1:20" x14ac:dyDescent="0.35">
      <c r="A15" s="1" t="s">
        <v>23</v>
      </c>
      <c r="B15" s="1">
        <v>7.0700590929405598</v>
      </c>
      <c r="D15" s="7" t="s">
        <v>24</v>
      </c>
      <c r="E15" s="1">
        <v>21</v>
      </c>
      <c r="H15" s="4" t="s">
        <v>9</v>
      </c>
      <c r="I15" s="32">
        <v>7.6</v>
      </c>
      <c r="J15" s="32"/>
      <c r="K15" s="32"/>
      <c r="N15" s="43">
        <v>6.4980000000000002</v>
      </c>
      <c r="O15" s="43"/>
      <c r="P15" s="44"/>
      <c r="R15">
        <f>B8*I15</f>
        <v>7.8279999999999994</v>
      </c>
    </row>
    <row r="16" spans="1:20" x14ac:dyDescent="0.35">
      <c r="A16" s="1" t="s">
        <v>25</v>
      </c>
      <c r="B16" s="1">
        <v>671.09595443587295</v>
      </c>
      <c r="H16" s="4" t="s">
        <v>10</v>
      </c>
      <c r="I16" s="32" t="s">
        <v>26</v>
      </c>
      <c r="J16" s="32"/>
      <c r="K16" s="32"/>
      <c r="N16" s="43">
        <v>0.70176799999999995</v>
      </c>
      <c r="O16" s="43"/>
      <c r="P16" s="44"/>
      <c r="R16">
        <f>B9</f>
        <v>1</v>
      </c>
    </row>
    <row r="17" spans="1:16" ht="15" thickBot="1" x14ac:dyDescent="0.4">
      <c r="A17" s="1" t="s">
        <v>27</v>
      </c>
      <c r="B17" s="8">
        <v>8.4421900000000001</v>
      </c>
      <c r="H17" s="9"/>
      <c r="I17" s="45"/>
      <c r="J17" s="45"/>
      <c r="K17" s="45"/>
      <c r="L17" s="10"/>
      <c r="M17" s="10"/>
      <c r="N17" s="46"/>
      <c r="O17" s="46"/>
      <c r="P17" s="47"/>
    </row>
    <row r="18" spans="1:16" x14ac:dyDescent="0.35">
      <c r="A18" s="1" t="s">
        <v>28</v>
      </c>
      <c r="B18" s="1"/>
    </row>
    <row r="19" spans="1:16" x14ac:dyDescent="0.35">
      <c r="A19" s="1" t="s">
        <v>29</v>
      </c>
      <c r="B19" s="11">
        <v>1329014050000</v>
      </c>
    </row>
    <row r="20" spans="1:16" x14ac:dyDescent="0.35">
      <c r="A20" s="12" t="s">
        <v>30</v>
      </c>
      <c r="B20" s="18">
        <v>335673264.13997102</v>
      </c>
      <c r="C20">
        <f>B20/74</f>
        <v>4536125.1910806894</v>
      </c>
    </row>
    <row r="21" spans="1:16" x14ac:dyDescent="0.35">
      <c r="A21" s="12" t="s">
        <v>32</v>
      </c>
      <c r="B21">
        <v>0.63597881000000001</v>
      </c>
    </row>
    <row r="22" spans="1:16" x14ac:dyDescent="0.35">
      <c r="A22" s="12" t="s">
        <v>33</v>
      </c>
      <c r="B22">
        <v>0.93462641999999996</v>
      </c>
    </row>
    <row r="23" spans="1:16" x14ac:dyDescent="0.35">
      <c r="A23" s="12" t="s">
        <v>34</v>
      </c>
      <c r="B23">
        <v>578831.76656333997</v>
      </c>
    </row>
    <row r="24" spans="1:16" x14ac:dyDescent="0.35">
      <c r="A24" s="12" t="s">
        <v>35</v>
      </c>
      <c r="B24" s="18">
        <v>3654443.1725273202</v>
      </c>
    </row>
    <row r="25" spans="1:16" x14ac:dyDescent="0.35">
      <c r="A25" s="12" t="s">
        <v>36</v>
      </c>
      <c r="B25">
        <v>785848.99358338001</v>
      </c>
    </row>
    <row r="26" spans="1:16" x14ac:dyDescent="0.35">
      <c r="A26" s="12" t="s">
        <v>40</v>
      </c>
      <c r="B26">
        <v>23450398.7177133</v>
      </c>
    </row>
    <row r="27" spans="1:16" x14ac:dyDescent="0.35">
      <c r="A27" s="12" t="s">
        <v>41</v>
      </c>
      <c r="B27" s="13">
        <v>918726784</v>
      </c>
      <c r="C27" s="13">
        <f>B27/74</f>
        <v>12415226.81081081</v>
      </c>
      <c r="H27" s="4"/>
      <c r="N27" s="5"/>
      <c r="O27" s="5"/>
      <c r="P27" s="6"/>
    </row>
    <row r="28" spans="1:16" x14ac:dyDescent="0.35">
      <c r="A28" s="12" t="s">
        <v>43</v>
      </c>
      <c r="B28">
        <v>304602.825327</v>
      </c>
      <c r="H28" s="4"/>
      <c r="N28" s="5"/>
      <c r="O28" s="5"/>
      <c r="P28" s="6"/>
    </row>
    <row r="29" spans="1:16" x14ac:dyDescent="0.35">
      <c r="A29" s="12"/>
      <c r="H29" s="4"/>
      <c r="I29" s="32"/>
      <c r="J29" s="32"/>
      <c r="K29" s="32"/>
      <c r="N29" s="43"/>
      <c r="O29" s="43"/>
      <c r="P29" s="44"/>
    </row>
    <row r="30" spans="1:16" x14ac:dyDescent="0.35">
      <c r="H30" s="4"/>
      <c r="I30" s="32"/>
      <c r="J30" s="32"/>
      <c r="K30" s="32"/>
      <c r="N30" s="43"/>
      <c r="O30" s="43"/>
      <c r="P30" s="44"/>
    </row>
    <row r="31" spans="1:16" x14ac:dyDescent="0.35">
      <c r="A31" s="12"/>
      <c r="H31" s="4"/>
      <c r="I31" s="14"/>
      <c r="J31" s="14"/>
      <c r="K31" s="14"/>
      <c r="N31" s="5"/>
      <c r="O31" s="5"/>
      <c r="P31" s="6"/>
    </row>
    <row r="32" spans="1:16" ht="15" thickBot="1" x14ac:dyDescent="0.4">
      <c r="H32" s="9"/>
      <c r="I32" s="15"/>
      <c r="J32" s="15"/>
      <c r="K32" s="15"/>
      <c r="L32" s="10"/>
      <c r="M32" s="10"/>
      <c r="N32" s="16"/>
      <c r="O32" s="16"/>
      <c r="P32" s="17"/>
    </row>
    <row r="33" spans="1:3" x14ac:dyDescent="0.35">
      <c r="A33" s="38" t="s">
        <v>44</v>
      </c>
      <c r="B33" s="38"/>
    </row>
    <row r="34" spans="1:3" x14ac:dyDescent="0.35">
      <c r="A34" s="1" t="s">
        <v>16</v>
      </c>
      <c r="B34" s="1">
        <v>16795.1413922375</v>
      </c>
    </row>
    <row r="35" spans="1:3" x14ac:dyDescent="0.35">
      <c r="A35" s="1" t="s">
        <v>19</v>
      </c>
      <c r="B35" s="1">
        <v>11.56241298</v>
      </c>
    </row>
    <row r="36" spans="1:3" x14ac:dyDescent="0.35">
      <c r="A36" s="1" t="s">
        <v>21</v>
      </c>
      <c r="B36" s="1">
        <v>0.44891259</v>
      </c>
    </row>
    <row r="37" spans="1:3" x14ac:dyDescent="0.35">
      <c r="A37" s="1" t="s">
        <v>23</v>
      </c>
      <c r="B37" s="1">
        <v>6.7656416419532102</v>
      </c>
    </row>
    <row r="38" spans="1:3" x14ac:dyDescent="0.35">
      <c r="A38" s="1" t="s">
        <v>25</v>
      </c>
      <c r="B38" s="1">
        <v>594.49105017367594</v>
      </c>
    </row>
    <row r="39" spans="1:3" x14ac:dyDescent="0.35">
      <c r="A39" s="1" t="s">
        <v>27</v>
      </c>
      <c r="B39" s="8">
        <v>8.5751180799999993</v>
      </c>
    </row>
    <row r="40" spans="1:3" x14ac:dyDescent="0.35">
      <c r="A40" s="1" t="s">
        <v>28</v>
      </c>
      <c r="B40" s="1"/>
    </row>
    <row r="41" spans="1:3" x14ac:dyDescent="0.35">
      <c r="A41" s="1" t="s">
        <v>29</v>
      </c>
      <c r="B41" s="11">
        <v>1328846230000</v>
      </c>
    </row>
    <row r="42" spans="1:3" x14ac:dyDescent="0.35">
      <c r="A42" s="12" t="s">
        <v>30</v>
      </c>
      <c r="B42" s="18">
        <v>341529343.54076999</v>
      </c>
      <c r="C42">
        <f>B42/74</f>
        <v>4615261.3991995947</v>
      </c>
    </row>
    <row r="43" spans="1:3" x14ac:dyDescent="0.35">
      <c r="A43" s="12" t="s">
        <v>32</v>
      </c>
      <c r="B43">
        <v>0.64977655999999995</v>
      </c>
    </row>
    <row r="44" spans="1:3" x14ac:dyDescent="0.35">
      <c r="A44" s="12" t="s">
        <v>33</v>
      </c>
      <c r="B44">
        <v>0.93333580999999999</v>
      </c>
    </row>
    <row r="45" spans="1:3" x14ac:dyDescent="0.35">
      <c r="A45" s="12" t="s">
        <v>34</v>
      </c>
      <c r="B45">
        <v>764072.9095528</v>
      </c>
    </row>
    <row r="46" spans="1:3" x14ac:dyDescent="0.35">
      <c r="A46" s="12" t="s">
        <v>35</v>
      </c>
      <c r="B46" s="18">
        <v>3814320.7238141601</v>
      </c>
    </row>
    <row r="47" spans="1:3" x14ac:dyDescent="0.35">
      <c r="A47" s="12" t="s">
        <v>36</v>
      </c>
      <c r="B47">
        <v>660019.24723779003</v>
      </c>
    </row>
    <row r="48" spans="1:3" x14ac:dyDescent="0.35">
      <c r="A48" s="12" t="s">
        <v>40</v>
      </c>
      <c r="B48">
        <v>23479860.306596499</v>
      </c>
    </row>
    <row r="49" spans="1:2" x14ac:dyDescent="0.35">
      <c r="A49" s="12" t="s">
        <v>41</v>
      </c>
      <c r="B49" s="13">
        <v>936914961</v>
      </c>
    </row>
    <row r="50" spans="1:2" x14ac:dyDescent="0.35">
      <c r="A50" s="12" t="s">
        <v>43</v>
      </c>
      <c r="B50">
        <v>324590.77735637</v>
      </c>
    </row>
    <row r="51" spans="1:2" x14ac:dyDescent="0.35">
      <c r="A51" s="12"/>
    </row>
    <row r="53" spans="1:2" x14ac:dyDescent="0.35">
      <c r="A53" s="12"/>
    </row>
  </sheetData>
  <mergeCells count="32">
    <mergeCell ref="I30:K30"/>
    <mergeCell ref="N30:P30"/>
    <mergeCell ref="A33:B33"/>
    <mergeCell ref="I16:K16"/>
    <mergeCell ref="N16:P16"/>
    <mergeCell ref="I17:K17"/>
    <mergeCell ref="N17:P17"/>
    <mergeCell ref="I29:K29"/>
    <mergeCell ref="N29:P29"/>
    <mergeCell ref="A11:B11"/>
    <mergeCell ref="D11:E11"/>
    <mergeCell ref="H11:K11"/>
    <mergeCell ref="N11:P11"/>
    <mergeCell ref="I15:K15"/>
    <mergeCell ref="N15:P15"/>
    <mergeCell ref="I14:K14"/>
    <mergeCell ref="N14:P14"/>
    <mergeCell ref="N10:P10"/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66DE-4076-4E13-A240-74FA2DFCBD5A}">
  <dimension ref="A1:T53"/>
  <sheetViews>
    <sheetView topLeftCell="C1" workbookViewId="0">
      <selection activeCell="N14" sqref="N14:P14"/>
    </sheetView>
  </sheetViews>
  <sheetFormatPr defaultRowHeight="14.5" x14ac:dyDescent="0.35"/>
  <cols>
    <col min="1" max="1" width="14.90625" customWidth="1"/>
    <col min="4" max="4" width="14.1796875" customWidth="1"/>
  </cols>
  <sheetData>
    <row r="1" spans="1:20" x14ac:dyDescent="0.35">
      <c r="A1" t="s">
        <v>0</v>
      </c>
    </row>
    <row r="2" spans="1:20" x14ac:dyDescent="0.3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20" x14ac:dyDescent="0.35">
      <c r="A3" s="1"/>
      <c r="B3" s="35" t="s">
        <v>2</v>
      </c>
      <c r="C3" s="36"/>
      <c r="D3" s="37"/>
      <c r="E3" s="1"/>
      <c r="F3" s="35" t="s">
        <v>3</v>
      </c>
      <c r="G3" s="36"/>
      <c r="H3" s="37"/>
      <c r="I3" s="1"/>
      <c r="J3" s="35" t="s">
        <v>4</v>
      </c>
      <c r="K3" s="36"/>
      <c r="L3" s="37"/>
      <c r="M3" s="1"/>
      <c r="N3" s="35" t="s">
        <v>5</v>
      </c>
      <c r="O3" s="36"/>
      <c r="P3" s="37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x14ac:dyDescent="0.35">
      <c r="A5" s="1" t="s">
        <v>6</v>
      </c>
      <c r="B5" s="30">
        <v>0.75</v>
      </c>
      <c r="C5" s="30">
        <v>1.00806452</v>
      </c>
      <c r="D5" s="30">
        <v>0.83064515999999999</v>
      </c>
      <c r="E5" s="22"/>
      <c r="F5" s="22">
        <v>0.75</v>
      </c>
      <c r="G5" s="22">
        <v>0.75</v>
      </c>
      <c r="H5" s="22">
        <v>0.75</v>
      </c>
      <c r="I5" s="22"/>
      <c r="J5" s="22">
        <v>1.25</v>
      </c>
      <c r="K5" s="22">
        <v>1.25</v>
      </c>
      <c r="L5" s="22">
        <v>1.25</v>
      </c>
      <c r="M5" s="22"/>
      <c r="N5" s="22">
        <f>N12/I12</f>
        <v>0.75</v>
      </c>
      <c r="O5" s="22">
        <f t="shared" ref="O5:P6" si="0">O12/J12</f>
        <v>1.0033042159468439</v>
      </c>
      <c r="P5" s="22">
        <f t="shared" si="0"/>
        <v>0.83386512321660178</v>
      </c>
    </row>
    <row r="6" spans="1:20" x14ac:dyDescent="0.35">
      <c r="A6" s="1" t="s">
        <v>7</v>
      </c>
      <c r="B6" s="30">
        <v>0.99032257999999995</v>
      </c>
      <c r="C6" s="30">
        <v>0.79677419000000005</v>
      </c>
      <c r="D6" s="30">
        <v>0.7</v>
      </c>
      <c r="E6" s="22"/>
      <c r="F6" s="22">
        <v>0.7</v>
      </c>
      <c r="G6" s="22">
        <v>0.7</v>
      </c>
      <c r="H6" s="22">
        <v>0.7</v>
      </c>
      <c r="I6" s="22"/>
      <c r="J6" s="22">
        <v>1.3</v>
      </c>
      <c r="K6" s="22">
        <v>1.3</v>
      </c>
      <c r="L6" s="22">
        <v>1.3</v>
      </c>
      <c r="M6" s="22"/>
      <c r="N6" s="22">
        <f>N13/I13</f>
        <v>0.98737174631800417</v>
      </c>
      <c r="O6" s="22">
        <f t="shared" si="0"/>
        <v>0.77906807777777776</v>
      </c>
      <c r="P6" s="22">
        <f t="shared" si="0"/>
        <v>0.7</v>
      </c>
    </row>
    <row r="7" spans="1:20" x14ac:dyDescent="0.35">
      <c r="A7" s="1" t="s">
        <v>8</v>
      </c>
      <c r="B7" s="33">
        <v>0.79262902999999996</v>
      </c>
      <c r="C7" s="33"/>
      <c r="D7" s="33"/>
      <c r="E7" s="22"/>
      <c r="F7" s="33">
        <v>-0.28599999999999998</v>
      </c>
      <c r="G7" s="33"/>
      <c r="H7" s="33"/>
      <c r="I7" s="22"/>
      <c r="J7" s="33">
        <v>1</v>
      </c>
      <c r="K7" s="33"/>
      <c r="L7" s="33"/>
      <c r="M7" s="22"/>
      <c r="N7" s="33">
        <f>N14/I14</f>
        <v>0.77155811714285716</v>
      </c>
      <c r="O7" s="33"/>
      <c r="P7" s="33"/>
    </row>
    <row r="8" spans="1:20" x14ac:dyDescent="0.35">
      <c r="A8" s="1" t="s">
        <v>9</v>
      </c>
      <c r="B8" s="33">
        <v>1.03316129</v>
      </c>
      <c r="C8" s="33"/>
      <c r="D8" s="33"/>
      <c r="E8" s="22"/>
      <c r="F8" s="33">
        <v>0.85499999999999998</v>
      </c>
      <c r="G8" s="33"/>
      <c r="H8" s="33"/>
      <c r="I8" s="22"/>
      <c r="J8" s="33">
        <v>1.1180000000000001</v>
      </c>
      <c r="K8" s="33"/>
      <c r="L8" s="33"/>
      <c r="M8" s="22"/>
      <c r="N8" s="33">
        <f>N15/I15</f>
        <v>0.99748754342105272</v>
      </c>
      <c r="O8" s="33"/>
      <c r="P8" s="33"/>
    </row>
    <row r="9" spans="1:20" x14ac:dyDescent="0.35">
      <c r="A9" s="1" t="s">
        <v>10</v>
      </c>
      <c r="B9" s="22">
        <v>0.7</v>
      </c>
      <c r="C9" s="22"/>
      <c r="D9" s="22"/>
      <c r="E9" s="22"/>
      <c r="F9" s="33">
        <v>0.7</v>
      </c>
      <c r="G9" s="33"/>
      <c r="H9" s="33"/>
      <c r="I9" s="22"/>
      <c r="J9" s="33">
        <v>1.3</v>
      </c>
      <c r="K9" s="33"/>
      <c r="L9" s="33"/>
      <c r="M9" s="22"/>
      <c r="N9" s="33">
        <f>N16</f>
        <v>0.7</v>
      </c>
      <c r="O9" s="33"/>
      <c r="P9" s="33"/>
    </row>
    <row r="10" spans="1:20" ht="15" thickBot="1" x14ac:dyDescent="0.4">
      <c r="N10" s="32"/>
      <c r="O10" s="32"/>
      <c r="P10" s="32"/>
    </row>
    <row r="11" spans="1:20" x14ac:dyDescent="0.35">
      <c r="A11" s="38" t="s">
        <v>11</v>
      </c>
      <c r="B11" s="38"/>
      <c r="D11" s="39" t="s">
        <v>12</v>
      </c>
      <c r="E11" s="39"/>
      <c r="H11" s="40" t="s">
        <v>13</v>
      </c>
      <c r="I11" s="41"/>
      <c r="J11" s="41"/>
      <c r="K11" s="41"/>
      <c r="L11" s="3"/>
      <c r="M11" s="3"/>
      <c r="N11" s="41" t="s">
        <v>14</v>
      </c>
      <c r="O11" s="41"/>
      <c r="P11" s="42"/>
      <c r="R11" t="s">
        <v>50</v>
      </c>
    </row>
    <row r="12" spans="1:20" x14ac:dyDescent="0.35">
      <c r="A12" s="1" t="s">
        <v>16</v>
      </c>
      <c r="B12" s="1">
        <v>13008.758760659999</v>
      </c>
      <c r="D12" s="1" t="s">
        <v>17</v>
      </c>
      <c r="E12" s="1"/>
      <c r="F12" t="s">
        <v>18</v>
      </c>
      <c r="H12" s="4" t="s">
        <v>6</v>
      </c>
      <c r="I12">
        <v>3.5419999999999998</v>
      </c>
      <c r="J12">
        <v>3.01</v>
      </c>
      <c r="K12">
        <v>2.3130000000000002</v>
      </c>
      <c r="N12" s="28">
        <v>2.6564999999999999</v>
      </c>
      <c r="O12" s="28">
        <v>3.0199456900000001</v>
      </c>
      <c r="P12" s="29">
        <v>1.9287300300000001</v>
      </c>
      <c r="R12">
        <f>B5*I12</f>
        <v>2.6564999999999999</v>
      </c>
      <c r="S12">
        <f t="shared" ref="S12:T13" si="1">C5*J12</f>
        <v>3.0342742052</v>
      </c>
      <c r="T12">
        <f t="shared" si="1"/>
        <v>1.9212822550800002</v>
      </c>
    </row>
    <row r="13" spans="1:20" x14ac:dyDescent="0.35">
      <c r="A13" s="1" t="s">
        <v>19</v>
      </c>
      <c r="B13" s="1">
        <v>11.4565</v>
      </c>
      <c r="D13" s="1" t="s">
        <v>20</v>
      </c>
      <c r="E13" s="1"/>
      <c r="H13" s="4" t="s">
        <v>7</v>
      </c>
      <c r="I13">
        <v>13.308</v>
      </c>
      <c r="J13">
        <v>9</v>
      </c>
      <c r="K13">
        <v>3.125</v>
      </c>
      <c r="N13" s="28">
        <v>13.139943199999999</v>
      </c>
      <c r="O13" s="28">
        <v>7.0116126999999997</v>
      </c>
      <c r="P13" s="29">
        <v>2.1875</v>
      </c>
      <c r="R13">
        <f>B6*I13</f>
        <v>13.179212894639999</v>
      </c>
      <c r="S13">
        <f t="shared" si="1"/>
        <v>7.1709677100000002</v>
      </c>
      <c r="T13">
        <f t="shared" si="1"/>
        <v>2.1875</v>
      </c>
    </row>
    <row r="14" spans="1:20" x14ac:dyDescent="0.35">
      <c r="A14" s="1" t="s">
        <v>21</v>
      </c>
      <c r="B14" s="1">
        <v>0.46147623999999998</v>
      </c>
      <c r="D14" s="1" t="s">
        <v>22</v>
      </c>
      <c r="E14" s="1"/>
      <c r="H14" s="4" t="s">
        <v>8</v>
      </c>
      <c r="I14" s="32">
        <v>3.5</v>
      </c>
      <c r="J14" s="32"/>
      <c r="K14" s="32"/>
      <c r="N14" s="43">
        <v>2.7004534100000002</v>
      </c>
      <c r="O14" s="43"/>
      <c r="P14" s="44"/>
      <c r="R14">
        <f>B7*I14</f>
        <v>2.774201605</v>
      </c>
    </row>
    <row r="15" spans="1:20" x14ac:dyDescent="0.35">
      <c r="A15" s="1" t="s">
        <v>23</v>
      </c>
      <c r="B15" s="1">
        <v>7.0438670742852496</v>
      </c>
      <c r="C15">
        <f>B15/7.07</f>
        <v>0.99630368801771563</v>
      </c>
      <c r="D15" s="7" t="s">
        <v>24</v>
      </c>
      <c r="E15" s="1"/>
      <c r="H15" s="4" t="s">
        <v>9</v>
      </c>
      <c r="I15" s="32">
        <v>7.6</v>
      </c>
      <c r="J15" s="32"/>
      <c r="K15" s="32"/>
      <c r="N15" s="43">
        <v>7.5809053300000002</v>
      </c>
      <c r="O15" s="43"/>
      <c r="P15" s="44"/>
      <c r="R15">
        <f>B8*I15</f>
        <v>7.8520258039999993</v>
      </c>
    </row>
    <row r="16" spans="1:20" x14ac:dyDescent="0.35">
      <c r="A16" s="1" t="s">
        <v>25</v>
      </c>
      <c r="B16" s="1">
        <v>678.69834077826602</v>
      </c>
      <c r="C16">
        <f>B16/1047</f>
        <v>0.64823146206138116</v>
      </c>
      <c r="H16" s="4" t="s">
        <v>10</v>
      </c>
      <c r="I16" s="32" t="s">
        <v>26</v>
      </c>
      <c r="J16" s="32"/>
      <c r="K16" s="32"/>
      <c r="N16" s="43">
        <v>0.7</v>
      </c>
      <c r="O16" s="43"/>
      <c r="P16" s="44"/>
      <c r="R16">
        <f>B9</f>
        <v>0.7</v>
      </c>
    </row>
    <row r="17" spans="1:16" ht="15" thickBot="1" x14ac:dyDescent="0.4">
      <c r="A17" s="1" t="s">
        <v>27</v>
      </c>
      <c r="B17" s="8">
        <v>8.3913047400000007</v>
      </c>
      <c r="H17" s="9"/>
      <c r="I17" s="45"/>
      <c r="J17" s="45"/>
      <c r="K17" s="45"/>
      <c r="L17" s="10"/>
      <c r="M17" s="10"/>
      <c r="N17" s="46"/>
      <c r="O17" s="46"/>
      <c r="P17" s="47"/>
    </row>
    <row r="18" spans="1:16" x14ac:dyDescent="0.35">
      <c r="A18" s="1" t="s">
        <v>28</v>
      </c>
      <c r="B18" s="1"/>
    </row>
    <row r="19" spans="1:16" x14ac:dyDescent="0.35">
      <c r="A19" s="1" t="s">
        <v>29</v>
      </c>
      <c r="B19" s="11">
        <v>1342337980000</v>
      </c>
    </row>
    <row r="20" spans="1:16" x14ac:dyDescent="0.35">
      <c r="A20" s="12" t="s">
        <v>30</v>
      </c>
      <c r="B20" s="18">
        <v>344017609.653844</v>
      </c>
      <c r="C20">
        <f>B20/74</f>
        <v>4648886.6169438381</v>
      </c>
    </row>
    <row r="21" spans="1:16" x14ac:dyDescent="0.35">
      <c r="A21" s="12" t="s">
        <v>32</v>
      </c>
      <c r="B21">
        <v>0.67944190000000004</v>
      </c>
    </row>
    <row r="22" spans="1:16" x14ac:dyDescent="0.35">
      <c r="A22" s="12" t="s">
        <v>33</v>
      </c>
      <c r="B22">
        <v>0.93156035999999998</v>
      </c>
    </row>
    <row r="23" spans="1:16" x14ac:dyDescent="0.35">
      <c r="A23" s="12" t="s">
        <v>34</v>
      </c>
      <c r="B23">
        <v>591816.40236277005</v>
      </c>
    </row>
    <row r="24" spans="1:16" x14ac:dyDescent="0.35">
      <c r="A24" s="12" t="s">
        <v>35</v>
      </c>
      <c r="B24" s="18">
        <v>3561879.1474083601</v>
      </c>
    </row>
    <row r="25" spans="1:16" x14ac:dyDescent="0.35">
      <c r="A25" s="12" t="s">
        <v>36</v>
      </c>
      <c r="B25">
        <v>685446.82972071005</v>
      </c>
    </row>
    <row r="26" spans="1:16" x14ac:dyDescent="0.35">
      <c r="A26" s="12" t="s">
        <v>40</v>
      </c>
      <c r="B26">
        <v>23763455.276859399</v>
      </c>
    </row>
    <row r="27" spans="1:16" x14ac:dyDescent="0.35">
      <c r="A27" s="12" t="s">
        <v>41</v>
      </c>
      <c r="B27" s="13"/>
      <c r="C27" s="13">
        <f>B27/74</f>
        <v>0</v>
      </c>
      <c r="H27" s="4"/>
      <c r="N27" s="23"/>
      <c r="O27" s="23"/>
      <c r="P27" s="24"/>
    </row>
    <row r="28" spans="1:16" x14ac:dyDescent="0.35">
      <c r="A28" s="12" t="s">
        <v>43</v>
      </c>
      <c r="B28">
        <v>296402.84188193001</v>
      </c>
      <c r="H28" s="4"/>
      <c r="N28" s="23"/>
      <c r="O28" s="23"/>
      <c r="P28" s="24"/>
    </row>
    <row r="29" spans="1:16" x14ac:dyDescent="0.35">
      <c r="A29" s="12"/>
      <c r="H29" s="4"/>
      <c r="I29" s="32"/>
      <c r="J29" s="32"/>
      <c r="K29" s="32"/>
      <c r="N29" s="43"/>
      <c r="O29" s="43"/>
      <c r="P29" s="44"/>
    </row>
    <row r="30" spans="1:16" x14ac:dyDescent="0.35">
      <c r="H30" s="4"/>
      <c r="I30" s="32"/>
      <c r="J30" s="32"/>
      <c r="K30" s="32"/>
      <c r="N30" s="43"/>
      <c r="O30" s="43"/>
      <c r="P30" s="44"/>
    </row>
    <row r="31" spans="1:16" x14ac:dyDescent="0.35">
      <c r="A31" s="12"/>
      <c r="H31" s="4"/>
      <c r="I31" s="21"/>
      <c r="J31" s="21"/>
      <c r="K31" s="21"/>
      <c r="N31" s="23"/>
      <c r="O31" s="23"/>
      <c r="P31" s="24"/>
    </row>
    <row r="32" spans="1:16" ht="15" thickBot="1" x14ac:dyDescent="0.4">
      <c r="H32" s="9"/>
      <c r="I32" s="25"/>
      <c r="J32" s="25"/>
      <c r="K32" s="25"/>
      <c r="L32" s="10"/>
      <c r="M32" s="10"/>
      <c r="N32" s="26"/>
      <c r="O32" s="26"/>
      <c r="P32" s="27"/>
    </row>
    <row r="33" spans="1:3" x14ac:dyDescent="0.35">
      <c r="A33" s="38" t="s">
        <v>44</v>
      </c>
      <c r="B33" s="38"/>
    </row>
    <row r="34" spans="1:3" x14ac:dyDescent="0.35">
      <c r="A34" s="1" t="s">
        <v>16</v>
      </c>
      <c r="B34" s="1">
        <v>13097.5293582663</v>
      </c>
    </row>
    <row r="35" spans="1:3" x14ac:dyDescent="0.35">
      <c r="A35" s="1" t="s">
        <v>19</v>
      </c>
      <c r="B35" s="1">
        <v>11.45558991</v>
      </c>
    </row>
    <row r="36" spans="1:3" x14ac:dyDescent="0.35">
      <c r="A36" s="1" t="s">
        <v>21</v>
      </c>
      <c r="B36" s="1">
        <v>0.46158834999999998</v>
      </c>
    </row>
    <row r="37" spans="1:3" x14ac:dyDescent="0.35">
      <c r="A37" s="1" t="s">
        <v>23</v>
      </c>
      <c r="B37" s="1">
        <v>7.0500455830424196</v>
      </c>
      <c r="C37">
        <f>B37/7.07</f>
        <v>0.99717759307530685</v>
      </c>
    </row>
    <row r="38" spans="1:3" x14ac:dyDescent="0.35">
      <c r="A38" s="1" t="s">
        <v>25</v>
      </c>
      <c r="B38" s="1">
        <v>682.883740407304</v>
      </c>
      <c r="C38">
        <f>B38/1047</f>
        <v>0.65222897842149374</v>
      </c>
    </row>
    <row r="39" spans="1:3" x14ac:dyDescent="0.35">
      <c r="A39" s="1" t="s">
        <v>27</v>
      </c>
      <c r="B39" s="8">
        <v>8.3958735747718904</v>
      </c>
    </row>
    <row r="40" spans="1:3" x14ac:dyDescent="0.35">
      <c r="A40" s="1" t="s">
        <v>28</v>
      </c>
      <c r="B40" s="1"/>
    </row>
    <row r="41" spans="1:3" x14ac:dyDescent="0.35">
      <c r="A41" s="1" t="s">
        <v>29</v>
      </c>
      <c r="B41" s="31">
        <v>1341713050000</v>
      </c>
    </row>
    <row r="42" spans="1:3" x14ac:dyDescent="0.35">
      <c r="A42" s="12" t="s">
        <v>32</v>
      </c>
      <c r="B42">
        <v>0.68450422</v>
      </c>
    </row>
    <row r="43" spans="1:3" x14ac:dyDescent="0.35">
      <c r="A43" s="12" t="s">
        <v>53</v>
      </c>
      <c r="B43">
        <v>0.93101928</v>
      </c>
    </row>
    <row r="44" spans="1:3" x14ac:dyDescent="0.35">
      <c r="A44" s="12" t="s">
        <v>51</v>
      </c>
      <c r="B44">
        <v>595854.90749143006</v>
      </c>
    </row>
    <row r="45" spans="1:3" x14ac:dyDescent="0.35">
      <c r="A45" s="12" t="s">
        <v>52</v>
      </c>
      <c r="B45">
        <v>3544668.94279083</v>
      </c>
    </row>
    <row r="46" spans="1:3" x14ac:dyDescent="0.35">
      <c r="A46" s="12" t="s">
        <v>54</v>
      </c>
      <c r="B46">
        <v>345410216.567963</v>
      </c>
    </row>
    <row r="47" spans="1:3" x14ac:dyDescent="0.35">
      <c r="A47" s="12" t="s">
        <v>43</v>
      </c>
      <c r="B47">
        <v>295464.66523185</v>
      </c>
    </row>
    <row r="48" spans="1:3" x14ac:dyDescent="0.35">
      <c r="A48" s="12"/>
    </row>
    <row r="49" spans="1:2" x14ac:dyDescent="0.35">
      <c r="A49" s="12"/>
      <c r="B49" s="13"/>
    </row>
    <row r="50" spans="1:2" x14ac:dyDescent="0.35">
      <c r="A50" s="12"/>
    </row>
    <row r="51" spans="1:2" x14ac:dyDescent="0.35">
      <c r="A51" s="12"/>
    </row>
    <row r="53" spans="1:2" x14ac:dyDescent="0.35">
      <c r="A53" s="12"/>
    </row>
  </sheetData>
  <mergeCells count="34">
    <mergeCell ref="F7:H7"/>
    <mergeCell ref="J7:L7"/>
    <mergeCell ref="N7:P7"/>
    <mergeCell ref="B7:D7"/>
    <mergeCell ref="B8:D8"/>
    <mergeCell ref="F8:H8"/>
    <mergeCell ref="J8:L8"/>
    <mergeCell ref="N8:P8"/>
    <mergeCell ref="A2:P2"/>
    <mergeCell ref="B3:D3"/>
    <mergeCell ref="F3:H3"/>
    <mergeCell ref="J3:L3"/>
    <mergeCell ref="N3:P3"/>
    <mergeCell ref="N9:P9"/>
    <mergeCell ref="A11:B11"/>
    <mergeCell ref="D11:E11"/>
    <mergeCell ref="H11:K11"/>
    <mergeCell ref="N11:P11"/>
    <mergeCell ref="N10:P10"/>
    <mergeCell ref="F9:H9"/>
    <mergeCell ref="J9:L9"/>
    <mergeCell ref="I15:K15"/>
    <mergeCell ref="N15:P15"/>
    <mergeCell ref="I14:K14"/>
    <mergeCell ref="N14:P14"/>
    <mergeCell ref="I30:K30"/>
    <mergeCell ref="N30:P30"/>
    <mergeCell ref="A33:B33"/>
    <mergeCell ref="I16:K16"/>
    <mergeCell ref="N16:P16"/>
    <mergeCell ref="I17:K17"/>
    <mergeCell ref="N17:P17"/>
    <mergeCell ref="I29:K29"/>
    <mergeCell ref="N29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SP1</vt:lpstr>
      <vt:lpstr>SP2</vt:lpstr>
      <vt:lpstr>SP3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2019-07-11T07:49:40Z</dcterms:modified>
</cp:coreProperties>
</file>