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onash University LPDP\Study\2024 - Term 5\ITI5057 - Project Management\Assessment 1\Risk Analysis\Monash-PM-Assignment-Monte-Carlo\"/>
    </mc:Choice>
  </mc:AlternateContent>
  <xr:revisionPtr revIDLastSave="0" documentId="13_ncr:1_{BE7A3EFA-4CB8-439E-95D5-445DAF026F90}" xr6:coauthVersionLast="47" xr6:coauthVersionMax="47" xr10:uidLastSave="{00000000-0000-0000-0000-000000000000}"/>
  <bookViews>
    <workbookView xWindow="-110" yWindow="-110" windowWidth="19420" windowHeight="10300" activeTab="1" xr2:uid="{0102A14C-CF0C-4EBD-81A6-EA651CF50D0E}"/>
  </bookViews>
  <sheets>
    <sheet name="cost reference" sheetId="2" r:id="rId1"/>
    <sheet name="Gantt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0" l="1"/>
  <c r="L15" i="10"/>
  <c r="L13" i="10"/>
  <c r="L12" i="10"/>
  <c r="L11" i="10"/>
  <c r="L10" i="10"/>
  <c r="M10" i="10" s="1"/>
  <c r="N10" i="10" s="1"/>
  <c r="L9" i="10"/>
  <c r="M9" i="10" s="1"/>
  <c r="N9" i="10" s="1"/>
  <c r="L7" i="10"/>
  <c r="L6" i="10"/>
  <c r="L5" i="10"/>
  <c r="M5" i="10"/>
  <c r="N5" i="10" s="1"/>
  <c r="M16" i="10"/>
  <c r="N16" i="10" s="1"/>
  <c r="M15" i="10"/>
  <c r="N15" i="10" s="1"/>
  <c r="M13" i="10"/>
  <c r="N13" i="10" s="1"/>
  <c r="M12" i="10"/>
  <c r="N12" i="10" s="1"/>
  <c r="M11" i="10"/>
  <c r="N11" i="10" s="1"/>
  <c r="M7" i="10"/>
  <c r="N7" i="10" s="1"/>
  <c r="M6" i="10"/>
  <c r="N6" i="10" s="1"/>
  <c r="N17" i="10" l="1"/>
  <c r="N18" i="10" s="1"/>
  <c r="M17" i="10"/>
  <c r="N19" i="10" l="1"/>
</calcChain>
</file>

<file path=xl/sharedStrings.xml><?xml version="1.0" encoding="utf-8"?>
<sst xmlns="http://schemas.openxmlformats.org/spreadsheetml/2006/main" count="66" uniqueCount="26">
  <si>
    <t>Cost Incurred</t>
  </si>
  <si>
    <t>Total Period</t>
  </si>
  <si>
    <t>Year</t>
  </si>
  <si>
    <t>Position</t>
  </si>
  <si>
    <t>Typical_Salary</t>
  </si>
  <si>
    <t>Lower_Bound</t>
  </si>
  <si>
    <t>Upper_Bound</t>
  </si>
  <si>
    <t>Quantity</t>
  </si>
  <si>
    <t>Incur_Period</t>
  </si>
  <si>
    <t>System Analyst</t>
  </si>
  <si>
    <t>Business Analyst</t>
  </si>
  <si>
    <t>Project Manager</t>
  </si>
  <si>
    <t>Full Stack Developer (.NET/Java)</t>
  </si>
  <si>
    <t>Data Engineer</t>
  </si>
  <si>
    <t>BI Developer</t>
  </si>
  <si>
    <t>v</t>
  </si>
  <si>
    <t>Data Scientist</t>
  </si>
  <si>
    <t>Total Cost</t>
  </si>
  <si>
    <t>A. Requirement Definition, System Design and Data Preparation</t>
  </si>
  <si>
    <t>Development Phase 
and Resource Deployment</t>
  </si>
  <si>
    <t>Total Labor Cost</t>
  </si>
  <si>
    <t>Contingency Reserve</t>
  </si>
  <si>
    <t>B. Data Modelling, Solution Development and Deployment</t>
  </si>
  <si>
    <t>C. User Acceptance Testing</t>
  </si>
  <si>
    <t>Week</t>
  </si>
  <si>
    <t>Superannuation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</si>
</sst>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164" fontId="0" fillId="0" borderId="0" xfId="0" applyNumberFormat="1"/>
    <xf numFmtId="9" fontId="2" fillId="0" borderId="1" xfId="0" applyNumberFormat="1" applyFont="1" applyBorder="1"/>
  </cellXfs>
  <cellStyles count="2">
    <cellStyle name="Comma" xfId="1" builtinId="3"/>
    <cellStyle name="Normal" xfId="0" builtinId="0"/>
  </cellStyles>
  <dxfs count="1">
    <dxf>
      <font>
        <color theme="9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E01A-EE7F-4169-9FAA-B4D3D08D7FCA}">
  <dimension ref="A1:G8"/>
  <sheetViews>
    <sheetView workbookViewId="0">
      <selection activeCell="C8" sqref="C8:E8"/>
    </sheetView>
  </sheetViews>
  <sheetFormatPr defaultRowHeight="14.5" x14ac:dyDescent="0.35"/>
  <cols>
    <col min="2" max="2" width="27" bestFit="1" customWidth="1"/>
    <col min="3" max="3" width="12.1796875" bestFit="1" customWidth="1"/>
    <col min="4" max="4" width="11.54296875" bestFit="1" customWidth="1"/>
    <col min="5" max="5" width="11.6328125" bestFit="1" customWidth="1"/>
    <col min="7" max="7" width="10.90625" bestFit="1" customWidth="1"/>
  </cols>
  <sheetData>
    <row r="1" spans="1:7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5">
      <c r="A2">
        <v>0</v>
      </c>
      <c r="B2" t="s">
        <v>9</v>
      </c>
      <c r="C2">
        <v>700</v>
      </c>
      <c r="D2">
        <v>500</v>
      </c>
      <c r="E2">
        <v>800</v>
      </c>
      <c r="F2">
        <v>1</v>
      </c>
    </row>
    <row r="3" spans="1:7" x14ac:dyDescent="0.35">
      <c r="A3">
        <v>0</v>
      </c>
      <c r="B3" t="s">
        <v>10</v>
      </c>
      <c r="C3">
        <v>775</v>
      </c>
      <c r="D3">
        <v>550</v>
      </c>
      <c r="E3">
        <v>900</v>
      </c>
      <c r="F3">
        <v>1</v>
      </c>
    </row>
    <row r="4" spans="1:7" x14ac:dyDescent="0.35">
      <c r="A4">
        <v>0</v>
      </c>
      <c r="B4" t="s">
        <v>11</v>
      </c>
      <c r="C4">
        <v>900</v>
      </c>
      <c r="D4">
        <v>800</v>
      </c>
      <c r="E4">
        <v>1100</v>
      </c>
      <c r="F4">
        <v>1</v>
      </c>
    </row>
    <row r="5" spans="1:7" x14ac:dyDescent="0.35">
      <c r="A5">
        <v>0</v>
      </c>
      <c r="B5" t="s">
        <v>12</v>
      </c>
      <c r="C5">
        <v>900</v>
      </c>
      <c r="D5">
        <v>700</v>
      </c>
      <c r="E5">
        <v>1100</v>
      </c>
      <c r="F5">
        <v>1</v>
      </c>
    </row>
    <row r="6" spans="1:7" x14ac:dyDescent="0.35">
      <c r="A6">
        <v>0</v>
      </c>
      <c r="B6" t="s">
        <v>13</v>
      </c>
      <c r="C6">
        <v>800</v>
      </c>
      <c r="D6">
        <v>650</v>
      </c>
      <c r="E6">
        <v>1050</v>
      </c>
      <c r="F6">
        <v>1</v>
      </c>
    </row>
    <row r="7" spans="1:7" x14ac:dyDescent="0.35">
      <c r="A7">
        <v>0</v>
      </c>
      <c r="B7" t="s">
        <v>14</v>
      </c>
      <c r="C7">
        <v>775</v>
      </c>
      <c r="D7">
        <v>600</v>
      </c>
      <c r="E7">
        <v>900</v>
      </c>
      <c r="F7">
        <v>1</v>
      </c>
    </row>
    <row r="8" spans="1:7" x14ac:dyDescent="0.35">
      <c r="A8">
        <v>0</v>
      </c>
      <c r="B8" t="s">
        <v>16</v>
      </c>
      <c r="C8">
        <v>1000</v>
      </c>
      <c r="D8">
        <v>800</v>
      </c>
      <c r="E8">
        <v>1300</v>
      </c>
      <c r="F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9161-96AE-434B-951E-00EFF3491272}">
  <dimension ref="B2:V19"/>
  <sheetViews>
    <sheetView showGridLines="0" tabSelected="1" zoomScale="90" zoomScaleNormal="90" workbookViewId="0">
      <selection activeCell="AK11" sqref="AK11"/>
    </sheetView>
  </sheetViews>
  <sheetFormatPr defaultRowHeight="14.5" x14ac:dyDescent="0.35"/>
  <cols>
    <col min="2" max="2" width="4.1796875" customWidth="1"/>
    <col min="3" max="3" width="26.81640625" customWidth="1"/>
    <col min="4" max="4" width="2.81640625" customWidth="1"/>
    <col min="5" max="5" width="2.90625" customWidth="1"/>
    <col min="6" max="6" width="3.08984375" customWidth="1"/>
    <col min="7" max="7" width="3.1796875" customWidth="1"/>
    <col min="8" max="8" width="2.7265625" customWidth="1"/>
    <col min="9" max="9" width="2.90625" customWidth="1"/>
    <col min="10" max="10" width="3.08984375" customWidth="1"/>
    <col min="11" max="11" width="2.81640625" customWidth="1"/>
    <col min="12" max="12" width="6.90625" customWidth="1"/>
    <col min="13" max="13" width="9.453125" customWidth="1"/>
    <col min="14" max="14" width="16" customWidth="1"/>
  </cols>
  <sheetData>
    <row r="2" spans="2:22" x14ac:dyDescent="0.35">
      <c r="B2" s="7" t="s">
        <v>19</v>
      </c>
      <c r="C2" s="7"/>
      <c r="D2" s="6" t="s">
        <v>24</v>
      </c>
      <c r="E2" s="6"/>
      <c r="F2" s="6"/>
      <c r="G2" s="6"/>
      <c r="H2" s="6"/>
      <c r="I2" s="6"/>
      <c r="J2" s="6"/>
      <c r="K2" s="6"/>
      <c r="L2" s="7" t="s">
        <v>1</v>
      </c>
      <c r="M2" s="7" t="s">
        <v>0</v>
      </c>
      <c r="N2" s="7" t="s">
        <v>25</v>
      </c>
    </row>
    <row r="3" spans="2:22" x14ac:dyDescent="0.35">
      <c r="B3" s="7"/>
      <c r="C3" s="7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7"/>
      <c r="M3" s="7"/>
      <c r="N3" s="7"/>
    </row>
    <row r="4" spans="2:22" ht="30" customHeight="1" x14ac:dyDescent="0.35">
      <c r="B4" s="8" t="s">
        <v>18</v>
      </c>
      <c r="C4" s="8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22" x14ac:dyDescent="0.35">
      <c r="B5" s="2"/>
      <c r="C5" s="2" t="s">
        <v>11</v>
      </c>
      <c r="D5" s="2" t="s">
        <v>15</v>
      </c>
      <c r="E5" s="2" t="s">
        <v>15</v>
      </c>
      <c r="F5" s="2" t="s">
        <v>15</v>
      </c>
      <c r="G5" s="2"/>
      <c r="H5" s="2"/>
      <c r="I5" s="2"/>
      <c r="J5" s="2"/>
      <c r="K5" s="2"/>
      <c r="L5" s="2">
        <f>COUNTA(D5:K5)*5</f>
        <v>15</v>
      </c>
      <c r="M5" s="3">
        <f>VLOOKUP(C5,'cost reference'!$B$2:$C$8,2,0)*L5</f>
        <v>13500</v>
      </c>
      <c r="N5" s="3">
        <f>1.115*M5</f>
        <v>15052.5</v>
      </c>
    </row>
    <row r="6" spans="2:22" x14ac:dyDescent="0.35">
      <c r="B6" s="2"/>
      <c r="C6" s="2" t="s">
        <v>9</v>
      </c>
      <c r="D6" s="2" t="s">
        <v>15</v>
      </c>
      <c r="E6" s="2" t="s">
        <v>15</v>
      </c>
      <c r="F6" s="2" t="s">
        <v>15</v>
      </c>
      <c r="G6" s="2"/>
      <c r="H6" s="2"/>
      <c r="I6" s="2"/>
      <c r="J6" s="2"/>
      <c r="K6" s="2"/>
      <c r="L6" s="2">
        <f t="shared" ref="L6:L16" si="0">COUNTA(D6:K6)*5</f>
        <v>15</v>
      </c>
      <c r="M6" s="3">
        <f>VLOOKUP(C6,'cost reference'!$B$2:$C$8,2,0)*L6</f>
        <v>10500</v>
      </c>
      <c r="N6" s="3">
        <f t="shared" ref="N6:N16" si="1">1.115*M6</f>
        <v>11707.5</v>
      </c>
    </row>
    <row r="7" spans="2:22" x14ac:dyDescent="0.35">
      <c r="B7" s="2"/>
      <c r="C7" s="2" t="s">
        <v>13</v>
      </c>
      <c r="D7" s="2" t="s">
        <v>15</v>
      </c>
      <c r="E7" s="2" t="s">
        <v>15</v>
      </c>
      <c r="F7" s="2" t="s">
        <v>15</v>
      </c>
      <c r="G7" s="2"/>
      <c r="H7" s="2"/>
      <c r="I7" s="2"/>
      <c r="J7" s="2"/>
      <c r="K7" s="2"/>
      <c r="L7" s="2">
        <f t="shared" si="0"/>
        <v>15</v>
      </c>
      <c r="M7" s="3">
        <f>VLOOKUP(C7,'cost reference'!$B$2:$C$8,2,0)*L7</f>
        <v>12000</v>
      </c>
      <c r="N7" s="3">
        <f t="shared" si="1"/>
        <v>13380</v>
      </c>
    </row>
    <row r="8" spans="2:22" ht="29.5" customHeight="1" x14ac:dyDescent="0.35">
      <c r="B8" s="8" t="s">
        <v>22</v>
      </c>
      <c r="C8" s="8"/>
      <c r="D8" s="2"/>
      <c r="E8" s="2"/>
      <c r="F8" s="2"/>
      <c r="G8" s="2"/>
      <c r="H8" s="2"/>
      <c r="I8" s="2"/>
      <c r="J8" s="2"/>
      <c r="K8" s="2"/>
      <c r="L8" s="2"/>
      <c r="M8" s="3"/>
      <c r="N8" s="3"/>
    </row>
    <row r="9" spans="2:22" x14ac:dyDescent="0.35">
      <c r="B9" s="2"/>
      <c r="C9" s="2" t="s">
        <v>11</v>
      </c>
      <c r="D9" s="2"/>
      <c r="E9" s="2"/>
      <c r="F9" s="2"/>
      <c r="G9" s="2" t="s">
        <v>15</v>
      </c>
      <c r="H9" s="2" t="s">
        <v>15</v>
      </c>
      <c r="I9" s="2" t="s">
        <v>15</v>
      </c>
      <c r="J9" s="2" t="s">
        <v>15</v>
      </c>
      <c r="K9" s="2"/>
      <c r="L9" s="2">
        <f t="shared" si="0"/>
        <v>20</v>
      </c>
      <c r="M9" s="3">
        <f>VLOOKUP(C9,'cost reference'!$B$2:$C$8,2,0)*L9</f>
        <v>18000</v>
      </c>
      <c r="N9" s="3">
        <f t="shared" si="1"/>
        <v>20070</v>
      </c>
      <c r="V9" s="9"/>
    </row>
    <row r="10" spans="2:22" x14ac:dyDescent="0.35">
      <c r="B10" s="2"/>
      <c r="C10" s="2" t="s">
        <v>16</v>
      </c>
      <c r="D10" s="2"/>
      <c r="E10" s="2"/>
      <c r="F10" s="2"/>
      <c r="G10" s="2" t="s">
        <v>15</v>
      </c>
      <c r="H10" s="2" t="s">
        <v>15</v>
      </c>
      <c r="I10" s="2" t="s">
        <v>15</v>
      </c>
      <c r="J10" s="2" t="s">
        <v>15</v>
      </c>
      <c r="K10" s="2"/>
      <c r="L10" s="2">
        <f t="shared" si="0"/>
        <v>20</v>
      </c>
      <c r="M10" s="3">
        <f>VLOOKUP(C10,'cost reference'!$B$2:$C$8,2,0)*L10</f>
        <v>20000</v>
      </c>
      <c r="N10" s="3">
        <f t="shared" si="1"/>
        <v>22300</v>
      </c>
      <c r="V10" s="9"/>
    </row>
    <row r="11" spans="2:22" x14ac:dyDescent="0.35">
      <c r="B11" s="2"/>
      <c r="C11" s="2" t="s">
        <v>13</v>
      </c>
      <c r="D11" s="2"/>
      <c r="E11" s="2"/>
      <c r="F11" s="2"/>
      <c r="G11" s="2" t="s">
        <v>15</v>
      </c>
      <c r="H11" s="2" t="s">
        <v>15</v>
      </c>
      <c r="I11" s="2" t="s">
        <v>15</v>
      </c>
      <c r="J11" s="2" t="s">
        <v>15</v>
      </c>
      <c r="K11" s="2"/>
      <c r="L11" s="2">
        <f t="shared" si="0"/>
        <v>20</v>
      </c>
      <c r="M11" s="3">
        <f>VLOOKUP(C11,'cost reference'!$B$2:$C$8,2,0)*L11</f>
        <v>16000</v>
      </c>
      <c r="N11" s="3">
        <f t="shared" si="1"/>
        <v>17840</v>
      </c>
    </row>
    <row r="12" spans="2:22" x14ac:dyDescent="0.35">
      <c r="B12" s="2"/>
      <c r="C12" s="2" t="s">
        <v>9</v>
      </c>
      <c r="D12" s="2"/>
      <c r="E12" s="2"/>
      <c r="F12" s="2"/>
      <c r="G12" s="2" t="s">
        <v>15</v>
      </c>
      <c r="H12" s="2" t="s">
        <v>15</v>
      </c>
      <c r="I12" s="2" t="s">
        <v>15</v>
      </c>
      <c r="J12" s="2" t="s">
        <v>15</v>
      </c>
      <c r="K12" s="2"/>
      <c r="L12" s="2">
        <f t="shared" si="0"/>
        <v>20</v>
      </c>
      <c r="M12" s="3">
        <f>VLOOKUP(C12,'cost reference'!$B$2:$C$8,2,0)*L12</f>
        <v>14000</v>
      </c>
      <c r="N12" s="3">
        <f t="shared" si="1"/>
        <v>15610</v>
      </c>
      <c r="V12" s="9"/>
    </row>
    <row r="13" spans="2:22" x14ac:dyDescent="0.35">
      <c r="B13" s="2"/>
      <c r="C13" s="2" t="s">
        <v>12</v>
      </c>
      <c r="D13" s="2"/>
      <c r="E13" s="2"/>
      <c r="F13" s="2"/>
      <c r="G13" s="2" t="s">
        <v>15</v>
      </c>
      <c r="H13" s="2" t="s">
        <v>15</v>
      </c>
      <c r="I13" s="2" t="s">
        <v>15</v>
      </c>
      <c r="J13" s="2" t="s">
        <v>15</v>
      </c>
      <c r="K13" s="2"/>
      <c r="L13" s="2">
        <f t="shared" si="0"/>
        <v>20</v>
      </c>
      <c r="M13" s="3">
        <f>VLOOKUP(C13,'cost reference'!$B$2:$C$8,2,0)*L13</f>
        <v>18000</v>
      </c>
      <c r="N13" s="3">
        <f t="shared" si="1"/>
        <v>20070</v>
      </c>
      <c r="V13" s="9"/>
    </row>
    <row r="14" spans="2:22" x14ac:dyDescent="0.35">
      <c r="B14" s="5" t="s">
        <v>23</v>
      </c>
      <c r="C14" s="5"/>
      <c r="D14" s="2"/>
      <c r="E14" s="2"/>
      <c r="F14" s="2"/>
      <c r="G14" s="2"/>
      <c r="H14" s="2"/>
      <c r="I14" s="2"/>
      <c r="J14" s="2"/>
      <c r="K14" s="2"/>
      <c r="L14" s="2"/>
      <c r="M14" s="3"/>
      <c r="N14" s="3"/>
    </row>
    <row r="15" spans="2:22" x14ac:dyDescent="0.35">
      <c r="B15" s="2"/>
      <c r="C15" s="2" t="s">
        <v>11</v>
      </c>
      <c r="D15" s="2"/>
      <c r="E15" s="2"/>
      <c r="F15" s="2"/>
      <c r="G15" s="2"/>
      <c r="H15" s="2"/>
      <c r="I15" s="2"/>
      <c r="J15" s="2"/>
      <c r="K15" s="2" t="s">
        <v>15</v>
      </c>
      <c r="L15" s="2">
        <f t="shared" si="0"/>
        <v>5</v>
      </c>
      <c r="M15" s="3">
        <f>VLOOKUP(C15,'cost reference'!$B$2:$C$8,2,0)*L15</f>
        <v>4500</v>
      </c>
      <c r="N15" s="3">
        <f t="shared" si="1"/>
        <v>5017.5</v>
      </c>
    </row>
    <row r="16" spans="2:22" x14ac:dyDescent="0.35">
      <c r="B16" s="2"/>
      <c r="C16" s="2" t="s">
        <v>9</v>
      </c>
      <c r="D16" s="2"/>
      <c r="E16" s="2"/>
      <c r="F16" s="2"/>
      <c r="G16" s="2"/>
      <c r="H16" s="2"/>
      <c r="I16" s="2"/>
      <c r="J16" s="2"/>
      <c r="K16" s="2" t="s">
        <v>15</v>
      </c>
      <c r="L16" s="2">
        <f t="shared" si="0"/>
        <v>5</v>
      </c>
      <c r="M16" s="3">
        <f>VLOOKUP(C16,'cost reference'!$B$2:$C$8,2,0)*L16</f>
        <v>3500</v>
      </c>
      <c r="N16" s="3">
        <f t="shared" si="1"/>
        <v>3902.5</v>
      </c>
    </row>
    <row r="17" spans="2:15" x14ac:dyDescent="0.35">
      <c r="B17" s="6" t="s">
        <v>20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4">
        <f>SUM(M5:M16)</f>
        <v>130000</v>
      </c>
      <c r="N17" s="4">
        <f>SUM(N5:N16)</f>
        <v>144950</v>
      </c>
    </row>
    <row r="18" spans="2:15" x14ac:dyDescent="0.35">
      <c r="B18" s="6" t="s">
        <v>21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10">
        <v>0.2</v>
      </c>
      <c r="N18" s="4">
        <f>M18*N17</f>
        <v>28990</v>
      </c>
      <c r="O18" s="9"/>
    </row>
    <row r="19" spans="2:15" x14ac:dyDescent="0.35">
      <c r="B19" s="6" t="s">
        <v>17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1"/>
      <c r="N19" s="4">
        <f>N17+N18</f>
        <v>173940</v>
      </c>
    </row>
  </sheetData>
  <mergeCells count="11">
    <mergeCell ref="B14:C14"/>
    <mergeCell ref="B17:L17"/>
    <mergeCell ref="N2:N3"/>
    <mergeCell ref="B18:L18"/>
    <mergeCell ref="B19:L19"/>
    <mergeCell ref="B2:C3"/>
    <mergeCell ref="D2:K2"/>
    <mergeCell ref="L2:L3"/>
    <mergeCell ref="M2:M3"/>
    <mergeCell ref="B4:C4"/>
    <mergeCell ref="B8:C8"/>
  </mergeCells>
  <conditionalFormatting sqref="D5:K16">
    <cfRule type="expression" dxfId="0" priority="1">
      <formula>D5&lt;&gt;""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reference</vt:lpstr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Darmawan</dc:creator>
  <cp:lastModifiedBy>Reza Darmawan</cp:lastModifiedBy>
  <dcterms:created xsi:type="dcterms:W3CDTF">2024-10-06T18:56:09Z</dcterms:created>
  <dcterms:modified xsi:type="dcterms:W3CDTF">2024-10-08T22:10:04Z</dcterms:modified>
</cp:coreProperties>
</file>