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\Desktop\Excel\"/>
    </mc:Choice>
  </mc:AlternateContent>
  <xr:revisionPtr revIDLastSave="0" documentId="8_{87F26B3D-F963-40A0-AA8E-369F08B098B9}" xr6:coauthVersionLast="45" xr6:coauthVersionMax="45" xr10:uidLastSave="{00000000-0000-0000-0000-000000000000}"/>
  <bookViews>
    <workbookView xWindow="-120" yWindow="-120" windowWidth="20730" windowHeight="11160" xr2:uid="{44B7CF7B-4CA7-4024-8B6C-4A8894CDEED9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7" l="1"/>
  <c r="L14" i="8"/>
  <c r="K9" i="8"/>
  <c r="I9" i="8"/>
  <c r="H9" i="8"/>
  <c r="J12" i="8"/>
  <c r="I12" i="8"/>
  <c r="H12" i="8"/>
  <c r="G12" i="8"/>
  <c r="F12" i="8"/>
  <c r="D12" i="8"/>
  <c r="J11" i="8"/>
  <c r="J10" i="8"/>
  <c r="J9" i="8"/>
  <c r="J8" i="8"/>
  <c r="J7" i="8"/>
  <c r="J5" i="8"/>
  <c r="K6" i="8"/>
  <c r="J6" i="8"/>
  <c r="I6" i="8"/>
  <c r="H6" i="8"/>
  <c r="G6" i="8"/>
  <c r="F6" i="8"/>
  <c r="D8" i="8"/>
  <c r="C8" i="8"/>
  <c r="B8" i="8"/>
  <c r="E8" i="8"/>
  <c r="E12" i="8"/>
  <c r="E11" i="8"/>
  <c r="E10" i="8"/>
  <c r="E9" i="8"/>
  <c r="E7" i="8"/>
  <c r="E6" i="8"/>
  <c r="E5" i="8"/>
  <c r="J4" i="8"/>
  <c r="H4" i="8"/>
  <c r="G4" i="8"/>
  <c r="F4" i="8"/>
  <c r="E4" i="8"/>
  <c r="D4" i="8"/>
  <c r="C4" i="8"/>
  <c r="B4" i="8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8" i="6"/>
  <c r="D3" i="5"/>
  <c r="D4" i="5"/>
  <c r="D5" i="5"/>
  <c r="D6" i="5"/>
  <c r="D7" i="5"/>
  <c r="D8" i="5"/>
  <c r="D9" i="5"/>
  <c r="D2" i="5"/>
  <c r="C3" i="4"/>
  <c r="C4" i="4"/>
  <c r="C5" i="4"/>
  <c r="C6" i="4"/>
  <c r="C7" i="4"/>
  <c r="C8" i="4"/>
  <c r="C2" i="4"/>
  <c r="B2" i="3"/>
  <c r="B3" i="3"/>
  <c r="F3" i="2"/>
  <c r="F12" i="2"/>
  <c r="F4" i="2"/>
  <c r="F5" i="2"/>
  <c r="F6" i="2"/>
  <c r="F7" i="2"/>
  <c r="F8" i="2"/>
  <c r="F9" i="2"/>
  <c r="F10" i="2"/>
  <c r="F11" i="2"/>
  <c r="E4" i="2"/>
  <c r="E5" i="2"/>
  <c r="E6" i="2"/>
  <c r="E7" i="2"/>
  <c r="E8" i="2"/>
  <c r="E9" i="2"/>
  <c r="E10" i="2"/>
  <c r="E11" i="2"/>
  <c r="E12" i="2"/>
  <c r="E3" i="2"/>
  <c r="B2" i="1"/>
  <c r="B3" i="1"/>
  <c r="B4" i="1"/>
  <c r="B5" i="1"/>
  <c r="B6" i="1"/>
  <c r="B7" i="1"/>
  <c r="B8" i="1"/>
  <c r="B9" i="1"/>
  <c r="B10" i="1"/>
  <c r="B1" i="1"/>
</calcChain>
</file>

<file path=xl/sharedStrings.xml><?xml version="1.0" encoding="utf-8"?>
<sst xmlns="http://schemas.openxmlformats.org/spreadsheetml/2006/main" count="103" uniqueCount="92">
  <si>
    <t>№</t>
  </si>
  <si>
    <t>№         п/п</t>
  </si>
  <si>
    <t>Список класса</t>
  </si>
  <si>
    <t>Предмет</t>
  </si>
  <si>
    <t>алгебра</t>
  </si>
  <si>
    <t>геометрия</t>
  </si>
  <si>
    <t>Средний балл</t>
  </si>
  <si>
    <t>Результат зачета</t>
  </si>
  <si>
    <t>Барабаш Алина</t>
  </si>
  <si>
    <t>Гришкевич Александр</t>
  </si>
  <si>
    <t>Жураева Гуля</t>
  </si>
  <si>
    <t>Звиревич Снежана</t>
  </si>
  <si>
    <t>Колосова Алена</t>
  </si>
  <si>
    <t>Колосова Анастасия</t>
  </si>
  <si>
    <t>Куприянова Анастасия</t>
  </si>
  <si>
    <t>Малясов Артем</t>
  </si>
  <si>
    <t>Мунгалов Константин</t>
  </si>
  <si>
    <t>Шабаев Георгий</t>
  </si>
  <si>
    <t>Сигнал светофора</t>
  </si>
  <si>
    <t>Действие</t>
  </si>
  <si>
    <t>красный</t>
  </si>
  <si>
    <t>зеленый</t>
  </si>
  <si>
    <t>День недели</t>
  </si>
  <si>
    <t>Прогноз</t>
  </si>
  <si>
    <t>Совет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</si>
  <si>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</si>
  <si>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</si>
  <si>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</si>
  <si>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</si>
  <si>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</si>
  <si>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</si>
  <si>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</si>
  <si>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Пасмурно</t>
  </si>
  <si>
    <t>Солнечно</t>
  </si>
  <si>
    <t>Облачно</t>
  </si>
  <si>
    <t>Ветрено</t>
  </si>
  <si>
    <t>Покупка</t>
  </si>
  <si>
    <t>Цена</t>
  </si>
  <si>
    <t>Наличие карты</t>
  </si>
  <si>
    <t>Итого к оплате</t>
  </si>
  <si>
    <t>Молочные продукты</t>
  </si>
  <si>
    <t>Керамические изделия</t>
  </si>
  <si>
    <t>Бытовая химия</t>
  </si>
  <si>
    <t>Мясо</t>
  </si>
  <si>
    <t>Фрукты</t>
  </si>
  <si>
    <t>Канцтовары</t>
  </si>
  <si>
    <t>Хлеб</t>
  </si>
  <si>
    <t>Торт</t>
  </si>
  <si>
    <t>нет</t>
  </si>
  <si>
    <t>да</t>
  </si>
  <si>
    <t>Ведомость перевода учащихся в следующий класс</t>
  </si>
  <si>
    <t>Класс -</t>
  </si>
  <si>
    <t>9а</t>
  </si>
  <si>
    <t>Классный руководитель -</t>
  </si>
  <si>
    <t>Мезенцева М.И.</t>
  </si>
  <si>
    <t>Фамилия, имя учащегося</t>
  </si>
  <si>
    <t>Оценки</t>
  </si>
  <si>
    <t>Алгебра</t>
  </si>
  <si>
    <t>Русский язык</t>
  </si>
  <si>
    <t>Физика</t>
  </si>
  <si>
    <t>Химия</t>
  </si>
  <si>
    <t>Английский язык</t>
  </si>
  <si>
    <t>Физкультура</t>
  </si>
  <si>
    <t>Информатика</t>
  </si>
  <si>
    <t>Количество "2"</t>
  </si>
  <si>
    <t>Перевод в следующий класс</t>
  </si>
  <si>
    <t>Иванов Вася</t>
  </si>
  <si>
    <t>Петрова Даша</t>
  </si>
  <si>
    <t>Сидоров Иван</t>
  </si>
  <si>
    <t>Кашина Алиса</t>
  </si>
  <si>
    <t>Атабадзе Тамила</t>
  </si>
  <si>
    <t>Губницкий Леонид</t>
  </si>
  <si>
    <t>Иовенко Екатерина</t>
  </si>
  <si>
    <t>Козелкова Светлана</t>
  </si>
  <si>
    <t>Милешин Дмитрий</t>
  </si>
  <si>
    <t>Мусалимов Егор</t>
  </si>
  <si>
    <t>Румянцева Софья</t>
  </si>
  <si>
    <t>Савчук Анастасия</t>
  </si>
  <si>
    <t>Тананыкин Никита</t>
  </si>
  <si>
    <t>Ярославова Анна</t>
  </si>
  <si>
    <t>Сотникова Елизавета</t>
  </si>
  <si>
    <t>Кроссворд "КОМПЬЮТЕР"</t>
  </si>
  <si>
    <t>ПО ГОРИЗОНТАЛИ:</t>
  </si>
  <si>
    <t>Гибкий магнитный диск</t>
  </si>
  <si>
    <t>Устройство вывода информации</t>
  </si>
  <si>
    <t>Устройства ввода информации</t>
  </si>
  <si>
    <t>Устройство для вывода информации на бумажный носитель</t>
  </si>
  <si>
    <t>ПО ВЕРТИКАЛИ:</t>
  </si>
  <si>
    <t>Вычислительная система</t>
  </si>
  <si>
    <t>Устройство, преобразующее информацию и управляющее другими устройствами компьютера</t>
  </si>
  <si>
    <t>Жесткий магнитный…</t>
  </si>
  <si>
    <t>Общее число набранных баллов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</si>
</sst>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b/>
      <u/>
      <sz val="14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sz val="11"/>
      <color theme="3" tint="0.3999755851924192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/>
    <xf numFmtId="0" fontId="4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0" fillId="0" borderId="1" xfId="0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0" xfId="0" applyFill="1" applyAlignment="1"/>
    <xf numFmtId="0" fontId="0" fillId="0" borderId="0" xfId="0" applyFill="1" applyBorder="1"/>
    <xf numFmtId="0" fontId="6" fillId="0" borderId="0" xfId="0" applyFont="1" applyFill="1" applyAlignment="1">
      <alignment horizontal="left"/>
    </xf>
    <xf numFmtId="0" fontId="6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076F4-8D79-4C71-911E-473406AF7B9A}">
  <dimension ref="A1:B10"/>
  <sheetViews>
    <sheetView tabSelected="1" workbookViewId="0">
      <selection activeCell="P19" sqref="P19"/>
    </sheetView>
  </sheetViews>
  <sheetFormatPr defaultRowHeight="15" x14ac:dyDescent="0.25"/>
  <sheetData>
    <row r="1" spans="1:2" x14ac:dyDescent="0.25">
      <c r="A1">
        <v>-15</v>
      </c>
      <c r="B1">
        <f>IF(A1&gt;0,1,0)</f>
        <v>0</v>
      </c>
    </row>
    <row r="2" spans="1:2" x14ac:dyDescent="0.25">
      <c r="A2">
        <v>6</v>
      </c>
      <c r="B2">
        <f t="shared" ref="B2:B10" si="0">IF(A2&gt;0,1,0)</f>
        <v>1</v>
      </c>
    </row>
    <row r="3" spans="1:2" x14ac:dyDescent="0.25">
      <c r="A3">
        <v>2</v>
      </c>
      <c r="B3">
        <f t="shared" si="0"/>
        <v>1</v>
      </c>
    </row>
    <row r="4" spans="1:2" x14ac:dyDescent="0.25">
      <c r="A4">
        <v>-36</v>
      </c>
      <c r="B4">
        <f t="shared" si="0"/>
        <v>0</v>
      </c>
    </row>
    <row r="5" spans="1:2" x14ac:dyDescent="0.25">
      <c r="A5">
        <v>8</v>
      </c>
      <c r="B5">
        <f t="shared" si="0"/>
        <v>1</v>
      </c>
    </row>
    <row r="6" spans="1:2" x14ac:dyDescent="0.25">
      <c r="A6">
        <v>-23</v>
      </c>
      <c r="B6">
        <f t="shared" si="0"/>
        <v>0</v>
      </c>
    </row>
    <row r="7" spans="1:2" x14ac:dyDescent="0.25">
      <c r="A7">
        <v>5</v>
      </c>
      <c r="B7">
        <f t="shared" si="0"/>
        <v>1</v>
      </c>
    </row>
    <row r="8" spans="1:2" x14ac:dyDescent="0.25">
      <c r="A8">
        <v>15</v>
      </c>
      <c r="B8">
        <f t="shared" si="0"/>
        <v>1</v>
      </c>
    </row>
    <row r="9" spans="1:2" x14ac:dyDescent="0.25">
      <c r="A9">
        <v>-4</v>
      </c>
      <c r="B9">
        <f t="shared" si="0"/>
        <v>0</v>
      </c>
    </row>
    <row r="10" spans="1:2" x14ac:dyDescent="0.25">
      <c r="A10">
        <v>48</v>
      </c>
      <c r="B10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9B489-735A-4286-AE76-0E7324ED1EA1}">
  <dimension ref="A1:F12"/>
  <sheetViews>
    <sheetView workbookViewId="0">
      <selection activeCell="P19" sqref="P19"/>
    </sheetView>
  </sheetViews>
  <sheetFormatPr defaultRowHeight="15" x14ac:dyDescent="0.25"/>
  <cols>
    <col min="2" max="2" width="23.5703125" customWidth="1"/>
    <col min="4" max="4" width="11.7109375" customWidth="1"/>
    <col min="6" max="6" width="11.7109375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/>
      <c r="E1" s="1" t="s">
        <v>6</v>
      </c>
      <c r="F1" s="1" t="s">
        <v>7</v>
      </c>
    </row>
    <row r="2" spans="1:6" x14ac:dyDescent="0.25">
      <c r="A2" s="1"/>
      <c r="B2" s="1"/>
      <c r="C2" s="2" t="s">
        <v>4</v>
      </c>
      <c r="D2" s="2" t="s">
        <v>5</v>
      </c>
      <c r="E2" s="1"/>
      <c r="F2" s="1"/>
    </row>
    <row r="3" spans="1:6" x14ac:dyDescent="0.25">
      <c r="A3">
        <v>1</v>
      </c>
      <c r="B3" t="s">
        <v>8</v>
      </c>
      <c r="C3">
        <v>4</v>
      </c>
      <c r="D3">
        <v>4</v>
      </c>
      <c r="E3">
        <f>AVERAGE(C3:D3)</f>
        <v>4</v>
      </c>
      <c r="F3" t="str">
        <f>IF(E3&gt;4,"Зачтено","Не зачтено")</f>
        <v>Не зачтено</v>
      </c>
    </row>
    <row r="4" spans="1:6" x14ac:dyDescent="0.25">
      <c r="A4">
        <v>2</v>
      </c>
      <c r="B4" t="s">
        <v>9</v>
      </c>
      <c r="C4">
        <v>3</v>
      </c>
      <c r="D4">
        <v>4</v>
      </c>
      <c r="E4">
        <f t="shared" ref="E4:E12" si="0">AVERAGE(C4:D4)</f>
        <v>3.5</v>
      </c>
      <c r="F4" t="str">
        <f t="shared" ref="F4:F11" si="1">IF(E4&gt;4,"Зачтено","Не зачтено")</f>
        <v>Не зачтено</v>
      </c>
    </row>
    <row r="5" spans="1:6" x14ac:dyDescent="0.25">
      <c r="A5">
        <v>3</v>
      </c>
      <c r="B5" t="s">
        <v>10</v>
      </c>
      <c r="C5">
        <v>4</v>
      </c>
      <c r="D5">
        <v>5</v>
      </c>
      <c r="E5">
        <f t="shared" si="0"/>
        <v>4.5</v>
      </c>
      <c r="F5" t="str">
        <f t="shared" si="1"/>
        <v>Зачтено</v>
      </c>
    </row>
    <row r="6" spans="1:6" x14ac:dyDescent="0.25">
      <c r="A6">
        <v>4</v>
      </c>
      <c r="B6" t="s">
        <v>11</v>
      </c>
      <c r="C6">
        <v>5</v>
      </c>
      <c r="D6">
        <v>5</v>
      </c>
      <c r="E6">
        <f t="shared" si="0"/>
        <v>5</v>
      </c>
      <c r="F6" t="str">
        <f t="shared" si="1"/>
        <v>Зачтено</v>
      </c>
    </row>
    <row r="7" spans="1:6" x14ac:dyDescent="0.25">
      <c r="A7">
        <v>5</v>
      </c>
      <c r="B7" t="s">
        <v>12</v>
      </c>
      <c r="C7">
        <v>3</v>
      </c>
      <c r="D7">
        <v>3</v>
      </c>
      <c r="E7">
        <f t="shared" si="0"/>
        <v>3</v>
      </c>
      <c r="F7" t="str">
        <f t="shared" si="1"/>
        <v>Не зачтено</v>
      </c>
    </row>
    <row r="8" spans="1:6" x14ac:dyDescent="0.25">
      <c r="A8">
        <v>6</v>
      </c>
      <c r="B8" t="s">
        <v>13</v>
      </c>
      <c r="C8">
        <v>4</v>
      </c>
      <c r="D8">
        <v>3</v>
      </c>
      <c r="E8">
        <f t="shared" si="0"/>
        <v>3.5</v>
      </c>
      <c r="F8" t="str">
        <f t="shared" si="1"/>
        <v>Не зачтено</v>
      </c>
    </row>
    <row r="9" spans="1:6" x14ac:dyDescent="0.25">
      <c r="A9">
        <v>7</v>
      </c>
      <c r="B9" t="s">
        <v>14</v>
      </c>
      <c r="C9">
        <v>5</v>
      </c>
      <c r="D9">
        <v>5</v>
      </c>
      <c r="E9">
        <f t="shared" si="0"/>
        <v>5</v>
      </c>
      <c r="F9" t="str">
        <f t="shared" si="1"/>
        <v>Зачтено</v>
      </c>
    </row>
    <row r="10" spans="1:6" x14ac:dyDescent="0.25">
      <c r="A10">
        <v>8</v>
      </c>
      <c r="B10" t="s">
        <v>15</v>
      </c>
      <c r="C10">
        <v>4</v>
      </c>
      <c r="D10">
        <v>5</v>
      </c>
      <c r="E10">
        <f t="shared" si="0"/>
        <v>4.5</v>
      </c>
      <c r="F10" t="str">
        <f t="shared" si="1"/>
        <v>Зачтено</v>
      </c>
    </row>
    <row r="11" spans="1:6" x14ac:dyDescent="0.25">
      <c r="A11">
        <v>9</v>
      </c>
      <c r="B11" t="s">
        <v>16</v>
      </c>
      <c r="C11">
        <v>5</v>
      </c>
      <c r="D11">
        <v>3</v>
      </c>
      <c r="E11">
        <f t="shared" si="0"/>
        <v>4</v>
      </c>
      <c r="F11" t="str">
        <f t="shared" si="1"/>
        <v>Не зачтено</v>
      </c>
    </row>
    <row r="12" spans="1:6" x14ac:dyDescent="0.25">
      <c r="A12">
        <v>10</v>
      </c>
      <c r="B12" t="s">
        <v>17</v>
      </c>
      <c r="C12">
        <v>3</v>
      </c>
      <c r="D12">
        <v>3</v>
      </c>
      <c r="E12">
        <f t="shared" si="0"/>
        <v>3</v>
      </c>
      <c r="F12" t="str">
        <f>IF(E12&gt;4,"Зачтено","Не зачтено")</f>
        <v>Не зачтено</v>
      </c>
    </row>
  </sheetData>
  <mergeCells count="5">
    <mergeCell ref="A1:A2"/>
    <mergeCell ref="B1:B2"/>
    <mergeCell ref="C1:D1"/>
    <mergeCell ref="E1:E2"/>
    <mergeCell ref="F1:F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E8B7F-45D5-4474-8844-19D9A4E83DFB}">
  <dimension ref="A1:B3"/>
  <sheetViews>
    <sheetView workbookViewId="0">
      <selection activeCell="B7" sqref="B7"/>
    </sheetView>
  </sheetViews>
  <sheetFormatPr defaultRowHeight="15" x14ac:dyDescent="0.25"/>
  <cols>
    <col min="1" max="1" width="13.85546875" customWidth="1"/>
    <col min="2" max="2" width="27.85546875" customWidth="1"/>
  </cols>
  <sheetData>
    <row r="1" spans="1:2" ht="27" customHeight="1" x14ac:dyDescent="0.25">
      <c r="A1" s="27" t="s">
        <v>18</v>
      </c>
      <c r="B1" s="26" t="s">
        <v>19</v>
      </c>
    </row>
    <row r="2" spans="1:2" x14ac:dyDescent="0.25">
      <c r="A2" s="3" t="s">
        <v>20</v>
      </c>
      <c r="B2" t="str">
        <f>IF(A2="красный","стоим","переходим дорогу")</f>
        <v>стоим</v>
      </c>
    </row>
    <row r="3" spans="1:2" x14ac:dyDescent="0.25">
      <c r="A3" s="4" t="s">
        <v>21</v>
      </c>
      <c r="B3" t="str">
        <f>IF(A3="красный","стоим","переходим дорогу")</f>
        <v>переходим дорогу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A2E52-9274-4DC5-A308-8E3D33E0F0B3}">
  <dimension ref="A1:C8"/>
  <sheetViews>
    <sheetView workbookViewId="0">
      <selection activeCell="F5" sqref="F5"/>
    </sheetView>
  </sheetViews>
  <sheetFormatPr defaultRowHeight="15" x14ac:dyDescent="0.25"/>
  <cols>
    <col min="1" max="1" width="19.85546875" customWidth="1"/>
    <col min="2" max="2" width="17.42578125" customWidth="1"/>
    <col min="3" max="3" width="23.140625" customWidth="1"/>
  </cols>
  <sheetData>
    <row r="1" spans="1:3" x14ac:dyDescent="0.25">
      <c r="A1" s="28" t="s">
        <v>22</v>
      </c>
      <c r="B1" s="28" t="s">
        <v>23</v>
      </c>
      <c r="C1" s="28" t="s">
        <v>24</v>
      </c>
    </row>
    <row r="2" spans="1:3" x14ac:dyDescent="0.25">
      <c r="A2" s="13" t="s">
        <v>25</v>
      </c>
      <c r="B2" s="13" t="s">
        <v>32</v>
      </c>
      <c r="C2" s="13" t="str">
        <f>IF(B2="Пасмурно","Возьми зонт","Посмотри температуру")</f>
        <v>Возьми зонт</v>
      </c>
    </row>
    <row r="3" spans="1:3" x14ac:dyDescent="0.25">
      <c r="A3" s="13" t="s">
        <v>26</v>
      </c>
      <c r="B3" s="13" t="s">
        <v>33</v>
      </c>
      <c r="C3" s="13" t="str">
        <f t="shared" ref="C3:C8" si="0">IF(B3="Пасмурно","Возьми зонт","Посмотри температуру")</f>
        <v>Посмотри температуру</v>
      </c>
    </row>
    <row r="4" spans="1:3" x14ac:dyDescent="0.25">
      <c r="A4" s="13" t="s">
        <v>27</v>
      </c>
      <c r="B4" s="13" t="s">
        <v>34</v>
      </c>
      <c r="C4" s="13" t="str">
        <f t="shared" si="0"/>
        <v>Посмотри температуру</v>
      </c>
    </row>
    <row r="5" spans="1:3" x14ac:dyDescent="0.25">
      <c r="A5" s="13" t="s">
        <v>28</v>
      </c>
      <c r="B5" s="13" t="s">
        <v>32</v>
      </c>
      <c r="C5" s="13" t="str">
        <f t="shared" si="0"/>
        <v>Возьми зонт</v>
      </c>
    </row>
    <row r="6" spans="1:3" x14ac:dyDescent="0.25">
      <c r="A6" s="13" t="s">
        <v>29</v>
      </c>
      <c r="B6" s="13" t="s">
        <v>35</v>
      </c>
      <c r="C6" s="13" t="str">
        <f t="shared" si="0"/>
        <v>Посмотри температуру</v>
      </c>
    </row>
    <row r="7" spans="1:3" x14ac:dyDescent="0.25">
      <c r="A7" s="13" t="s">
        <v>30</v>
      </c>
      <c r="B7" s="13" t="s">
        <v>32</v>
      </c>
      <c r="C7" s="13" t="str">
        <f t="shared" si="0"/>
        <v>Возьми зонт</v>
      </c>
    </row>
    <row r="8" spans="1:3" x14ac:dyDescent="0.25">
      <c r="A8" s="13" t="s">
        <v>31</v>
      </c>
      <c r="B8" s="13" t="s">
        <v>33</v>
      </c>
      <c r="C8" s="13" t="str">
        <f t="shared" si="0"/>
        <v>Посмотри температуру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11AB-D254-4710-AC41-F52D4E4F0815}">
  <dimension ref="A1:D9"/>
  <sheetViews>
    <sheetView workbookViewId="0">
      <selection activeCell="F6" sqref="F6"/>
    </sheetView>
  </sheetViews>
  <sheetFormatPr defaultRowHeight="15" x14ac:dyDescent="0.25"/>
  <cols>
    <col min="1" max="1" width="22.42578125" customWidth="1"/>
    <col min="2" max="2" width="12.28515625" customWidth="1"/>
    <col min="3" max="3" width="14.28515625" customWidth="1"/>
    <col min="4" max="4" width="11.5703125" customWidth="1"/>
  </cols>
  <sheetData>
    <row r="1" spans="1:4" ht="37.5" x14ac:dyDescent="0.25">
      <c r="A1" s="29" t="s">
        <v>36</v>
      </c>
      <c r="B1" s="29" t="s">
        <v>37</v>
      </c>
      <c r="C1" s="30" t="s">
        <v>38</v>
      </c>
      <c r="D1" s="30" t="s">
        <v>39</v>
      </c>
    </row>
    <row r="2" spans="1:4" x14ac:dyDescent="0.25">
      <c r="A2" t="s">
        <v>40</v>
      </c>
      <c r="B2" s="5">
        <v>25</v>
      </c>
      <c r="C2" t="s">
        <v>48</v>
      </c>
      <c r="D2" s="6">
        <f>IF(C2="да",B2-B2*0.05,B2)</f>
        <v>25</v>
      </c>
    </row>
    <row r="3" spans="1:4" x14ac:dyDescent="0.25">
      <c r="A3" t="s">
        <v>41</v>
      </c>
      <c r="B3" s="5">
        <v>255</v>
      </c>
      <c r="C3" t="s">
        <v>49</v>
      </c>
      <c r="D3" s="6">
        <f t="shared" ref="D3:D9" si="0">IF(C3="да",B3-B3*0.05,B3)</f>
        <v>242.25</v>
      </c>
    </row>
    <row r="4" spans="1:4" x14ac:dyDescent="0.25">
      <c r="A4" t="s">
        <v>42</v>
      </c>
      <c r="B4" s="5">
        <v>1100</v>
      </c>
      <c r="C4" t="s">
        <v>48</v>
      </c>
      <c r="D4" s="6">
        <f t="shared" si="0"/>
        <v>1100</v>
      </c>
    </row>
    <row r="5" spans="1:4" x14ac:dyDescent="0.25">
      <c r="A5" t="s">
        <v>43</v>
      </c>
      <c r="B5" s="5">
        <v>562</v>
      </c>
      <c r="C5" t="s">
        <v>49</v>
      </c>
      <c r="D5" s="6">
        <f t="shared" si="0"/>
        <v>533.9</v>
      </c>
    </row>
    <row r="6" spans="1:4" x14ac:dyDescent="0.25">
      <c r="A6" t="s">
        <v>44</v>
      </c>
      <c r="B6" s="5">
        <v>123</v>
      </c>
      <c r="C6" t="s">
        <v>49</v>
      </c>
      <c r="D6" s="6">
        <f t="shared" si="0"/>
        <v>116.85</v>
      </c>
    </row>
    <row r="7" spans="1:4" x14ac:dyDescent="0.25">
      <c r="A7" t="s">
        <v>45</v>
      </c>
      <c r="B7" s="5">
        <v>95.3</v>
      </c>
      <c r="C7" t="s">
        <v>48</v>
      </c>
      <c r="D7" s="6">
        <f t="shared" si="0"/>
        <v>95.3</v>
      </c>
    </row>
    <row r="8" spans="1:4" x14ac:dyDescent="0.25">
      <c r="A8" t="s">
        <v>46</v>
      </c>
      <c r="B8" s="5">
        <v>12.3</v>
      </c>
      <c r="C8" t="s">
        <v>48</v>
      </c>
      <c r="D8" s="6">
        <f t="shared" si="0"/>
        <v>12.3</v>
      </c>
    </row>
    <row r="9" spans="1:4" x14ac:dyDescent="0.25">
      <c r="A9" t="s">
        <v>47</v>
      </c>
      <c r="B9" s="5">
        <v>250</v>
      </c>
      <c r="C9" t="s">
        <v>49</v>
      </c>
      <c r="D9" s="6">
        <f t="shared" si="0"/>
        <v>237.5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5726B-EDD4-4B68-BC26-A611437CAFC1}">
  <dimension ref="A2:M22"/>
  <sheetViews>
    <sheetView topLeftCell="A4" workbookViewId="0">
      <selection activeCell="N7" sqref="N7"/>
    </sheetView>
  </sheetViews>
  <sheetFormatPr defaultRowHeight="15" x14ac:dyDescent="0.25"/>
  <cols>
    <col min="3" max="3" width="20.7109375" customWidth="1"/>
    <col min="4" max="4" width="5.28515625" customWidth="1"/>
    <col min="5" max="5" width="5.42578125" customWidth="1"/>
    <col min="6" max="6" width="4.85546875" customWidth="1"/>
    <col min="7" max="7" width="4.28515625" customWidth="1"/>
    <col min="8" max="8" width="5.7109375" customWidth="1"/>
    <col min="9" max="9" width="4.5703125" customWidth="1"/>
    <col min="10" max="10" width="5" customWidth="1"/>
    <col min="12" max="12" width="11.42578125" customWidth="1"/>
    <col min="13" max="13" width="24.140625" customWidth="1"/>
  </cols>
  <sheetData>
    <row r="2" spans="1:13" ht="18.75" x14ac:dyDescent="0.25">
      <c r="A2" s="8" t="s">
        <v>50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x14ac:dyDescent="0.25">
      <c r="C3" s="10" t="s">
        <v>51</v>
      </c>
      <c r="D3" s="9" t="s">
        <v>52</v>
      </c>
    </row>
    <row r="4" spans="1:13" x14ac:dyDescent="0.25">
      <c r="A4" s="11" t="s">
        <v>53</v>
      </c>
      <c r="B4" s="11"/>
      <c r="C4" s="11"/>
      <c r="D4" s="12" t="s">
        <v>54</v>
      </c>
      <c r="E4" s="12"/>
      <c r="F4" s="12"/>
    </row>
    <row r="6" spans="1:13" x14ac:dyDescent="0.25">
      <c r="B6" s="31" t="s">
        <v>0</v>
      </c>
      <c r="C6" s="32" t="s">
        <v>55</v>
      </c>
      <c r="D6" s="31" t="s">
        <v>56</v>
      </c>
      <c r="E6" s="31"/>
      <c r="F6" s="31"/>
      <c r="G6" s="31"/>
      <c r="H6" s="31"/>
      <c r="I6" s="31"/>
      <c r="J6" s="31"/>
      <c r="K6" s="32" t="s">
        <v>6</v>
      </c>
      <c r="L6" s="32" t="s">
        <v>64</v>
      </c>
      <c r="M6" s="32" t="s">
        <v>65</v>
      </c>
    </row>
    <row r="7" spans="1:13" ht="72" customHeight="1" x14ac:dyDescent="0.25">
      <c r="B7" s="31"/>
      <c r="C7" s="32"/>
      <c r="D7" s="33" t="s">
        <v>57</v>
      </c>
      <c r="E7" s="33" t="s">
        <v>58</v>
      </c>
      <c r="F7" s="33" t="s">
        <v>59</v>
      </c>
      <c r="G7" s="33" t="s">
        <v>60</v>
      </c>
      <c r="H7" s="33" t="s">
        <v>61</v>
      </c>
      <c r="I7" s="33" t="s">
        <v>62</v>
      </c>
      <c r="J7" s="33" t="s">
        <v>63</v>
      </c>
      <c r="K7" s="32"/>
      <c r="L7" s="32"/>
      <c r="M7" s="32"/>
    </row>
    <row r="8" spans="1:13" x14ac:dyDescent="0.25">
      <c r="B8" s="13">
        <v>1</v>
      </c>
      <c r="C8" s="13" t="s">
        <v>66</v>
      </c>
      <c r="D8" s="28">
        <v>2</v>
      </c>
      <c r="E8" s="28">
        <v>4</v>
      </c>
      <c r="F8" s="28">
        <v>5</v>
      </c>
      <c r="G8" s="28">
        <v>5</v>
      </c>
      <c r="H8" s="28">
        <v>3</v>
      </c>
      <c r="I8" s="28">
        <v>4</v>
      </c>
      <c r="J8" s="28">
        <v>3</v>
      </c>
      <c r="K8" s="28">
        <f>AVERAGE(D8:J8)</f>
        <v>3.7142857142857144</v>
      </c>
      <c r="L8" s="28">
        <f>COUNTIF(D8:J8, 2)</f>
        <v>1</v>
      </c>
      <c r="M8" s="13" t="str">
        <f>IF(L8=0,"Переведен",IF(L8&gt;2,"Оставлен на второй год","Оставлен на осень"))</f>
        <v>Оставлен на осень</v>
      </c>
    </row>
    <row r="9" spans="1:13" x14ac:dyDescent="0.25">
      <c r="B9" s="13">
        <v>2</v>
      </c>
      <c r="C9" s="13" t="s">
        <v>67</v>
      </c>
      <c r="D9" s="28">
        <v>5</v>
      </c>
      <c r="E9" s="28">
        <v>2</v>
      </c>
      <c r="F9" s="28">
        <v>3</v>
      </c>
      <c r="G9" s="28">
        <v>4</v>
      </c>
      <c r="H9" s="28">
        <v>2</v>
      </c>
      <c r="I9" s="28">
        <v>3</v>
      </c>
      <c r="J9" s="28">
        <v>2</v>
      </c>
      <c r="K9" s="28">
        <f t="shared" ref="K9:K22" si="0">AVERAGE(D9:J9)</f>
        <v>3</v>
      </c>
      <c r="L9" s="28">
        <f t="shared" ref="L9:L22" si="1">COUNTIF(D9:J9, 2)</f>
        <v>3</v>
      </c>
      <c r="M9" s="13" t="str">
        <f t="shared" ref="M9:M22" si="2">IF(L9=0,"Переведен",IF(L9&gt;2,"Оставлен на второй год","Оставлен на осень"))</f>
        <v>Оставлен на второй год</v>
      </c>
    </row>
    <row r="10" spans="1:13" x14ac:dyDescent="0.25">
      <c r="B10" s="13">
        <v>3</v>
      </c>
      <c r="C10" s="13" t="s">
        <v>68</v>
      </c>
      <c r="D10" s="28">
        <v>3</v>
      </c>
      <c r="E10" s="28">
        <v>4</v>
      </c>
      <c r="F10" s="28">
        <v>2</v>
      </c>
      <c r="G10" s="28">
        <v>2</v>
      </c>
      <c r="H10" s="28">
        <v>4</v>
      </c>
      <c r="I10" s="28">
        <v>4</v>
      </c>
      <c r="J10" s="28">
        <v>3</v>
      </c>
      <c r="K10" s="28">
        <f t="shared" si="0"/>
        <v>3.1428571428571428</v>
      </c>
      <c r="L10" s="28">
        <f t="shared" si="1"/>
        <v>2</v>
      </c>
      <c r="M10" s="13" t="str">
        <f t="shared" si="2"/>
        <v>Оставлен на осень</v>
      </c>
    </row>
    <row r="11" spans="1:13" x14ac:dyDescent="0.25">
      <c r="B11" s="13">
        <v>4</v>
      </c>
      <c r="C11" s="13" t="s">
        <v>69</v>
      </c>
      <c r="D11" s="28">
        <v>4</v>
      </c>
      <c r="E11" s="28">
        <v>3</v>
      </c>
      <c r="F11" s="28">
        <v>5</v>
      </c>
      <c r="G11" s="28">
        <v>5</v>
      </c>
      <c r="H11" s="28">
        <v>4</v>
      </c>
      <c r="I11" s="28">
        <v>5</v>
      </c>
      <c r="J11" s="28">
        <v>4</v>
      </c>
      <c r="K11" s="28">
        <f t="shared" si="0"/>
        <v>4.2857142857142856</v>
      </c>
      <c r="L11" s="28">
        <f t="shared" si="1"/>
        <v>0</v>
      </c>
      <c r="M11" s="13" t="str">
        <f t="shared" si="2"/>
        <v>Переведен</v>
      </c>
    </row>
    <row r="12" spans="1:13" x14ac:dyDescent="0.25">
      <c r="B12" s="13">
        <v>5</v>
      </c>
      <c r="C12" s="13" t="s">
        <v>70</v>
      </c>
      <c r="D12" s="28">
        <v>5</v>
      </c>
      <c r="E12" s="28">
        <v>4</v>
      </c>
      <c r="F12" s="28">
        <v>4</v>
      </c>
      <c r="G12" s="28">
        <v>4</v>
      </c>
      <c r="H12" s="28">
        <v>5</v>
      </c>
      <c r="I12" s="28">
        <v>4</v>
      </c>
      <c r="J12" s="28">
        <v>3</v>
      </c>
      <c r="K12" s="28">
        <f t="shared" si="0"/>
        <v>4.1428571428571432</v>
      </c>
      <c r="L12" s="28">
        <f t="shared" si="1"/>
        <v>0</v>
      </c>
      <c r="M12" s="13" t="str">
        <f t="shared" si="2"/>
        <v>Переведен</v>
      </c>
    </row>
    <row r="13" spans="1:13" x14ac:dyDescent="0.25">
      <c r="B13" s="13">
        <v>6</v>
      </c>
      <c r="C13" s="13" t="s">
        <v>71</v>
      </c>
      <c r="D13" s="28">
        <v>5</v>
      </c>
      <c r="E13" s="28">
        <v>4</v>
      </c>
      <c r="F13" s="28">
        <v>5</v>
      </c>
      <c r="G13" s="28">
        <v>5</v>
      </c>
      <c r="H13" s="28">
        <v>4</v>
      </c>
      <c r="I13" s="28">
        <v>5</v>
      </c>
      <c r="J13" s="28">
        <v>4</v>
      </c>
      <c r="K13" s="28">
        <f t="shared" si="0"/>
        <v>4.5714285714285712</v>
      </c>
      <c r="L13" s="28">
        <f t="shared" si="1"/>
        <v>0</v>
      </c>
      <c r="M13" s="13" t="str">
        <f t="shared" si="2"/>
        <v>Переведен</v>
      </c>
    </row>
    <row r="14" spans="1:13" x14ac:dyDescent="0.25">
      <c r="B14" s="13">
        <v>7</v>
      </c>
      <c r="C14" s="13" t="s">
        <v>72</v>
      </c>
      <c r="D14" s="28">
        <v>5</v>
      </c>
      <c r="E14" s="28">
        <v>5</v>
      </c>
      <c r="F14" s="28">
        <v>5</v>
      </c>
      <c r="G14" s="28">
        <v>5</v>
      </c>
      <c r="H14" s="28">
        <v>5</v>
      </c>
      <c r="I14" s="28">
        <v>5</v>
      </c>
      <c r="J14" s="28">
        <v>5</v>
      </c>
      <c r="K14" s="28">
        <f t="shared" si="0"/>
        <v>5</v>
      </c>
      <c r="L14" s="28">
        <f t="shared" si="1"/>
        <v>0</v>
      </c>
      <c r="M14" s="13" t="str">
        <f t="shared" si="2"/>
        <v>Переведен</v>
      </c>
    </row>
    <row r="15" spans="1:13" x14ac:dyDescent="0.25">
      <c r="B15" s="13">
        <v>8</v>
      </c>
      <c r="C15" s="13" t="s">
        <v>73</v>
      </c>
      <c r="D15" s="28">
        <v>5</v>
      </c>
      <c r="E15" s="28">
        <v>4</v>
      </c>
      <c r="F15" s="28">
        <v>3</v>
      </c>
      <c r="G15" s="28">
        <v>5</v>
      </c>
      <c r="H15" s="28">
        <v>5</v>
      </c>
      <c r="I15" s="28">
        <v>4</v>
      </c>
      <c r="J15" s="28">
        <v>4</v>
      </c>
      <c r="K15" s="28">
        <f t="shared" si="0"/>
        <v>4.2857142857142856</v>
      </c>
      <c r="L15" s="28">
        <f t="shared" si="1"/>
        <v>0</v>
      </c>
      <c r="M15" s="13" t="str">
        <f t="shared" si="2"/>
        <v>Переведен</v>
      </c>
    </row>
    <row r="16" spans="1:13" x14ac:dyDescent="0.25">
      <c r="B16" s="13">
        <v>9</v>
      </c>
      <c r="C16" s="13" t="s">
        <v>74</v>
      </c>
      <c r="D16" s="28">
        <v>5</v>
      </c>
      <c r="E16" s="28">
        <v>5</v>
      </c>
      <c r="F16" s="28">
        <v>5</v>
      </c>
      <c r="G16" s="28">
        <v>5</v>
      </c>
      <c r="H16" s="28">
        <v>5</v>
      </c>
      <c r="I16" s="28">
        <v>5</v>
      </c>
      <c r="J16" s="28">
        <v>5</v>
      </c>
      <c r="K16" s="28">
        <f t="shared" si="0"/>
        <v>5</v>
      </c>
      <c r="L16" s="28">
        <f t="shared" si="1"/>
        <v>0</v>
      </c>
      <c r="M16" s="13" t="str">
        <f t="shared" si="2"/>
        <v>Переведен</v>
      </c>
    </row>
    <row r="17" spans="2:13" x14ac:dyDescent="0.25">
      <c r="B17" s="13">
        <v>10</v>
      </c>
      <c r="C17" s="13" t="s">
        <v>75</v>
      </c>
      <c r="D17" s="28">
        <v>5</v>
      </c>
      <c r="E17" s="28">
        <v>5</v>
      </c>
      <c r="F17" s="28">
        <v>5</v>
      </c>
      <c r="G17" s="28">
        <v>5</v>
      </c>
      <c r="H17" s="28">
        <v>5</v>
      </c>
      <c r="I17" s="28">
        <v>5</v>
      </c>
      <c r="J17" s="28">
        <v>5</v>
      </c>
      <c r="K17" s="28">
        <f t="shared" si="0"/>
        <v>5</v>
      </c>
      <c r="L17" s="28">
        <f t="shared" si="1"/>
        <v>0</v>
      </c>
      <c r="M17" s="13" t="str">
        <f t="shared" si="2"/>
        <v>Переведен</v>
      </c>
    </row>
    <row r="18" spans="2:13" x14ac:dyDescent="0.25">
      <c r="B18" s="13">
        <v>11</v>
      </c>
      <c r="C18" s="13" t="s">
        <v>76</v>
      </c>
      <c r="D18" s="28">
        <v>3</v>
      </c>
      <c r="E18" s="28">
        <v>2</v>
      </c>
      <c r="F18" s="28">
        <v>3</v>
      </c>
      <c r="G18" s="28">
        <v>4</v>
      </c>
      <c r="H18" s="28">
        <v>3</v>
      </c>
      <c r="I18" s="28">
        <v>4</v>
      </c>
      <c r="J18" s="28">
        <v>2</v>
      </c>
      <c r="K18" s="28">
        <f t="shared" si="0"/>
        <v>3</v>
      </c>
      <c r="L18" s="28">
        <f t="shared" si="1"/>
        <v>2</v>
      </c>
      <c r="M18" s="13" t="str">
        <f t="shared" si="2"/>
        <v>Оставлен на осень</v>
      </c>
    </row>
    <row r="19" spans="2:13" x14ac:dyDescent="0.25">
      <c r="B19" s="13">
        <v>12</v>
      </c>
      <c r="C19" s="13" t="s">
        <v>77</v>
      </c>
      <c r="D19" s="28">
        <v>3</v>
      </c>
      <c r="E19" s="28">
        <v>4</v>
      </c>
      <c r="F19" s="28">
        <v>4</v>
      </c>
      <c r="G19" s="28">
        <v>5</v>
      </c>
      <c r="H19" s="28">
        <v>5</v>
      </c>
      <c r="I19" s="28">
        <v>4</v>
      </c>
      <c r="J19" s="28">
        <v>3</v>
      </c>
      <c r="K19" s="28">
        <f t="shared" si="0"/>
        <v>4</v>
      </c>
      <c r="L19" s="28">
        <f t="shared" si="1"/>
        <v>0</v>
      </c>
      <c r="M19" s="13" t="str">
        <f t="shared" si="2"/>
        <v>Переведен</v>
      </c>
    </row>
    <row r="20" spans="2:13" x14ac:dyDescent="0.25">
      <c r="B20" s="13">
        <v>13</v>
      </c>
      <c r="C20" s="13" t="s">
        <v>80</v>
      </c>
      <c r="D20" s="28">
        <v>2</v>
      </c>
      <c r="E20" s="28">
        <v>3</v>
      </c>
      <c r="F20" s="28">
        <v>2</v>
      </c>
      <c r="G20" s="28">
        <v>3</v>
      </c>
      <c r="H20" s="28">
        <v>2</v>
      </c>
      <c r="I20" s="28">
        <v>4</v>
      </c>
      <c r="J20" s="28">
        <v>3</v>
      </c>
      <c r="K20" s="28">
        <f t="shared" si="0"/>
        <v>2.7142857142857144</v>
      </c>
      <c r="L20" s="28">
        <f t="shared" si="1"/>
        <v>3</v>
      </c>
      <c r="M20" s="13" t="str">
        <f t="shared" si="2"/>
        <v>Оставлен на второй год</v>
      </c>
    </row>
    <row r="21" spans="2:13" x14ac:dyDescent="0.25">
      <c r="B21" s="13">
        <v>14</v>
      </c>
      <c r="C21" s="13" t="s">
        <v>78</v>
      </c>
      <c r="D21" s="28">
        <v>5</v>
      </c>
      <c r="E21" s="28">
        <v>4</v>
      </c>
      <c r="F21" s="28">
        <v>5</v>
      </c>
      <c r="G21" s="28">
        <v>4</v>
      </c>
      <c r="H21" s="28">
        <v>5</v>
      </c>
      <c r="I21" s="28">
        <v>5</v>
      </c>
      <c r="J21" s="28">
        <v>4</v>
      </c>
      <c r="K21" s="28">
        <f t="shared" si="0"/>
        <v>4.5714285714285712</v>
      </c>
      <c r="L21" s="28">
        <f t="shared" si="1"/>
        <v>0</v>
      </c>
      <c r="M21" s="13" t="str">
        <f t="shared" si="2"/>
        <v>Переведен</v>
      </c>
    </row>
    <row r="22" spans="2:13" x14ac:dyDescent="0.25">
      <c r="B22" s="13">
        <v>15</v>
      </c>
      <c r="C22" s="13" t="s">
        <v>79</v>
      </c>
      <c r="D22" s="28">
        <v>5</v>
      </c>
      <c r="E22" s="28">
        <v>5</v>
      </c>
      <c r="F22" s="28">
        <v>4</v>
      </c>
      <c r="G22" s="28">
        <v>5</v>
      </c>
      <c r="H22" s="28">
        <v>5</v>
      </c>
      <c r="I22" s="28">
        <v>4</v>
      </c>
      <c r="J22" s="28">
        <v>5</v>
      </c>
      <c r="K22" s="28">
        <f t="shared" si="0"/>
        <v>4.7142857142857144</v>
      </c>
      <c r="L22" s="28">
        <f t="shared" si="1"/>
        <v>0</v>
      </c>
      <c r="M22" s="13" t="str">
        <f t="shared" si="2"/>
        <v>Переведен</v>
      </c>
    </row>
  </sheetData>
  <mergeCells count="9">
    <mergeCell ref="L6:L7"/>
    <mergeCell ref="M6:M7"/>
    <mergeCell ref="A2:M2"/>
    <mergeCell ref="A4:C4"/>
    <mergeCell ref="D4:F4"/>
    <mergeCell ref="B6:B7"/>
    <mergeCell ref="C6:C7"/>
    <mergeCell ref="D6:J6"/>
    <mergeCell ref="K6:K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CB641-C4CA-4900-9829-022BBB2F8060}">
  <dimension ref="A1:T15"/>
  <sheetViews>
    <sheetView workbookViewId="0">
      <selection activeCell="B15" sqref="B15"/>
    </sheetView>
  </sheetViews>
  <sheetFormatPr defaultRowHeight="15" x14ac:dyDescent="0.25"/>
  <cols>
    <col min="1" max="13" width="3.28515625" customWidth="1"/>
  </cols>
  <sheetData>
    <row r="1" spans="1:20" ht="18.75" x14ac:dyDescent="0.25">
      <c r="A1" s="17" t="s">
        <v>81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3" spans="1:20" x14ac:dyDescent="0.25">
      <c r="E3" s="25">
        <v>1</v>
      </c>
      <c r="J3" s="25">
        <v>2</v>
      </c>
    </row>
    <row r="4" spans="1:20" x14ac:dyDescent="0.25">
      <c r="A4" s="25">
        <v>3</v>
      </c>
      <c r="B4" s="14"/>
      <c r="C4" s="14"/>
      <c r="D4" s="14"/>
      <c r="E4" s="14"/>
      <c r="F4" s="14"/>
      <c r="G4" s="14"/>
      <c r="H4" s="14"/>
      <c r="J4" s="14"/>
      <c r="M4" s="23" t="s">
        <v>82</v>
      </c>
      <c r="N4" s="23"/>
      <c r="O4" s="23"/>
    </row>
    <row r="5" spans="1:20" x14ac:dyDescent="0.25">
      <c r="E5" s="14"/>
      <c r="J5" s="15"/>
      <c r="M5" s="25">
        <v>3</v>
      </c>
      <c r="N5" s="18" t="s">
        <v>83</v>
      </c>
      <c r="O5" s="18"/>
      <c r="P5" s="18"/>
      <c r="Q5" s="18"/>
    </row>
    <row r="6" spans="1:20" x14ac:dyDescent="0.25">
      <c r="D6" s="25">
        <v>4</v>
      </c>
      <c r="E6" s="14"/>
      <c r="F6" s="14"/>
      <c r="G6" s="14"/>
      <c r="H6" s="14"/>
      <c r="I6" s="14"/>
      <c r="J6" s="14"/>
      <c r="K6" s="14"/>
      <c r="M6" s="25">
        <v>4</v>
      </c>
      <c r="N6" s="22" t="s">
        <v>84</v>
      </c>
    </row>
    <row r="7" spans="1:20" x14ac:dyDescent="0.25">
      <c r="E7" s="14"/>
      <c r="J7" s="16"/>
      <c r="M7" s="25">
        <v>5</v>
      </c>
      <c r="N7" t="s">
        <v>85</v>
      </c>
    </row>
    <row r="8" spans="1:20" x14ac:dyDescent="0.25">
      <c r="A8" s="25">
        <v>5</v>
      </c>
      <c r="B8" s="14"/>
      <c r="C8" s="14"/>
      <c r="D8" s="14"/>
      <c r="E8" s="14"/>
      <c r="J8" s="15"/>
      <c r="M8" s="25">
        <v>6</v>
      </c>
      <c r="N8" s="7" t="s">
        <v>90</v>
      </c>
      <c r="O8" s="7"/>
      <c r="P8" s="7"/>
    </row>
    <row r="9" spans="1:20" x14ac:dyDescent="0.25">
      <c r="E9" s="14"/>
      <c r="G9" s="25">
        <v>6</v>
      </c>
      <c r="H9" s="14"/>
      <c r="I9" s="14"/>
      <c r="J9" s="14"/>
      <c r="K9" s="14"/>
      <c r="M9" s="25">
        <v>7</v>
      </c>
      <c r="N9" s="20" t="s">
        <v>86</v>
      </c>
      <c r="O9" s="21"/>
      <c r="P9" s="21"/>
      <c r="Q9" s="21"/>
      <c r="R9" s="21"/>
      <c r="S9" s="21"/>
      <c r="T9" s="21"/>
    </row>
    <row r="10" spans="1:20" x14ac:dyDescent="0.25">
      <c r="E10" s="14"/>
      <c r="J10" s="16"/>
      <c r="M10" s="24" t="s">
        <v>87</v>
      </c>
      <c r="N10" s="24"/>
      <c r="O10" s="24"/>
    </row>
    <row r="11" spans="1:20" x14ac:dyDescent="0.25">
      <c r="E11" s="14"/>
      <c r="J11" s="14"/>
      <c r="M11" s="25">
        <v>1</v>
      </c>
      <c r="N11" t="s">
        <v>88</v>
      </c>
    </row>
    <row r="12" spans="1:20" x14ac:dyDescent="0.25">
      <c r="C12" s="25">
        <v>7</v>
      </c>
      <c r="D12" s="14"/>
      <c r="E12" s="14"/>
      <c r="F12" s="14"/>
      <c r="G12" s="14"/>
      <c r="H12" s="14"/>
      <c r="I12" s="14"/>
      <c r="J12" s="14"/>
      <c r="M12" s="25">
        <v>2</v>
      </c>
      <c r="N12" s="19" t="s">
        <v>89</v>
      </c>
      <c r="O12" s="19"/>
      <c r="P12" s="19"/>
      <c r="Q12" s="19"/>
      <c r="R12" s="19"/>
      <c r="S12" s="19"/>
    </row>
    <row r="13" spans="1:20" x14ac:dyDescent="0.25">
      <c r="N13" s="19"/>
      <c r="O13" s="19"/>
      <c r="P13" s="19"/>
      <c r="Q13" s="19"/>
      <c r="R13" s="19"/>
      <c r="S13" s="19"/>
    </row>
    <row r="15" spans="1:20" x14ac:dyDescent="0.25">
      <c r="B15" t="str">
        <f>IF(Лист8!L14=40,"Молодец!","Подумай еще.")</f>
        <v>Подумай еще.</v>
      </c>
    </row>
  </sheetData>
  <mergeCells count="7">
    <mergeCell ref="A1:K1"/>
    <mergeCell ref="M4:O4"/>
    <mergeCell ref="N5:Q5"/>
    <mergeCell ref="N8:P8"/>
    <mergeCell ref="N9:T9"/>
    <mergeCell ref="N12:S13"/>
    <mergeCell ref="M10:O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B142-C248-4DC7-B056-A0D57373898F}">
  <dimension ref="A1:T14"/>
  <sheetViews>
    <sheetView workbookViewId="0">
      <selection activeCell="L15" sqref="L15"/>
    </sheetView>
  </sheetViews>
  <sheetFormatPr defaultRowHeight="15" x14ac:dyDescent="0.25"/>
  <cols>
    <col min="1" max="14" width="3.28515625" customWidth="1"/>
  </cols>
  <sheetData>
    <row r="1" spans="1:20" ht="18.75" x14ac:dyDescent="0.25">
      <c r="A1" s="17" t="s">
        <v>81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3" spans="1:20" x14ac:dyDescent="0.25">
      <c r="E3" s="25"/>
      <c r="J3" s="25"/>
    </row>
    <row r="4" spans="1:20" x14ac:dyDescent="0.25">
      <c r="A4" s="25"/>
      <c r="B4" s="14">
        <f>IF(Лист7!B4="д",1,0)</f>
        <v>0</v>
      </c>
      <c r="C4" s="14">
        <f>IF(Лист7!C4="и",1,0)</f>
        <v>0</v>
      </c>
      <c r="D4" s="14">
        <f>IF(Лист7!D4="с",1,0)</f>
        <v>0</v>
      </c>
      <c r="E4" s="14">
        <f>IF(Лист7!E4="к",1,0)</f>
        <v>0</v>
      </c>
      <c r="F4" s="14">
        <f>IF(Лист7!F4="е",1,0)</f>
        <v>0</v>
      </c>
      <c r="G4" s="14">
        <f>IF(Лист7!G4="т",1,0)</f>
        <v>0</v>
      </c>
      <c r="H4" s="14">
        <f>IF(Лист7!H4="а",1,0)</f>
        <v>0</v>
      </c>
      <c r="J4" s="14">
        <f>IF(Лист7!J4="п",1,0)</f>
        <v>0</v>
      </c>
      <c r="M4" s="23"/>
      <c r="N4" s="23"/>
      <c r="O4" s="23"/>
    </row>
    <row r="5" spans="1:20" x14ac:dyDescent="0.25">
      <c r="E5" s="14">
        <f>IF(Лист7!E5="о",1,0)</f>
        <v>0</v>
      </c>
      <c r="J5" s="15">
        <f>IF(Лист7!J5="р",1,0)</f>
        <v>0</v>
      </c>
      <c r="M5" s="25"/>
      <c r="N5" s="18"/>
      <c r="O5" s="18"/>
      <c r="P5" s="18"/>
      <c r="Q5" s="18"/>
    </row>
    <row r="6" spans="1:20" x14ac:dyDescent="0.25">
      <c r="D6" s="25"/>
      <c r="E6" s="14">
        <f>IF(Лист7!E6="м",1,0)</f>
        <v>0</v>
      </c>
      <c r="F6" s="14">
        <f>IF(Лист7!F6="о",1,0)</f>
        <v>0</v>
      </c>
      <c r="G6" s="14">
        <f>IF(Лист7!G6="н",1,0)</f>
        <v>0</v>
      </c>
      <c r="H6" s="14">
        <f>IF(Лист7!H6="и",1,0)</f>
        <v>0</v>
      </c>
      <c r="I6" s="14">
        <f>IF(Лист7!I6="т",1,0)</f>
        <v>0</v>
      </c>
      <c r="J6" s="14">
        <f>IF(Лист7!J6="о",1,0)</f>
        <v>0</v>
      </c>
      <c r="K6" s="14">
        <f>IF(Лист7!K6="р",1,0)</f>
        <v>0</v>
      </c>
      <c r="M6" s="25"/>
      <c r="N6" s="22"/>
    </row>
    <row r="7" spans="1:20" x14ac:dyDescent="0.25">
      <c r="E7" s="14">
        <f>IF(Лист7!E7="п",1,0)</f>
        <v>0</v>
      </c>
      <c r="J7" s="16">
        <f>IF(Лист7!J7="ц",1,0)</f>
        <v>0</v>
      </c>
      <c r="M7" s="25"/>
    </row>
    <row r="8" spans="1:20" x14ac:dyDescent="0.25">
      <c r="A8" s="25"/>
      <c r="B8" s="14">
        <f>IF(Лист7!B8="м",1,0)</f>
        <v>0</v>
      </c>
      <c r="C8" s="14">
        <f>IF(Лист7!C8="ы",1,0)</f>
        <v>0</v>
      </c>
      <c r="D8" s="14">
        <f>IF(Лист7!D8="ш",1,0)</f>
        <v>0</v>
      </c>
      <c r="E8" s="14">
        <f>IF(Лист7!E8="ь",1,0)</f>
        <v>0</v>
      </c>
      <c r="J8" s="15">
        <f>IF(Лист7!J8="е",1,0)</f>
        <v>0</v>
      </c>
      <c r="M8" s="25"/>
      <c r="N8" s="7"/>
      <c r="O8" s="7"/>
      <c r="P8" s="7"/>
    </row>
    <row r="9" spans="1:20" x14ac:dyDescent="0.25">
      <c r="E9" s="14">
        <f>IF(Лист7!E9="ю",1,0)</f>
        <v>0</v>
      </c>
      <c r="G9" s="25"/>
      <c r="H9" s="14">
        <f>IF(Лист7!H9="д",1,0)</f>
        <v>0</v>
      </c>
      <c r="I9" s="14">
        <f>IF(Лист7!I9="и",1,0)</f>
        <v>0</v>
      </c>
      <c r="J9" s="14">
        <f>IF(Лист7!J9="с",1,0)</f>
        <v>0</v>
      </c>
      <c r="K9" s="14">
        <f>IF(Лист7!K9="к",1,0)</f>
        <v>0</v>
      </c>
      <c r="M9" s="25"/>
      <c r="N9" s="20"/>
      <c r="O9" s="21"/>
      <c r="P9" s="21"/>
      <c r="Q9" s="21"/>
      <c r="R9" s="21"/>
      <c r="S9" s="21"/>
      <c r="T9" s="21"/>
    </row>
    <row r="10" spans="1:20" x14ac:dyDescent="0.25">
      <c r="E10" s="14">
        <f>IF(Лист7!E10="т",1,0)</f>
        <v>0</v>
      </c>
      <c r="J10" s="16">
        <f>IF(Лист7!J10="с",1,0)</f>
        <v>0</v>
      </c>
      <c r="M10" s="24"/>
      <c r="N10" s="24"/>
      <c r="O10" s="24"/>
    </row>
    <row r="11" spans="1:20" x14ac:dyDescent="0.25">
      <c r="E11" s="14">
        <f>IF(Лист7!E11="е",1,0)</f>
        <v>0</v>
      </c>
      <c r="J11" s="14">
        <f>IF(Лист7!J11="о",1,0)</f>
        <v>0</v>
      </c>
      <c r="M11" s="25"/>
    </row>
    <row r="12" spans="1:20" x14ac:dyDescent="0.25">
      <c r="C12" s="25"/>
      <c r="D12" s="14">
        <f>IF(Лист7!D12="п",1,0)</f>
        <v>0</v>
      </c>
      <c r="E12" s="14">
        <f>IF(Лист7!E12="р",1,0)</f>
        <v>0</v>
      </c>
      <c r="F12" s="14">
        <f>IF(Лист7!F12="и",1,0)</f>
        <v>0</v>
      </c>
      <c r="G12" s="14">
        <f>IF(Лист7!G12="н",1,0)</f>
        <v>0</v>
      </c>
      <c r="H12" s="14">
        <f>IF(Лист7!H12="т",1,0)</f>
        <v>0</v>
      </c>
      <c r="I12" s="14">
        <f>IF(Лист7!I12="е",1,0)</f>
        <v>0</v>
      </c>
      <c r="J12" s="14">
        <f>IF(Лист7!J12="р",1,0)</f>
        <v>0</v>
      </c>
      <c r="M12" s="25"/>
      <c r="N12" s="19"/>
      <c r="O12" s="19"/>
      <c r="P12" s="19"/>
      <c r="Q12" s="19"/>
      <c r="R12" s="19"/>
      <c r="S12" s="19"/>
    </row>
    <row r="13" spans="1:20" x14ac:dyDescent="0.25">
      <c r="N13" s="19"/>
      <c r="O13" s="19"/>
      <c r="P13" s="19"/>
      <c r="Q13" s="19"/>
      <c r="R13" s="19"/>
      <c r="S13" s="19"/>
    </row>
    <row r="14" spans="1:20" x14ac:dyDescent="0.25">
      <c r="A14" t="s">
        <v>91</v>
      </c>
      <c r="L14">
        <f>SUM(B4:K12)</f>
        <v>0</v>
      </c>
    </row>
  </sheetData>
  <mergeCells count="7">
    <mergeCell ref="N12:S13"/>
    <mergeCell ref="A1:K1"/>
    <mergeCell ref="M4:O4"/>
    <mergeCell ref="N5:Q5"/>
    <mergeCell ref="N8:P8"/>
    <mergeCell ref="N9:T9"/>
    <mergeCell ref="M10:O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O a x L W A L 2 g d q n A A A A + A A A A B I A H A B D b 2 5 m a W c v U G F j a 2 F n Z S 5 4 b W w g o h g A K K A U A A A A A A A A A A A A A A A A A A A A A A A A A A A A h Y + x D o I w F E V / h X S n r y A G Q h 5 l c J X E a D S u B C o 0 Q j F t E f 7 N w U / y F y R R 1 M 3 x n p z h 3 M f t j u n Y N s 5 V a C M 7 l R C P M u I I V X S l V F V C e n t y I 5 J y 3 O T F O a + E M 8 n K x K M p E 1 J b e 4 k B h m G g w 4 J 2 u g K f M Q + O 2 X p X 1 K L N y U e W / 2 V X K m N z V Q j C 8 f C K 4 T 4 N I 7 o M A 0 a D y E O Y M W Z S f R V / K q Y M 4 Q f i q m 9 s r w X X v b v d I 8 w T 4 f 2 C P w F Q S w M E F A A C A A g A O a x L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m s S 1 g o i k e 4 D g A A A B E A A A A T A B w A R m 9 y b X V s Y X M v U 2 V j d G l v b j E u b S C i G A A o o B Q A A A A A A A A A A A A A A A A A A A A A A A A A A A A r T k 0 u y c z P U w i G 0 I b W A F B L A Q I t A B Q A A g A I A D m s S 1 g C 9 o H a p w A A A P g A A A A S A A A A A A A A A A A A A A A A A A A A A A B D b 2 5 m a W c v U G F j a 2 F n Z S 5 4 b W x Q S w E C L Q A U A A I A C A A 5 r E t Y D 8 r p q 6 Q A A A D p A A A A E w A A A A A A A A A A A A A A A A D z A A A A W 0 N v b n R l b n R f V H l w Z X N d L n h t b F B L A Q I t A B Q A A g A I A D m s S 1 g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F R j Q + 5 o V N T 6 K n a 4 C F B Z D q A A A A A A I A A A A A A B B m A A A A A Q A A I A A A A B + r Q A A 5 3 V 9 q 2 a g r i d g B G N 0 3 Q K N R + k Q K 9 o r B Y L a C r 0 T j A A A A A A 6 A A A A A A g A A I A A A A E c p A y P r 7 z g U Q Z e O u G 1 P F v D y H F g 7 a z Q J m K Y o 9 M h o A x P 8 U A A A A M Y R z 4 d t F d 4 o c p P u f z h Y b S A q y Y z R Z N s x d e e W J f s P g i I b 8 c i D / Z 3 q j i j m U H t m D M W N p 8 / + f C g 9 i L Z 9 L M o r s n i d l 2 J y O 1 n s W e W 3 u 1 B / N L 8 n O Z g Z Q A A A A G S E c K W I x s E r d J 9 t Q g d b Z T C X c H 1 I X X B e K y T j h K E / p v m P y N d 5 c X i B o G z R m E 5 R D 3 + T W + j G o x t E C m k F Z Y Y 0 X p q q p 9 4 = < / D a t a M a s h u p > 
</file>

<file path=customXml/itemProps1.xml><?xml version="1.0" encoding="utf-8"?>
<ds:datastoreItem xmlns:ds="http://schemas.openxmlformats.org/officeDocument/2006/customXml" ds:itemID="{24D1B334-D037-4428-ABB7-0D5ACD60DA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</cp:lastModifiedBy>
  <dcterms:created xsi:type="dcterms:W3CDTF">2024-02-10T13:16:59Z</dcterms:created>
  <dcterms:modified xsi:type="dcterms:W3CDTF">2024-02-11T19:21:30Z</dcterms:modified>
</cp:coreProperties>
</file>